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lb22z0045\bunseki\産業連関表\令和2年表\05_R2年表（共通）\08_★R2年表報告書★\11_R2分析ワークシート\事例08環境効果\"/>
    </mc:Choice>
  </mc:AlternateContent>
  <xr:revisionPtr revIDLastSave="0" documentId="13_ncr:1_{99A0C7B5-2B5C-437F-9E45-6D6862A84AA0}" xr6:coauthVersionLast="47" xr6:coauthVersionMax="47" xr10:uidLastSave="{00000000-0000-0000-0000-000000000000}"/>
  <bookViews>
    <workbookView xWindow="-110" yWindow="-110" windowWidth="19420" windowHeight="11500" xr2:uid="{A12EF6F0-8489-46EE-A5E4-0141D379E373}"/>
  </bookViews>
  <sheets>
    <sheet name="WS目次" sheetId="14" r:id="rId1"/>
    <sheet name="利用上の注意" sheetId="16" r:id="rId2"/>
    <sheet name="データ入力" sheetId="59" r:id="rId3"/>
    <sheet name="波及効果まとめ" sheetId="19" r:id="rId4"/>
    <sheet name="環境係数" sheetId="61" r:id="rId5"/>
    <sheet name="1" sheetId="20" r:id="rId6"/>
    <sheet name="2" sheetId="21" r:id="rId7"/>
    <sheet name="3" sheetId="22" r:id="rId8"/>
    <sheet name="4" sheetId="23" r:id="rId9"/>
    <sheet name="5" sheetId="24" r:id="rId10"/>
    <sheet name="6" sheetId="25" r:id="rId11"/>
    <sheet name="7" sheetId="26" r:id="rId12"/>
    <sheet name="8" sheetId="27" r:id="rId13"/>
    <sheet name="9" sheetId="28" r:id="rId14"/>
    <sheet name="10" sheetId="29" r:id="rId15"/>
    <sheet name="11" sheetId="30" r:id="rId16"/>
    <sheet name="12" sheetId="31" r:id="rId17"/>
    <sheet name="13" sheetId="32" r:id="rId18"/>
    <sheet name="14" sheetId="33" r:id="rId19"/>
    <sheet name="15" sheetId="34" r:id="rId20"/>
    <sheet name="16" sheetId="35" r:id="rId21"/>
    <sheet name="17" sheetId="36" r:id="rId22"/>
    <sheet name="18" sheetId="37" r:id="rId23"/>
    <sheet name="19" sheetId="38" r:id="rId24"/>
    <sheet name="20" sheetId="39" r:id="rId25"/>
    <sheet name="21" sheetId="40" r:id="rId26"/>
    <sheet name="22" sheetId="41" r:id="rId27"/>
    <sheet name="23" sheetId="42" r:id="rId28"/>
    <sheet name="24" sheetId="43" r:id="rId29"/>
    <sheet name="25" sheetId="44" r:id="rId30"/>
    <sheet name="26" sheetId="45" r:id="rId31"/>
    <sheet name="27" sheetId="46" r:id="rId32"/>
    <sheet name="28" sheetId="47" r:id="rId33"/>
    <sheet name="29" sheetId="48" r:id="rId34"/>
    <sheet name="30" sheetId="49" r:id="rId35"/>
    <sheet name="31" sheetId="50" r:id="rId36"/>
    <sheet name="32" sheetId="51" r:id="rId37"/>
    <sheet name="33" sheetId="52" r:id="rId38"/>
    <sheet name="34" sheetId="53" r:id="rId39"/>
    <sheet name="35" sheetId="54" r:id="rId40"/>
    <sheet name="36" sheetId="55" r:id="rId41"/>
    <sheet name="37" sheetId="56" r:id="rId42"/>
    <sheet name="38" sheetId="57" r:id="rId43"/>
    <sheet name="39" sheetId="58" r:id="rId44"/>
    <sheet name="分析係数表" sheetId="17" r:id="rId45"/>
    <sheet name="取引基本表" sheetId="8" r:id="rId46"/>
    <sheet name="投入係数表" sheetId="1" r:id="rId47"/>
    <sheet name="逆行列係数表" sheetId="4" r:id="rId48"/>
    <sheet name="雇用表" sheetId="6" r:id="rId49"/>
  </sheets>
  <externalReferences>
    <externalReference r:id="rId50"/>
  </externalReferences>
  <definedNames>
    <definedName name="_Fill" hidden="1">[1]局移出入取扱!#REF!</definedName>
    <definedName name="_Order1" hidden="1">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61" l="1"/>
  <c r="C44" i="19" l="1"/>
  <c r="C43" i="19"/>
  <c r="C42" i="19"/>
  <c r="C41" i="19"/>
  <c r="C40" i="19"/>
  <c r="C39" i="19"/>
  <c r="C38" i="19"/>
  <c r="C37" i="19"/>
  <c r="C36" i="19"/>
  <c r="C35" i="19"/>
  <c r="C34" i="19"/>
  <c r="C33" i="19"/>
  <c r="C32" i="19"/>
  <c r="C31" i="19"/>
  <c r="C30" i="19"/>
  <c r="C29" i="19"/>
  <c r="C28" i="19"/>
  <c r="C27" i="19"/>
  <c r="C26" i="19"/>
  <c r="C25" i="19"/>
  <c r="C24" i="19"/>
  <c r="C23" i="19"/>
  <c r="C22" i="19"/>
  <c r="C21" i="19"/>
  <c r="C20" i="19"/>
  <c r="C19" i="19"/>
  <c r="C18" i="19"/>
  <c r="C17" i="19"/>
  <c r="C16" i="19"/>
  <c r="C15" i="19"/>
  <c r="C14" i="19"/>
  <c r="C13" i="19"/>
  <c r="C12" i="19"/>
  <c r="C11" i="19"/>
  <c r="C10" i="19"/>
  <c r="C9" i="19"/>
  <c r="C8" i="19"/>
  <c r="C7" i="19"/>
  <c r="C6" i="19"/>
  <c r="G44" i="61" l="1"/>
  <c r="I44" i="19" s="1"/>
  <c r="G43" i="61"/>
  <c r="I43" i="19" s="1"/>
  <c r="F43" i="61"/>
  <c r="H43" i="19" s="1"/>
  <c r="G42" i="61"/>
  <c r="I42" i="19" s="1"/>
  <c r="G41" i="61"/>
  <c r="I41" i="19" s="1"/>
  <c r="F41" i="61"/>
  <c r="H41" i="19" s="1"/>
  <c r="G40" i="61"/>
  <c r="I40" i="19" s="1"/>
  <c r="F40" i="61"/>
  <c r="H40" i="19" s="1"/>
  <c r="G39" i="61"/>
  <c r="I39" i="19" s="1"/>
  <c r="F39" i="61"/>
  <c r="H39" i="19" s="1"/>
  <c r="G38" i="61"/>
  <c r="I38" i="19" s="1"/>
  <c r="F38" i="61"/>
  <c r="H38" i="19" s="1"/>
  <c r="G36" i="61"/>
  <c r="I36" i="19" s="1"/>
  <c r="F36" i="61"/>
  <c r="H36" i="19" s="1"/>
  <c r="F35" i="61"/>
  <c r="H35" i="19" s="1"/>
  <c r="G35" i="61"/>
  <c r="I35" i="19" s="1"/>
  <c r="F33" i="61"/>
  <c r="H33" i="19" s="1"/>
  <c r="G32" i="61"/>
  <c r="I32" i="19" s="1"/>
  <c r="F32" i="61"/>
  <c r="H32" i="19" s="1"/>
  <c r="G30" i="61"/>
  <c r="I30" i="19" s="1"/>
  <c r="G28" i="61"/>
  <c r="I28" i="19" s="1"/>
  <c r="G26" i="61"/>
  <c r="I26" i="19" s="1"/>
  <c r="G25" i="61"/>
  <c r="I25" i="19" s="1"/>
  <c r="F25" i="61"/>
  <c r="H25" i="19" s="1"/>
  <c r="G23" i="61"/>
  <c r="I23" i="19" s="1"/>
  <c r="F23" i="61"/>
  <c r="H23" i="19" s="1"/>
  <c r="G22" i="61"/>
  <c r="I22" i="19" s="1"/>
  <c r="F22" i="61"/>
  <c r="H22" i="19" s="1"/>
  <c r="G20" i="61"/>
  <c r="I20" i="19" s="1"/>
  <c r="F20" i="61"/>
  <c r="H20" i="19" s="1"/>
  <c r="G19" i="61"/>
  <c r="I19" i="19" s="1"/>
  <c r="F19" i="61"/>
  <c r="H19" i="19" s="1"/>
  <c r="F17" i="61"/>
  <c r="H17" i="19" s="1"/>
  <c r="G14" i="61"/>
  <c r="I14" i="19" s="1"/>
  <c r="F14" i="61"/>
  <c r="H14" i="19" s="1"/>
  <c r="G10" i="61"/>
  <c r="I10" i="19" s="1"/>
  <c r="G9" i="61"/>
  <c r="I9" i="19" s="1"/>
  <c r="F9" i="61"/>
  <c r="H9" i="19" s="1"/>
  <c r="G7" i="61"/>
  <c r="I7" i="19" s="1"/>
  <c r="F7" i="61"/>
  <c r="H7" i="19" s="1"/>
  <c r="G6" i="61"/>
  <c r="I6" i="19" s="1"/>
  <c r="H6" i="19"/>
  <c r="N7" i="19"/>
  <c r="L8" i="59"/>
  <c r="F15" i="61" l="1"/>
  <c r="H15" i="19" s="1"/>
  <c r="C45" i="61"/>
  <c r="G16" i="61"/>
  <c r="I16" i="19" s="1"/>
  <c r="F29" i="61"/>
  <c r="H29" i="19" s="1"/>
  <c r="F42" i="61"/>
  <c r="H42" i="19" s="1"/>
  <c r="G11" i="61"/>
  <c r="I11" i="19" s="1"/>
  <c r="G29" i="61"/>
  <c r="I29" i="19" s="1"/>
  <c r="G34" i="61"/>
  <c r="I34" i="19" s="1"/>
  <c r="G12" i="61"/>
  <c r="I12" i="19" s="1"/>
  <c r="F21" i="61"/>
  <c r="H21" i="19" s="1"/>
  <c r="F12" i="61"/>
  <c r="H12" i="19" s="1"/>
  <c r="G17" i="61"/>
  <c r="I17" i="19" s="1"/>
  <c r="G21" i="61"/>
  <c r="I21" i="19" s="1"/>
  <c r="F30" i="61"/>
  <c r="H30" i="19" s="1"/>
  <c r="F27" i="61"/>
  <c r="H27" i="19" s="1"/>
  <c r="G24" i="61"/>
  <c r="I24" i="19" s="1"/>
  <c r="D45" i="61"/>
  <c r="F28" i="61"/>
  <c r="H28" i="19" s="1"/>
  <c r="G27" i="61"/>
  <c r="I27" i="19" s="1"/>
  <c r="F10" i="61"/>
  <c r="H10" i="19" s="1"/>
  <c r="F37" i="61"/>
  <c r="H37" i="19" s="1"/>
  <c r="G15" i="61"/>
  <c r="I15" i="19" s="1"/>
  <c r="G37" i="61"/>
  <c r="I37" i="19" s="1"/>
  <c r="F24" i="61"/>
  <c r="H24" i="19" s="1"/>
  <c r="F34" i="61"/>
  <c r="H34" i="19" s="1"/>
  <c r="E45" i="61"/>
  <c r="G45" i="61" s="1"/>
  <c r="F26" i="61"/>
  <c r="H26" i="19" s="1"/>
  <c r="G13" i="61"/>
  <c r="I13" i="19" s="1"/>
  <c r="G18" i="61"/>
  <c r="I18" i="19" s="1"/>
  <c r="G31" i="61"/>
  <c r="I31" i="19" s="1"/>
  <c r="F44" i="61"/>
  <c r="H44" i="19" s="1"/>
  <c r="G33" i="61"/>
  <c r="I33" i="19" s="1"/>
  <c r="F16" i="61"/>
  <c r="H16" i="19" s="1"/>
  <c r="F11" i="61"/>
  <c r="H11" i="19" s="1"/>
  <c r="F13" i="61"/>
  <c r="H13" i="19" s="1"/>
  <c r="F18" i="61"/>
  <c r="H18" i="19" s="1"/>
  <c r="F31" i="61"/>
  <c r="H31" i="19" s="1"/>
  <c r="F45" i="61"/>
  <c r="F8" i="61"/>
  <c r="H8" i="19" s="1"/>
  <c r="G8" i="61"/>
  <c r="I8" i="19" s="1"/>
  <c r="C7" i="22"/>
  <c r="C6" i="21"/>
  <c r="C8" i="23"/>
  <c r="C9" i="24"/>
  <c r="C10" i="25"/>
  <c r="C11" i="26"/>
  <c r="C12" i="27"/>
  <c r="C13" i="28"/>
  <c r="C14" i="29"/>
  <c r="C15" i="30"/>
  <c r="C16" i="31"/>
  <c r="C17" i="32"/>
  <c r="C18" i="33"/>
  <c r="C19" i="34"/>
  <c r="C20" i="35"/>
  <c r="C21" i="36"/>
  <c r="C22" i="37"/>
  <c r="C23" i="38"/>
  <c r="C24" i="39"/>
  <c r="C25" i="40"/>
  <c r="C26" i="41"/>
  <c r="C27" i="42"/>
  <c r="C28" i="43"/>
  <c r="C29" i="44"/>
  <c r="C30" i="45"/>
  <c r="C31" i="46"/>
  <c r="C32" i="47"/>
  <c r="C33" i="48"/>
  <c r="C34" i="49"/>
  <c r="C35" i="50"/>
  <c r="C36" i="51"/>
  <c r="C37" i="52"/>
  <c r="C38" i="53"/>
  <c r="C39" i="54"/>
  <c r="C40" i="55"/>
  <c r="C41" i="56"/>
  <c r="C42" i="57"/>
  <c r="C43" i="58"/>
  <c r="C5" i="20"/>
  <c r="L44" i="21"/>
  <c r="L44" i="22"/>
  <c r="L44" i="24"/>
  <c r="L44" i="27"/>
  <c r="L44" i="31"/>
  <c r="L44" i="32"/>
  <c r="L44" i="34"/>
  <c r="L44" i="35"/>
  <c r="L44" i="36"/>
  <c r="L44" i="37"/>
  <c r="L44" i="38"/>
  <c r="L44" i="40"/>
  <c r="L44" i="43"/>
  <c r="L44" i="47"/>
  <c r="L44" i="48"/>
  <c r="L44" i="50"/>
  <c r="L44" i="51"/>
  <c r="L44" i="52"/>
  <c r="L44" i="53"/>
  <c r="L44" i="54"/>
  <c r="L44" i="56"/>
  <c r="L44" i="20"/>
  <c r="C45" i="59"/>
  <c r="H32" i="59"/>
  <c r="L44" i="28" s="1"/>
  <c r="D44" i="58"/>
  <c r="D43" i="58"/>
  <c r="D42" i="58"/>
  <c r="D41" i="58"/>
  <c r="D40" i="58"/>
  <c r="D39" i="58"/>
  <c r="D38" i="58"/>
  <c r="D37" i="58"/>
  <c r="D36" i="58"/>
  <c r="D35" i="58"/>
  <c r="D34" i="58"/>
  <c r="D33" i="58"/>
  <c r="D32" i="58"/>
  <c r="D31" i="58"/>
  <c r="D30" i="58"/>
  <c r="D29" i="58"/>
  <c r="D28" i="58"/>
  <c r="D27" i="58"/>
  <c r="D26" i="58"/>
  <c r="D25" i="58"/>
  <c r="D24" i="58"/>
  <c r="D23" i="58"/>
  <c r="D22" i="58"/>
  <c r="D21" i="58"/>
  <c r="D20" i="58"/>
  <c r="D19" i="58"/>
  <c r="D18" i="58"/>
  <c r="D17" i="58"/>
  <c r="D16" i="58"/>
  <c r="D15" i="58"/>
  <c r="D14" i="58"/>
  <c r="D13" i="58"/>
  <c r="D12" i="58"/>
  <c r="D11" i="58"/>
  <c r="D10" i="58"/>
  <c r="D9" i="58"/>
  <c r="D8" i="58"/>
  <c r="D7" i="58"/>
  <c r="D6" i="58"/>
  <c r="D5" i="58"/>
  <c r="D44" i="57"/>
  <c r="D43" i="57"/>
  <c r="D42" i="57"/>
  <c r="D41" i="57"/>
  <c r="D40" i="57"/>
  <c r="D39" i="57"/>
  <c r="D38" i="57"/>
  <c r="D37" i="57"/>
  <c r="D36" i="57"/>
  <c r="D35" i="57"/>
  <c r="D34" i="57"/>
  <c r="D33" i="57"/>
  <c r="D32" i="57"/>
  <c r="D31" i="57"/>
  <c r="D30" i="57"/>
  <c r="D29" i="57"/>
  <c r="D28" i="57"/>
  <c r="D27" i="57"/>
  <c r="D26" i="57"/>
  <c r="D25" i="57"/>
  <c r="D24" i="57"/>
  <c r="D23" i="57"/>
  <c r="D22" i="57"/>
  <c r="D21" i="57"/>
  <c r="D20" i="57"/>
  <c r="D19" i="57"/>
  <c r="D18" i="57"/>
  <c r="D17" i="57"/>
  <c r="D16" i="57"/>
  <c r="D15" i="57"/>
  <c r="D14" i="57"/>
  <c r="D13" i="57"/>
  <c r="D12" i="57"/>
  <c r="D11" i="57"/>
  <c r="D10" i="57"/>
  <c r="D9" i="57"/>
  <c r="D8" i="57"/>
  <c r="D7" i="57"/>
  <c r="D6" i="57"/>
  <c r="D5" i="57"/>
  <c r="D44" i="56"/>
  <c r="D43" i="56"/>
  <c r="D42" i="56"/>
  <c r="D41" i="56"/>
  <c r="D40" i="56"/>
  <c r="D39" i="56"/>
  <c r="D38" i="56"/>
  <c r="D37" i="56"/>
  <c r="D36" i="56"/>
  <c r="D35" i="56"/>
  <c r="D34" i="56"/>
  <c r="D33" i="56"/>
  <c r="D32" i="56"/>
  <c r="D31" i="56"/>
  <c r="D30" i="56"/>
  <c r="D29" i="56"/>
  <c r="D28" i="56"/>
  <c r="D27" i="56"/>
  <c r="D26" i="56"/>
  <c r="D25" i="56"/>
  <c r="D24" i="56"/>
  <c r="D23" i="56"/>
  <c r="D22" i="56"/>
  <c r="D21" i="56"/>
  <c r="D20" i="56"/>
  <c r="D19" i="56"/>
  <c r="D18" i="56"/>
  <c r="D17" i="56"/>
  <c r="D16" i="56"/>
  <c r="D15" i="56"/>
  <c r="D14" i="56"/>
  <c r="D13" i="56"/>
  <c r="D12" i="56"/>
  <c r="D11" i="56"/>
  <c r="D10" i="56"/>
  <c r="D9" i="56"/>
  <c r="D8" i="56"/>
  <c r="D7" i="56"/>
  <c r="D6" i="56"/>
  <c r="D5" i="56"/>
  <c r="D44" i="55"/>
  <c r="D43" i="55"/>
  <c r="D42" i="55"/>
  <c r="D41" i="55"/>
  <c r="D40" i="55"/>
  <c r="D39" i="55"/>
  <c r="D38" i="55"/>
  <c r="D37" i="55"/>
  <c r="D36" i="55"/>
  <c r="D35" i="55"/>
  <c r="D34" i="55"/>
  <c r="D33" i="55"/>
  <c r="D32" i="55"/>
  <c r="D31" i="55"/>
  <c r="D30" i="55"/>
  <c r="D29" i="55"/>
  <c r="D28" i="55"/>
  <c r="D27" i="55"/>
  <c r="D26" i="55"/>
  <c r="D25" i="55"/>
  <c r="D24" i="55"/>
  <c r="D23" i="55"/>
  <c r="D22" i="55"/>
  <c r="D21" i="55"/>
  <c r="D20" i="55"/>
  <c r="D19" i="55"/>
  <c r="D18" i="55"/>
  <c r="D17" i="55"/>
  <c r="D16" i="55"/>
  <c r="D15" i="55"/>
  <c r="D14" i="55"/>
  <c r="D13" i="55"/>
  <c r="D12" i="55"/>
  <c r="D11" i="55"/>
  <c r="D10" i="55"/>
  <c r="D9" i="55"/>
  <c r="D8" i="55"/>
  <c r="D7" i="55"/>
  <c r="D6" i="55"/>
  <c r="D5" i="55"/>
  <c r="D44" i="54"/>
  <c r="D43" i="54"/>
  <c r="D42" i="54"/>
  <c r="D41" i="54"/>
  <c r="D40" i="54"/>
  <c r="D39" i="54"/>
  <c r="D38" i="54"/>
  <c r="D37" i="54"/>
  <c r="D36" i="54"/>
  <c r="D35" i="54"/>
  <c r="D34" i="54"/>
  <c r="D33" i="54"/>
  <c r="D32" i="54"/>
  <c r="D31" i="54"/>
  <c r="D30" i="54"/>
  <c r="D29" i="54"/>
  <c r="D28" i="54"/>
  <c r="D27" i="54"/>
  <c r="D26" i="54"/>
  <c r="D25" i="54"/>
  <c r="D24" i="54"/>
  <c r="D23" i="54"/>
  <c r="D22" i="54"/>
  <c r="D21" i="54"/>
  <c r="D20" i="54"/>
  <c r="D19" i="54"/>
  <c r="D18" i="54"/>
  <c r="D17" i="54"/>
  <c r="D16" i="54"/>
  <c r="D15" i="54"/>
  <c r="D14" i="54"/>
  <c r="D13" i="54"/>
  <c r="D12" i="54"/>
  <c r="D11" i="54"/>
  <c r="D10" i="54"/>
  <c r="D9" i="54"/>
  <c r="D8" i="54"/>
  <c r="D7" i="54"/>
  <c r="D6" i="54"/>
  <c r="D5" i="54"/>
  <c r="D44" i="53"/>
  <c r="D43" i="53"/>
  <c r="D42"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D8" i="53"/>
  <c r="D7" i="53"/>
  <c r="D6" i="53"/>
  <c r="D5" i="53"/>
  <c r="I45" i="19" l="1"/>
  <c r="R6" i="19" s="1"/>
  <c r="H45" i="19"/>
  <c r="Q6" i="19" s="1"/>
  <c r="L44" i="58"/>
  <c r="L44" i="42"/>
  <c r="L44" i="26"/>
  <c r="L44" i="57"/>
  <c r="L44" i="41"/>
  <c r="L44" i="25"/>
  <c r="L44" i="55"/>
  <c r="L44" i="39"/>
  <c r="L44" i="23"/>
  <c r="L44" i="49"/>
  <c r="L44" i="33"/>
  <c r="L44" i="46"/>
  <c r="L44" i="30"/>
  <c r="L44" i="45"/>
  <c r="L44" i="29"/>
  <c r="L44" i="44"/>
  <c r="D44" i="52"/>
  <c r="D43" i="52"/>
  <c r="D42"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12" i="52"/>
  <c r="D11" i="52"/>
  <c r="D10" i="52"/>
  <c r="D9" i="52"/>
  <c r="D8" i="52"/>
  <c r="D7" i="52"/>
  <c r="D6" i="52"/>
  <c r="D5" i="52"/>
  <c r="D44" i="51"/>
  <c r="D43" i="51"/>
  <c r="D42" i="51"/>
  <c r="D41" i="51"/>
  <c r="D40" i="51"/>
  <c r="D39" i="51"/>
  <c r="D38" i="51"/>
  <c r="D37" i="51"/>
  <c r="D36" i="51"/>
  <c r="D35" i="51"/>
  <c r="D34" i="51"/>
  <c r="D33" i="51"/>
  <c r="D32" i="51"/>
  <c r="D31" i="51"/>
  <c r="D30" i="51"/>
  <c r="D29" i="51"/>
  <c r="D28" i="51"/>
  <c r="D27" i="51"/>
  <c r="D26" i="51"/>
  <c r="D25" i="51"/>
  <c r="D24" i="51"/>
  <c r="D23" i="51"/>
  <c r="D22" i="51"/>
  <c r="D21" i="51"/>
  <c r="D20" i="51"/>
  <c r="D19" i="51"/>
  <c r="D18" i="51"/>
  <c r="D17" i="51"/>
  <c r="D16" i="51"/>
  <c r="D15" i="51"/>
  <c r="D14" i="51"/>
  <c r="D13" i="51"/>
  <c r="D12" i="51"/>
  <c r="D11" i="51"/>
  <c r="D10" i="51"/>
  <c r="D9" i="51"/>
  <c r="D8" i="51"/>
  <c r="D7" i="51"/>
  <c r="D6" i="51"/>
  <c r="D5" i="51"/>
  <c r="D44" i="48"/>
  <c r="D43" i="48"/>
  <c r="D42" i="48"/>
  <c r="D41" i="48"/>
  <c r="D40" i="48"/>
  <c r="D39" i="48"/>
  <c r="D38" i="48"/>
  <c r="D37" i="48"/>
  <c r="D36" i="48"/>
  <c r="D35" i="48"/>
  <c r="D34" i="48"/>
  <c r="D33" i="48"/>
  <c r="D32" i="48"/>
  <c r="D31" i="48"/>
  <c r="D30" i="48"/>
  <c r="D29" i="48"/>
  <c r="D28" i="48"/>
  <c r="D27" i="48"/>
  <c r="D26" i="48"/>
  <c r="D25" i="48"/>
  <c r="D24" i="48"/>
  <c r="D23" i="48"/>
  <c r="D22" i="48"/>
  <c r="D21" i="48"/>
  <c r="D20" i="48"/>
  <c r="D19" i="48"/>
  <c r="D18" i="48"/>
  <c r="D17" i="48"/>
  <c r="D16" i="48"/>
  <c r="D15" i="48"/>
  <c r="D14" i="48"/>
  <c r="D13" i="48"/>
  <c r="D12" i="48"/>
  <c r="D11" i="48"/>
  <c r="D10" i="48"/>
  <c r="D9" i="48"/>
  <c r="D8" i="48"/>
  <c r="D7" i="48"/>
  <c r="D6" i="48"/>
  <c r="D5" i="48"/>
  <c r="D44" i="50" l="1"/>
  <c r="D43" i="50"/>
  <c r="D42" i="50"/>
  <c r="D41" i="50"/>
  <c r="D40" i="50"/>
  <c r="D39" i="50"/>
  <c r="D38" i="50"/>
  <c r="D37" i="50"/>
  <c r="D36" i="50"/>
  <c r="D35" i="50"/>
  <c r="D34" i="50"/>
  <c r="D33" i="50"/>
  <c r="D32" i="50"/>
  <c r="D31" i="50"/>
  <c r="D30" i="50"/>
  <c r="D29" i="50"/>
  <c r="D28" i="50"/>
  <c r="D27" i="50"/>
  <c r="D26" i="50"/>
  <c r="D25" i="50"/>
  <c r="D24" i="50"/>
  <c r="D23" i="50"/>
  <c r="D22" i="50"/>
  <c r="D21" i="50"/>
  <c r="D20" i="50"/>
  <c r="D19" i="50"/>
  <c r="D18" i="50"/>
  <c r="D17" i="50"/>
  <c r="D16" i="50"/>
  <c r="D15" i="50"/>
  <c r="D14" i="50"/>
  <c r="D13" i="50"/>
  <c r="D12" i="50"/>
  <c r="D11" i="50"/>
  <c r="D10" i="50"/>
  <c r="D9" i="50"/>
  <c r="D8" i="50"/>
  <c r="D7" i="50"/>
  <c r="D6" i="50"/>
  <c r="D5" i="50"/>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D12" i="49"/>
  <c r="D11" i="49"/>
  <c r="D10" i="49"/>
  <c r="D9" i="49"/>
  <c r="D8" i="49"/>
  <c r="D7" i="49"/>
  <c r="D6" i="49"/>
  <c r="D5" i="49"/>
  <c r="D44" i="47"/>
  <c r="D43" i="47"/>
  <c r="D42" i="47"/>
  <c r="D41" i="47"/>
  <c r="D40" i="47"/>
  <c r="D39" i="47"/>
  <c r="D38" i="47"/>
  <c r="D37" i="47"/>
  <c r="D36" i="47"/>
  <c r="D35" i="47"/>
  <c r="D34" i="47"/>
  <c r="D33" i="47"/>
  <c r="D32" i="47"/>
  <c r="D31" i="47"/>
  <c r="D30" i="47"/>
  <c r="D29" i="47"/>
  <c r="D28" i="47"/>
  <c r="D27" i="47"/>
  <c r="D26" i="47"/>
  <c r="D25" i="47"/>
  <c r="D24" i="47"/>
  <c r="D23" i="47"/>
  <c r="D22" i="47"/>
  <c r="D21" i="47"/>
  <c r="D20" i="47"/>
  <c r="D19" i="47"/>
  <c r="D18" i="47"/>
  <c r="D17" i="47"/>
  <c r="D16" i="47"/>
  <c r="D15" i="47"/>
  <c r="D14" i="47"/>
  <c r="D13" i="47"/>
  <c r="D12" i="47"/>
  <c r="D11" i="47"/>
  <c r="D10" i="47"/>
  <c r="D9" i="47"/>
  <c r="D8" i="47"/>
  <c r="D7" i="47"/>
  <c r="D6" i="47"/>
  <c r="D5" i="47"/>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D13" i="46"/>
  <c r="D12" i="46"/>
  <c r="D11" i="46"/>
  <c r="D10" i="46"/>
  <c r="D9" i="46"/>
  <c r="D8" i="46"/>
  <c r="D7" i="46"/>
  <c r="D6" i="46"/>
  <c r="D5" i="46"/>
  <c r="D44" i="45"/>
  <c r="D43" i="45"/>
  <c r="D42" i="45"/>
  <c r="D41" i="45"/>
  <c r="D40" i="45"/>
  <c r="D39" i="45"/>
  <c r="D38" i="45"/>
  <c r="D37" i="45"/>
  <c r="D36" i="45"/>
  <c r="D35" i="45"/>
  <c r="D34" i="45"/>
  <c r="D33" i="45"/>
  <c r="D32" i="45"/>
  <c r="D31" i="45"/>
  <c r="D30" i="45"/>
  <c r="D29" i="45"/>
  <c r="D28" i="45"/>
  <c r="D27" i="45"/>
  <c r="D26" i="45"/>
  <c r="D25" i="45"/>
  <c r="D24" i="45"/>
  <c r="D23" i="45"/>
  <c r="D22" i="45"/>
  <c r="D21" i="45"/>
  <c r="D20" i="45"/>
  <c r="D19" i="45"/>
  <c r="D18" i="45"/>
  <c r="D17" i="45"/>
  <c r="D16" i="45"/>
  <c r="D15" i="45"/>
  <c r="D14" i="45"/>
  <c r="D13" i="45"/>
  <c r="D12" i="45"/>
  <c r="D11" i="45"/>
  <c r="D10" i="45"/>
  <c r="D9" i="45"/>
  <c r="D8" i="45"/>
  <c r="D7" i="45"/>
  <c r="D6" i="45"/>
  <c r="D5" i="45"/>
  <c r="D44" i="44" l="1"/>
  <c r="D43" i="44"/>
  <c r="D42" i="44"/>
  <c r="D41" i="44"/>
  <c r="D40" i="44"/>
  <c r="D39" i="44"/>
  <c r="D38" i="44"/>
  <c r="D37" i="44"/>
  <c r="D36" i="44"/>
  <c r="D35" i="44"/>
  <c r="D34" i="44"/>
  <c r="D33" i="44"/>
  <c r="D32" i="44"/>
  <c r="D31" i="44"/>
  <c r="D30" i="44"/>
  <c r="D29" i="44"/>
  <c r="D28" i="44"/>
  <c r="D27" i="44"/>
  <c r="D26" i="44"/>
  <c r="D25" i="44"/>
  <c r="D24" i="44"/>
  <c r="D23" i="44"/>
  <c r="D22" i="44"/>
  <c r="D21" i="44"/>
  <c r="D20" i="44"/>
  <c r="D19" i="44"/>
  <c r="D18" i="44"/>
  <c r="D17" i="44"/>
  <c r="D16" i="44"/>
  <c r="D15" i="44"/>
  <c r="D14" i="44"/>
  <c r="D13" i="44"/>
  <c r="D12" i="44"/>
  <c r="D11" i="44"/>
  <c r="D10" i="44"/>
  <c r="D9" i="44"/>
  <c r="D8" i="44"/>
  <c r="D7" i="44"/>
  <c r="D6" i="44"/>
  <c r="D5" i="44"/>
  <c r="D44" i="43"/>
  <c r="D43" i="43"/>
  <c r="D42" i="43"/>
  <c r="D41" i="43"/>
  <c r="D40" i="43"/>
  <c r="D39" i="43"/>
  <c r="D38" i="43"/>
  <c r="D37" i="43"/>
  <c r="D36" i="43"/>
  <c r="D35" i="43"/>
  <c r="D34" i="43"/>
  <c r="D33" i="43"/>
  <c r="D32" i="43"/>
  <c r="D31" i="43"/>
  <c r="D30" i="43"/>
  <c r="D29" i="43"/>
  <c r="D28" i="43"/>
  <c r="D27" i="43"/>
  <c r="D26" i="43"/>
  <c r="D25" i="43"/>
  <c r="D24" i="43"/>
  <c r="D23" i="43"/>
  <c r="D22" i="43"/>
  <c r="D21" i="43"/>
  <c r="D20" i="43"/>
  <c r="D19" i="43"/>
  <c r="D18" i="43"/>
  <c r="D17" i="43"/>
  <c r="D16" i="43"/>
  <c r="D15" i="43"/>
  <c r="D14" i="43"/>
  <c r="D13" i="43"/>
  <c r="D12" i="43"/>
  <c r="D11" i="43"/>
  <c r="D10" i="43"/>
  <c r="D9" i="43"/>
  <c r="D8" i="43"/>
  <c r="D7" i="43"/>
  <c r="D6" i="43"/>
  <c r="D5" i="43"/>
  <c r="D44" i="39"/>
  <c r="D43" i="39"/>
  <c r="D42" i="39"/>
  <c r="D41" i="39"/>
  <c r="D40" i="39"/>
  <c r="D39" i="39"/>
  <c r="D38" i="39"/>
  <c r="D37" i="39"/>
  <c r="D36" i="39"/>
  <c r="D35" i="39"/>
  <c r="D34" i="39"/>
  <c r="D33" i="39"/>
  <c r="D32" i="39"/>
  <c r="D31" i="39"/>
  <c r="D30" i="39"/>
  <c r="D29" i="39"/>
  <c r="D28" i="39"/>
  <c r="D27" i="39"/>
  <c r="D26" i="39"/>
  <c r="D25" i="39"/>
  <c r="D24" i="39"/>
  <c r="D23" i="39"/>
  <c r="D22" i="39"/>
  <c r="D21" i="39"/>
  <c r="D20" i="39"/>
  <c r="D19" i="39"/>
  <c r="D18" i="39"/>
  <c r="D17" i="39"/>
  <c r="D16" i="39"/>
  <c r="D15" i="39"/>
  <c r="D14" i="39"/>
  <c r="D13" i="39"/>
  <c r="D12" i="39"/>
  <c r="D11" i="39"/>
  <c r="D10" i="39"/>
  <c r="D9" i="39"/>
  <c r="D8" i="39"/>
  <c r="D7" i="39"/>
  <c r="D6" i="39"/>
  <c r="D5" i="39"/>
  <c r="D44" i="42"/>
  <c r="D43" i="42"/>
  <c r="D42" i="42"/>
  <c r="D41" i="42"/>
  <c r="D40" i="42"/>
  <c r="D39" i="42"/>
  <c r="D38" i="42"/>
  <c r="D37" i="42"/>
  <c r="D36" i="42"/>
  <c r="D35" i="42"/>
  <c r="D34" i="42"/>
  <c r="D33" i="42"/>
  <c r="D32" i="42"/>
  <c r="D31" i="42"/>
  <c r="D30" i="42"/>
  <c r="D29" i="42"/>
  <c r="D28" i="42"/>
  <c r="D27" i="42"/>
  <c r="D26" i="42"/>
  <c r="D25" i="42"/>
  <c r="D24" i="42"/>
  <c r="D23" i="42"/>
  <c r="D22" i="42"/>
  <c r="D21" i="42"/>
  <c r="D20" i="42"/>
  <c r="D19" i="42"/>
  <c r="D18" i="42"/>
  <c r="D17" i="42"/>
  <c r="D16" i="42"/>
  <c r="D15" i="42"/>
  <c r="D14" i="42"/>
  <c r="D13" i="42"/>
  <c r="D12" i="42"/>
  <c r="D11" i="42"/>
  <c r="D10" i="42"/>
  <c r="D9" i="42"/>
  <c r="D8" i="42"/>
  <c r="D7" i="42"/>
  <c r="D6" i="42"/>
  <c r="D5" i="42"/>
  <c r="D44" i="41"/>
  <c r="D43" i="41"/>
  <c r="D42" i="41"/>
  <c r="D41" i="41"/>
  <c r="D40" i="41"/>
  <c r="D39" i="41"/>
  <c r="D38" i="41"/>
  <c r="D37" i="41"/>
  <c r="D36" i="41"/>
  <c r="D35" i="41"/>
  <c r="D34" i="41"/>
  <c r="D33" i="41"/>
  <c r="D32" i="41"/>
  <c r="D31" i="41"/>
  <c r="D30" i="41"/>
  <c r="D29" i="41"/>
  <c r="D28" i="41"/>
  <c r="D27" i="41"/>
  <c r="D26" i="41"/>
  <c r="D25" i="41"/>
  <c r="D24" i="41"/>
  <c r="D23" i="41"/>
  <c r="D22" i="41"/>
  <c r="D21" i="41"/>
  <c r="D20" i="41"/>
  <c r="D19" i="41"/>
  <c r="D18" i="41"/>
  <c r="D17" i="41"/>
  <c r="D16" i="41"/>
  <c r="D15" i="41"/>
  <c r="D14" i="41"/>
  <c r="D13" i="41"/>
  <c r="D12" i="41"/>
  <c r="D11" i="41"/>
  <c r="D10" i="41"/>
  <c r="D9" i="41"/>
  <c r="D8" i="41"/>
  <c r="D7" i="41"/>
  <c r="D6" i="41"/>
  <c r="D5" i="41"/>
  <c r="D44" i="40"/>
  <c r="D43" i="40"/>
  <c r="D42" i="40"/>
  <c r="D41" i="40"/>
  <c r="D40" i="40"/>
  <c r="D39" i="40"/>
  <c r="D38" i="40"/>
  <c r="D37" i="40"/>
  <c r="D36" i="40"/>
  <c r="D35" i="40"/>
  <c r="D34" i="40"/>
  <c r="D33" i="40"/>
  <c r="D32" i="40"/>
  <c r="D31" i="40"/>
  <c r="D30" i="40"/>
  <c r="D29" i="40"/>
  <c r="D28" i="40"/>
  <c r="D27" i="40"/>
  <c r="D26" i="40"/>
  <c r="D25" i="40"/>
  <c r="D24" i="40"/>
  <c r="D23" i="40"/>
  <c r="D22" i="40"/>
  <c r="D21" i="40"/>
  <c r="D20" i="40"/>
  <c r="D19" i="40"/>
  <c r="D18" i="40"/>
  <c r="D17" i="40"/>
  <c r="D16" i="40"/>
  <c r="D15" i="40"/>
  <c r="D14" i="40"/>
  <c r="D13" i="40"/>
  <c r="D12" i="40"/>
  <c r="D11" i="40"/>
  <c r="D10" i="40"/>
  <c r="D9" i="40"/>
  <c r="D8" i="40"/>
  <c r="D7" i="40"/>
  <c r="D6" i="40"/>
  <c r="D5" i="40"/>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D5" i="38"/>
  <c r="D44" i="37"/>
  <c r="D43" i="37"/>
  <c r="D42" i="37"/>
  <c r="D41" i="37"/>
  <c r="D40" i="37"/>
  <c r="D39" i="37"/>
  <c r="D38" i="37"/>
  <c r="D37" i="37"/>
  <c r="D36" i="37"/>
  <c r="D35" i="37"/>
  <c r="D34" i="37"/>
  <c r="D33" i="37"/>
  <c r="D32" i="37"/>
  <c r="D31" i="37"/>
  <c r="D30" i="37"/>
  <c r="D29" i="37"/>
  <c r="D28" i="37"/>
  <c r="D27" i="37"/>
  <c r="D26" i="37"/>
  <c r="D25" i="37"/>
  <c r="D24" i="37"/>
  <c r="D23" i="37"/>
  <c r="D22" i="37"/>
  <c r="D21" i="37"/>
  <c r="D20" i="37"/>
  <c r="D19" i="37"/>
  <c r="D18" i="37"/>
  <c r="D17" i="37"/>
  <c r="D16" i="37"/>
  <c r="D15" i="37"/>
  <c r="D14" i="37"/>
  <c r="D13" i="37"/>
  <c r="D12" i="37"/>
  <c r="D11" i="37"/>
  <c r="D10" i="37"/>
  <c r="D9" i="37"/>
  <c r="D8" i="37"/>
  <c r="D7" i="37"/>
  <c r="D6" i="37"/>
  <c r="D5" i="37"/>
  <c r="D44" i="36"/>
  <c r="D43" i="36"/>
  <c r="D42" i="36"/>
  <c r="D41" i="36"/>
  <c r="D40" i="36"/>
  <c r="D39" i="36"/>
  <c r="D38" i="36"/>
  <c r="D37" i="36"/>
  <c r="D36" i="36"/>
  <c r="D35" i="36"/>
  <c r="D34" i="36"/>
  <c r="D33" i="36"/>
  <c r="D32" i="36"/>
  <c r="D31" i="36"/>
  <c r="D30" i="36"/>
  <c r="D29" i="36"/>
  <c r="D28" i="36"/>
  <c r="D27" i="36"/>
  <c r="D26" i="36"/>
  <c r="D25" i="36"/>
  <c r="D24" i="36"/>
  <c r="D23" i="36"/>
  <c r="D22" i="36"/>
  <c r="D21" i="36"/>
  <c r="D20" i="36"/>
  <c r="D19" i="36"/>
  <c r="D18" i="36"/>
  <c r="D17" i="36"/>
  <c r="D16" i="36"/>
  <c r="D15" i="36"/>
  <c r="D14" i="36"/>
  <c r="D13" i="36"/>
  <c r="D12" i="36"/>
  <c r="D11" i="36"/>
  <c r="D10" i="36"/>
  <c r="D9" i="36"/>
  <c r="D8" i="36"/>
  <c r="D7" i="36"/>
  <c r="D6" i="36"/>
  <c r="D5" i="36"/>
  <c r="D44" i="35"/>
  <c r="D43" i="35"/>
  <c r="D42" i="35"/>
  <c r="D41" i="35"/>
  <c r="D40" i="35"/>
  <c r="D39" i="35"/>
  <c r="D38" i="35"/>
  <c r="D37" i="35"/>
  <c r="D36" i="35"/>
  <c r="D35" i="35"/>
  <c r="D34" i="35"/>
  <c r="D33" i="35"/>
  <c r="D32" i="35"/>
  <c r="D31" i="35"/>
  <c r="D30" i="35"/>
  <c r="D29" i="35"/>
  <c r="D28" i="35"/>
  <c r="D27" i="35"/>
  <c r="D26" i="35"/>
  <c r="D25" i="35"/>
  <c r="D24" i="35"/>
  <c r="D23" i="35"/>
  <c r="D22" i="35"/>
  <c r="D21" i="35"/>
  <c r="D20" i="35"/>
  <c r="D19" i="35"/>
  <c r="D18" i="35"/>
  <c r="D17" i="35"/>
  <c r="D16" i="35"/>
  <c r="D15" i="35"/>
  <c r="D14" i="35"/>
  <c r="D13" i="35"/>
  <c r="D12" i="35"/>
  <c r="D11" i="35"/>
  <c r="D10" i="35"/>
  <c r="D9" i="35"/>
  <c r="D8" i="35"/>
  <c r="D7" i="35"/>
  <c r="D6" i="35"/>
  <c r="D5" i="35"/>
  <c r="D44" i="34"/>
  <c r="D43" i="34"/>
  <c r="D42" i="34"/>
  <c r="D41" i="34"/>
  <c r="D40" i="34"/>
  <c r="D39"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8" i="34"/>
  <c r="D7" i="34"/>
  <c r="D6" i="34"/>
  <c r="D5" i="34"/>
  <c r="D44" i="33" l="1"/>
  <c r="D43" i="33"/>
  <c r="D42" i="33"/>
  <c r="D41" i="33"/>
  <c r="D40" i="33"/>
  <c r="D39" i="33"/>
  <c r="D38" i="33"/>
  <c r="D37" i="33"/>
  <c r="D36" i="33"/>
  <c r="D35" i="33"/>
  <c r="D34" i="33"/>
  <c r="D33" i="33"/>
  <c r="D32" i="33"/>
  <c r="D31" i="33"/>
  <c r="D30" i="33"/>
  <c r="D29" i="33"/>
  <c r="D28" i="33"/>
  <c r="D27" i="33"/>
  <c r="D26" i="33"/>
  <c r="D25" i="33"/>
  <c r="D24" i="33"/>
  <c r="D23" i="33"/>
  <c r="D22" i="33"/>
  <c r="D21" i="33"/>
  <c r="D20" i="33"/>
  <c r="D19" i="33"/>
  <c r="D18" i="33"/>
  <c r="D17" i="33"/>
  <c r="D16" i="33"/>
  <c r="D15" i="33"/>
  <c r="D14" i="33"/>
  <c r="D13" i="33"/>
  <c r="D12" i="33"/>
  <c r="D11" i="33"/>
  <c r="D10" i="33"/>
  <c r="D9" i="33"/>
  <c r="D8" i="33"/>
  <c r="D7" i="33"/>
  <c r="D6" i="33"/>
  <c r="D5" i="33"/>
  <c r="D44" i="32"/>
  <c r="D43" i="32"/>
  <c r="D42" i="32"/>
  <c r="D41" i="32"/>
  <c r="D40" i="32"/>
  <c r="D39" i="32"/>
  <c r="D38" i="32"/>
  <c r="D37" i="32"/>
  <c r="D36" i="32"/>
  <c r="D35" i="32"/>
  <c r="D34" i="32"/>
  <c r="D33" i="32"/>
  <c r="D32" i="32"/>
  <c r="D31" i="32"/>
  <c r="D30" i="32"/>
  <c r="D29" i="32"/>
  <c r="D28" i="32"/>
  <c r="D27" i="32"/>
  <c r="D26" i="32"/>
  <c r="D25" i="32"/>
  <c r="D24" i="32"/>
  <c r="D23" i="32"/>
  <c r="D22" i="32"/>
  <c r="D21" i="32"/>
  <c r="D20" i="32"/>
  <c r="D19" i="32"/>
  <c r="D18" i="32"/>
  <c r="D17" i="32"/>
  <c r="D16" i="32"/>
  <c r="D15" i="32"/>
  <c r="D14" i="32"/>
  <c r="D13" i="32"/>
  <c r="D12" i="32"/>
  <c r="D11" i="32"/>
  <c r="D10" i="32"/>
  <c r="D9" i="32"/>
  <c r="D8" i="32"/>
  <c r="D7" i="32"/>
  <c r="D6" i="32"/>
  <c r="D5" i="32"/>
  <c r="D44" i="31"/>
  <c r="D43" i="31"/>
  <c r="D42" i="31"/>
  <c r="D41" i="31"/>
  <c r="D40" i="31"/>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D12" i="31"/>
  <c r="D11" i="31"/>
  <c r="D10" i="31"/>
  <c r="D9" i="31"/>
  <c r="D8" i="31"/>
  <c r="D7" i="31"/>
  <c r="D6" i="31"/>
  <c r="D5" i="31"/>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7" i="30"/>
  <c r="D6" i="30"/>
  <c r="D5" i="30"/>
  <c r="D44" i="29" l="1"/>
  <c r="D43" i="29"/>
  <c r="D42" i="29"/>
  <c r="D41" i="29"/>
  <c r="D40" i="29"/>
  <c r="D39" i="29"/>
  <c r="D38" i="29"/>
  <c r="D37" i="29"/>
  <c r="D36" i="29"/>
  <c r="D35" i="29"/>
  <c r="D34" i="29"/>
  <c r="D33" i="29"/>
  <c r="D32" i="29"/>
  <c r="D31" i="29"/>
  <c r="D30" i="29"/>
  <c r="D29" i="29"/>
  <c r="D28" i="29"/>
  <c r="D27" i="29"/>
  <c r="D26" i="29"/>
  <c r="D25" i="29"/>
  <c r="D24" i="29"/>
  <c r="D23" i="29"/>
  <c r="D22" i="29"/>
  <c r="D21" i="29"/>
  <c r="D20" i="29"/>
  <c r="D19" i="29"/>
  <c r="D18" i="29"/>
  <c r="D17" i="29"/>
  <c r="D16" i="29"/>
  <c r="D15" i="29"/>
  <c r="D14" i="29"/>
  <c r="D13" i="29"/>
  <c r="D12" i="29"/>
  <c r="D11" i="29"/>
  <c r="D10" i="29"/>
  <c r="D9" i="29"/>
  <c r="D8" i="29"/>
  <c r="D7" i="29"/>
  <c r="D6" i="29"/>
  <c r="D5" i="29"/>
  <c r="D44" i="28"/>
  <c r="D43" i="28"/>
  <c r="D42" i="28"/>
  <c r="D41" i="28"/>
  <c r="D40" i="28"/>
  <c r="D39" i="28"/>
  <c r="D38" i="28"/>
  <c r="D37" i="28"/>
  <c r="D36" i="28"/>
  <c r="D35" i="28"/>
  <c r="D34" i="28"/>
  <c r="D33" i="28"/>
  <c r="D32" i="28"/>
  <c r="D31" i="28"/>
  <c r="D30" i="28"/>
  <c r="D29" i="28"/>
  <c r="D28" i="28"/>
  <c r="D27" i="28"/>
  <c r="D26" i="28"/>
  <c r="D25" i="28"/>
  <c r="D24" i="28"/>
  <c r="D23" i="28"/>
  <c r="D22" i="28"/>
  <c r="D21" i="28"/>
  <c r="D20" i="28"/>
  <c r="D19" i="28"/>
  <c r="D18" i="28"/>
  <c r="D17" i="28"/>
  <c r="D16" i="28"/>
  <c r="D15" i="28"/>
  <c r="D14" i="28"/>
  <c r="D13" i="28"/>
  <c r="D12" i="28"/>
  <c r="D11" i="28"/>
  <c r="D10" i="28"/>
  <c r="D9" i="28"/>
  <c r="E9" i="28" s="1"/>
  <c r="D8" i="28"/>
  <c r="E8" i="28" s="1"/>
  <c r="D7" i="28"/>
  <c r="D6" i="28"/>
  <c r="D5" i="28"/>
  <c r="D44" i="27"/>
  <c r="D43" i="27"/>
  <c r="D42" i="27"/>
  <c r="D41" i="27"/>
  <c r="D40" i="27"/>
  <c r="D39" i="27"/>
  <c r="D38" i="27"/>
  <c r="D37" i="27"/>
  <c r="D36" i="27"/>
  <c r="D35" i="27"/>
  <c r="D34" i="27"/>
  <c r="D33" i="27"/>
  <c r="D32" i="27"/>
  <c r="D31" i="27"/>
  <c r="D30" i="27"/>
  <c r="D29" i="27"/>
  <c r="D28" i="27"/>
  <c r="D27" i="27"/>
  <c r="D26" i="27"/>
  <c r="D25" i="27"/>
  <c r="D24" i="27"/>
  <c r="D23" i="27"/>
  <c r="D22" i="27"/>
  <c r="D21" i="27"/>
  <c r="D20" i="27"/>
  <c r="D19" i="27"/>
  <c r="D18" i="27"/>
  <c r="D17" i="27"/>
  <c r="D16" i="27"/>
  <c r="D15" i="27"/>
  <c r="D14" i="27"/>
  <c r="D13" i="27"/>
  <c r="D12" i="27"/>
  <c r="D11" i="27"/>
  <c r="D10" i="27"/>
  <c r="D9" i="27"/>
  <c r="D8" i="27"/>
  <c r="D7" i="27"/>
  <c r="D6" i="27"/>
  <c r="D5" i="27"/>
  <c r="D44" i="26"/>
  <c r="D43" i="26"/>
  <c r="D42" i="26"/>
  <c r="D41" i="26"/>
  <c r="D40" i="26"/>
  <c r="D39" i="26"/>
  <c r="D38" i="26"/>
  <c r="D37" i="26"/>
  <c r="D36" i="26"/>
  <c r="D35" i="26"/>
  <c r="D34" i="26"/>
  <c r="D33" i="26"/>
  <c r="D32" i="26"/>
  <c r="D31" i="26"/>
  <c r="D30" i="26"/>
  <c r="D29" i="26"/>
  <c r="D28" i="26"/>
  <c r="D27" i="26"/>
  <c r="D26" i="26"/>
  <c r="D25" i="26"/>
  <c r="D24" i="26"/>
  <c r="D23" i="26"/>
  <c r="D22" i="26"/>
  <c r="D21" i="26"/>
  <c r="D20" i="26"/>
  <c r="D19" i="26"/>
  <c r="D18" i="26"/>
  <c r="D17" i="26"/>
  <c r="D16" i="26"/>
  <c r="D15" i="26"/>
  <c r="D14" i="26"/>
  <c r="D13" i="26"/>
  <c r="D12" i="26"/>
  <c r="D11" i="26"/>
  <c r="D10" i="26"/>
  <c r="D9" i="26"/>
  <c r="D8" i="26"/>
  <c r="D7" i="26"/>
  <c r="D6" i="26"/>
  <c r="E6" i="26" s="1"/>
  <c r="D5" i="26"/>
  <c r="D44" i="25"/>
  <c r="D43" i="25"/>
  <c r="D42" i="25"/>
  <c r="D41" i="25"/>
  <c r="D40" i="25"/>
  <c r="D39" i="25"/>
  <c r="D38" i="25"/>
  <c r="D37" i="25"/>
  <c r="D36" i="25"/>
  <c r="D35" i="25"/>
  <c r="D34" i="25"/>
  <c r="D33" i="25"/>
  <c r="D32" i="25"/>
  <c r="D31" i="25"/>
  <c r="D30" i="25"/>
  <c r="D29" i="25"/>
  <c r="D28" i="25"/>
  <c r="D27" i="25"/>
  <c r="D26" i="25"/>
  <c r="D25" i="25"/>
  <c r="D24" i="25"/>
  <c r="D23" i="25"/>
  <c r="D22" i="25"/>
  <c r="D21" i="25"/>
  <c r="D20" i="25"/>
  <c r="D19" i="25"/>
  <c r="D18" i="25"/>
  <c r="D17" i="25"/>
  <c r="D16" i="25"/>
  <c r="D15" i="25"/>
  <c r="D14" i="25"/>
  <c r="D13" i="25"/>
  <c r="D12" i="25"/>
  <c r="D11" i="25"/>
  <c r="D10" i="25"/>
  <c r="E10" i="25" s="1"/>
  <c r="D9" i="25"/>
  <c r="D8" i="25"/>
  <c r="D7" i="25"/>
  <c r="D6" i="25"/>
  <c r="D5" i="25"/>
  <c r="D44" i="24"/>
  <c r="D43" i="24"/>
  <c r="D42" i="24"/>
  <c r="D41" i="24"/>
  <c r="D40" i="24"/>
  <c r="D39" i="24"/>
  <c r="D38" i="24"/>
  <c r="D37" i="24"/>
  <c r="D36" i="24"/>
  <c r="D35" i="24"/>
  <c r="D34" i="24"/>
  <c r="D33" i="24"/>
  <c r="D32" i="24"/>
  <c r="D31" i="24"/>
  <c r="D30" i="24"/>
  <c r="D29" i="24"/>
  <c r="D28" i="24"/>
  <c r="D27" i="24"/>
  <c r="D26" i="24"/>
  <c r="D25" i="24"/>
  <c r="D24" i="24"/>
  <c r="D23" i="24"/>
  <c r="D22" i="24"/>
  <c r="D21" i="24"/>
  <c r="D20" i="24"/>
  <c r="D19" i="24"/>
  <c r="D18" i="24"/>
  <c r="D17" i="24"/>
  <c r="D16" i="24"/>
  <c r="D15" i="24"/>
  <c r="D14" i="24"/>
  <c r="D13" i="24"/>
  <c r="D12" i="24"/>
  <c r="D11" i="24"/>
  <c r="D10" i="24"/>
  <c r="D9" i="24"/>
  <c r="D8" i="24"/>
  <c r="E8" i="24" s="1"/>
  <c r="D7" i="24"/>
  <c r="D6" i="24"/>
  <c r="D5" i="24"/>
  <c r="E9" i="27"/>
  <c r="E5" i="29"/>
  <c r="E5" i="30"/>
  <c r="D44" i="23"/>
  <c r="D43" i="23"/>
  <c r="D42" i="23"/>
  <c r="D41" i="23"/>
  <c r="D40" i="23"/>
  <c r="D39" i="23"/>
  <c r="D38" i="23"/>
  <c r="D37" i="23"/>
  <c r="D36" i="23"/>
  <c r="D35" i="23"/>
  <c r="D34" i="23"/>
  <c r="D33" i="23"/>
  <c r="D32" i="23"/>
  <c r="D31" i="23"/>
  <c r="D30" i="23"/>
  <c r="D29" i="23"/>
  <c r="D28" i="23"/>
  <c r="D27" i="23"/>
  <c r="D26" i="23"/>
  <c r="D25" i="23"/>
  <c r="D24" i="23"/>
  <c r="D23" i="23"/>
  <c r="D22" i="23"/>
  <c r="D21" i="23"/>
  <c r="D20" i="23"/>
  <c r="D19" i="23"/>
  <c r="D18" i="23"/>
  <c r="D17" i="23"/>
  <c r="D16" i="23"/>
  <c r="D15" i="23"/>
  <c r="D14" i="23"/>
  <c r="D13" i="23"/>
  <c r="D12" i="23"/>
  <c r="D11" i="23"/>
  <c r="D10" i="23"/>
  <c r="D9" i="23"/>
  <c r="D8" i="23"/>
  <c r="D7" i="23"/>
  <c r="E7" i="23" s="1"/>
  <c r="D6" i="23"/>
  <c r="D5" i="23"/>
  <c r="D44" i="22"/>
  <c r="D43" i="22"/>
  <c r="D42" i="22"/>
  <c r="D41" i="22"/>
  <c r="D40" i="22"/>
  <c r="D39" i="22"/>
  <c r="D38" i="22"/>
  <c r="D37" i="22"/>
  <c r="D36" i="22"/>
  <c r="D35" i="22"/>
  <c r="D34" i="22"/>
  <c r="D33" i="22"/>
  <c r="D32" i="22"/>
  <c r="D31" i="22"/>
  <c r="D30" i="22"/>
  <c r="D29" i="22"/>
  <c r="D28" i="22"/>
  <c r="D27" i="22"/>
  <c r="D26" i="22"/>
  <c r="D25" i="22"/>
  <c r="D24" i="22"/>
  <c r="D23" i="22"/>
  <c r="D22" i="22"/>
  <c r="D21" i="22"/>
  <c r="D20" i="22"/>
  <c r="D19" i="22"/>
  <c r="D18" i="22"/>
  <c r="D17" i="22"/>
  <c r="D16" i="22"/>
  <c r="D15" i="22"/>
  <c r="D14" i="22"/>
  <c r="D13" i="22"/>
  <c r="D12" i="22"/>
  <c r="D11" i="22"/>
  <c r="D10" i="22"/>
  <c r="D9" i="22"/>
  <c r="D8" i="22"/>
  <c r="D7" i="22"/>
  <c r="D6" i="22"/>
  <c r="D5" i="22"/>
  <c r="E5" i="22"/>
  <c r="E5" i="27" l="1"/>
  <c r="E5" i="24"/>
  <c r="E7" i="26"/>
  <c r="E8" i="26"/>
  <c r="E7" i="22"/>
  <c r="E8" i="23"/>
  <c r="E9" i="23"/>
  <c r="E6" i="22"/>
  <c r="E5" i="28"/>
  <c r="E5" i="25"/>
  <c r="E6" i="25"/>
  <c r="E6" i="28"/>
  <c r="E11" i="25"/>
  <c r="E7" i="28"/>
  <c r="E12" i="25"/>
  <c r="E7" i="36"/>
  <c r="E10" i="36"/>
  <c r="E9" i="36"/>
  <c r="E8" i="36"/>
  <c r="E6" i="36"/>
  <c r="E5" i="36"/>
  <c r="E7" i="50"/>
  <c r="E6" i="50"/>
  <c r="E5" i="50"/>
  <c r="E8" i="50"/>
  <c r="E7" i="34"/>
  <c r="E6" i="34"/>
  <c r="E5" i="34"/>
  <c r="E7" i="49"/>
  <c r="E6" i="49"/>
  <c r="E5" i="49"/>
  <c r="E5" i="33"/>
  <c r="E8" i="33"/>
  <c r="E7" i="33"/>
  <c r="E6" i="33"/>
  <c r="E6" i="48"/>
  <c r="E5" i="48"/>
  <c r="E7" i="48"/>
  <c r="E6" i="32"/>
  <c r="E5" i="32"/>
  <c r="E7" i="47"/>
  <c r="E5" i="47"/>
  <c r="E6" i="47"/>
  <c r="E17" i="31"/>
  <c r="E15" i="31"/>
  <c r="E6" i="24"/>
  <c r="E6" i="27"/>
  <c r="E9" i="46"/>
  <c r="E8" i="46"/>
  <c r="E5" i="46"/>
  <c r="E7" i="46"/>
  <c r="E6" i="46"/>
  <c r="E7" i="24"/>
  <c r="E7" i="27"/>
  <c r="E8" i="45"/>
  <c r="E6" i="45"/>
  <c r="E5" i="45"/>
  <c r="E7" i="45"/>
  <c r="E8" i="27"/>
  <c r="E9" i="44"/>
  <c r="E8" i="44"/>
  <c r="E7" i="44"/>
  <c r="E5" i="44"/>
  <c r="E6" i="44"/>
  <c r="E10" i="44"/>
  <c r="E8" i="52"/>
  <c r="E7" i="52"/>
  <c r="E6" i="52"/>
  <c r="E5" i="52"/>
  <c r="E7" i="43"/>
  <c r="E9" i="43"/>
  <c r="E8" i="43"/>
  <c r="E6" i="43"/>
  <c r="E5" i="43"/>
  <c r="E10" i="43"/>
  <c r="E5" i="42"/>
  <c r="E6" i="42"/>
  <c r="E9" i="42"/>
  <c r="E8" i="42"/>
  <c r="E7" i="42"/>
  <c r="E5" i="23"/>
  <c r="E8" i="56"/>
  <c r="E7" i="56"/>
  <c r="E6" i="56"/>
  <c r="E5" i="56"/>
  <c r="E7" i="40"/>
  <c r="E6" i="40"/>
  <c r="E5" i="40"/>
  <c r="E8" i="40"/>
  <c r="E9" i="40"/>
  <c r="E8" i="25"/>
  <c r="E6" i="23"/>
  <c r="E9" i="55"/>
  <c r="E8" i="55"/>
  <c r="E7" i="55"/>
  <c r="E6" i="55"/>
  <c r="E5" i="55"/>
  <c r="E9" i="39"/>
  <c r="E15" i="39"/>
  <c r="E11" i="39"/>
  <c r="E10" i="39"/>
  <c r="E7" i="39"/>
  <c r="E6" i="39"/>
  <c r="E5" i="39"/>
  <c r="E8" i="39"/>
  <c r="E14" i="39"/>
  <c r="E13" i="39"/>
  <c r="E12" i="39"/>
  <c r="E9" i="25"/>
  <c r="E5" i="26"/>
  <c r="E8" i="53"/>
  <c r="E7" i="53"/>
  <c r="E6" i="53"/>
  <c r="E5" i="53"/>
  <c r="E5" i="37"/>
  <c r="E8" i="37"/>
  <c r="E6" i="37"/>
  <c r="E7" i="37"/>
  <c r="E9" i="37"/>
  <c r="E11" i="37"/>
  <c r="E10" i="37"/>
  <c r="E8" i="51"/>
  <c r="E6" i="51"/>
  <c r="E7" i="51"/>
  <c r="E5" i="51"/>
  <c r="E6" i="35"/>
  <c r="E7" i="35"/>
  <c r="E5" i="35"/>
  <c r="E6" i="58"/>
  <c r="E5" i="58"/>
  <c r="E7" i="58"/>
  <c r="E7" i="57"/>
  <c r="E9" i="57"/>
  <c r="E8" i="57"/>
  <c r="E6" i="57"/>
  <c r="E5" i="57"/>
  <c r="E8" i="41"/>
  <c r="E5" i="41"/>
  <c r="E11" i="41"/>
  <c r="E9" i="41"/>
  <c r="E6" i="41"/>
  <c r="E10" i="41"/>
  <c r="E7" i="41"/>
  <c r="E12" i="41"/>
  <c r="E7" i="25"/>
  <c r="E8" i="54"/>
  <c r="E7" i="54"/>
  <c r="E6" i="54"/>
  <c r="E5" i="54"/>
  <c r="E8" i="38"/>
  <c r="E5" i="38"/>
  <c r="E9" i="38"/>
  <c r="E7" i="38"/>
  <c r="E6" i="38"/>
  <c r="D44" i="21" l="1"/>
  <c r="D43" i="21"/>
  <c r="D42" i="21"/>
  <c r="D41" i="21"/>
  <c r="D40" i="21"/>
  <c r="D39" i="21"/>
  <c r="D38" i="21"/>
  <c r="D37" i="21"/>
  <c r="D36" i="21"/>
  <c r="D35" i="21"/>
  <c r="D34" i="21"/>
  <c r="D33" i="21"/>
  <c r="D32" i="21"/>
  <c r="D31" i="21"/>
  <c r="D30" i="21"/>
  <c r="D29" i="21"/>
  <c r="D28" i="21"/>
  <c r="D27" i="21"/>
  <c r="D26" i="21"/>
  <c r="D25" i="21"/>
  <c r="D24" i="21"/>
  <c r="D23" i="21"/>
  <c r="D22" i="21"/>
  <c r="D21" i="21"/>
  <c r="D20" i="21"/>
  <c r="D19" i="21"/>
  <c r="D18" i="21"/>
  <c r="D17" i="21"/>
  <c r="D16" i="21"/>
  <c r="D15" i="21"/>
  <c r="D14" i="21"/>
  <c r="D13" i="21"/>
  <c r="D12" i="21"/>
  <c r="D11" i="21"/>
  <c r="D10" i="21"/>
  <c r="D9" i="21"/>
  <c r="D8" i="21"/>
  <c r="D7" i="21"/>
  <c r="D6" i="21"/>
  <c r="D5" i="21"/>
  <c r="E10" i="21"/>
  <c r="D44" i="20"/>
  <c r="D43" i="20"/>
  <c r="D42" i="20"/>
  <c r="D41" i="20"/>
  <c r="D40" i="20"/>
  <c r="D39" i="20"/>
  <c r="D38" i="20"/>
  <c r="D37" i="20"/>
  <c r="D36" i="20"/>
  <c r="D35" i="20"/>
  <c r="D34" i="20"/>
  <c r="D33" i="20"/>
  <c r="D32" i="20"/>
  <c r="D31" i="20"/>
  <c r="D30" i="20"/>
  <c r="D29" i="20"/>
  <c r="D28" i="20"/>
  <c r="D27" i="20"/>
  <c r="D26" i="20"/>
  <c r="D25" i="20"/>
  <c r="D24" i="20"/>
  <c r="D23" i="20"/>
  <c r="D22" i="20"/>
  <c r="D21" i="20"/>
  <c r="D20" i="20"/>
  <c r="D19" i="20"/>
  <c r="D18" i="20"/>
  <c r="D17" i="20"/>
  <c r="D16" i="20"/>
  <c r="E16" i="20" s="1"/>
  <c r="D15" i="20"/>
  <c r="D14" i="20"/>
  <c r="D13" i="20"/>
  <c r="D12" i="20"/>
  <c r="D11" i="20"/>
  <c r="D10" i="20"/>
  <c r="D9" i="20"/>
  <c r="D8" i="20"/>
  <c r="D7" i="20"/>
  <c r="D6" i="20"/>
  <c r="D5" i="20"/>
  <c r="E5" i="20" l="1"/>
  <c r="E6" i="20"/>
  <c r="E7" i="20"/>
  <c r="E17" i="20"/>
  <c r="E18" i="20"/>
  <c r="E21" i="20"/>
  <c r="E20" i="20"/>
  <c r="E22" i="20"/>
  <c r="E19" i="20"/>
  <c r="E23" i="20"/>
  <c r="E24" i="20"/>
  <c r="E9" i="20"/>
  <c r="E25" i="20"/>
  <c r="E10" i="20"/>
  <c r="E11" i="20"/>
  <c r="E12" i="20"/>
  <c r="E13" i="20"/>
  <c r="E14" i="20"/>
  <c r="E15" i="20"/>
  <c r="E8" i="20"/>
  <c r="E5" i="21"/>
  <c r="E6" i="21"/>
  <c r="E7" i="21"/>
  <c r="E8" i="21"/>
  <c r="E9" i="21"/>
  <c r="C44" i="58" l="1"/>
  <c r="E40" i="57"/>
  <c r="E39" i="57"/>
  <c r="E38" i="57"/>
  <c r="E23" i="57"/>
  <c r="E21" i="57"/>
  <c r="E27" i="56"/>
  <c r="E35" i="56"/>
  <c r="E33" i="56"/>
  <c r="E31" i="56"/>
  <c r="E24" i="56"/>
  <c r="E22" i="56"/>
  <c r="E20" i="56"/>
  <c r="E11" i="56"/>
  <c r="E9" i="56"/>
  <c r="E38" i="55"/>
  <c r="E36" i="55"/>
  <c r="E16" i="55"/>
  <c r="E11" i="55"/>
  <c r="E33" i="54"/>
  <c r="E26" i="54"/>
  <c r="E24" i="54"/>
  <c r="C44" i="53"/>
  <c r="E41" i="53"/>
  <c r="E35" i="53"/>
  <c r="E34" i="53"/>
  <c r="E28" i="53"/>
  <c r="E27" i="53"/>
  <c r="E24" i="53"/>
  <c r="E22" i="53"/>
  <c r="E21" i="53"/>
  <c r="E17" i="53"/>
  <c r="E16" i="53"/>
  <c r="E13" i="53"/>
  <c r="E11" i="53"/>
  <c r="E10" i="53"/>
  <c r="E9" i="53"/>
  <c r="E40" i="51"/>
  <c r="E38" i="51"/>
  <c r="E36" i="51"/>
  <c r="E32" i="51"/>
  <c r="E31" i="51"/>
  <c r="E30" i="51"/>
  <c r="E26" i="51"/>
  <c r="E20" i="51"/>
  <c r="E19" i="51"/>
  <c r="E18" i="51"/>
  <c r="E17" i="51"/>
  <c r="E15" i="51"/>
  <c r="E14" i="51"/>
  <c r="E12" i="51"/>
  <c r="E11" i="51"/>
  <c r="E10" i="51"/>
  <c r="E42" i="50"/>
  <c r="E41" i="50"/>
  <c r="E40" i="50"/>
  <c r="E38" i="50"/>
  <c r="E35" i="50"/>
  <c r="E34" i="50"/>
  <c r="E33" i="50"/>
  <c r="E32" i="50"/>
  <c r="E29" i="50"/>
  <c r="E27" i="50"/>
  <c r="E26" i="50"/>
  <c r="E24" i="50"/>
  <c r="E22" i="50"/>
  <c r="E21" i="50"/>
  <c r="E18" i="50"/>
  <c r="E15" i="50"/>
  <c r="E14" i="50"/>
  <c r="E13" i="50"/>
  <c r="E12" i="50"/>
  <c r="E11" i="50"/>
  <c r="E10" i="50"/>
  <c r="E30" i="49"/>
  <c r="E28" i="49"/>
  <c r="E26" i="49"/>
  <c r="E17" i="49"/>
  <c r="E15" i="49"/>
  <c r="C44" i="48"/>
  <c r="E43" i="48"/>
  <c r="E42" i="48"/>
  <c r="E41" i="48"/>
  <c r="E40" i="48"/>
  <c r="E39" i="48"/>
  <c r="E38" i="48"/>
  <c r="E28" i="48"/>
  <c r="E26" i="48"/>
  <c r="E24" i="48"/>
  <c r="E23" i="48"/>
  <c r="E22" i="48"/>
  <c r="E21" i="48"/>
  <c r="E20" i="48"/>
  <c r="E18" i="48"/>
  <c r="E16" i="48"/>
  <c r="E15" i="48"/>
  <c r="E14" i="48"/>
  <c r="E13" i="48"/>
  <c r="E12" i="48"/>
  <c r="E8" i="48"/>
  <c r="E42" i="47"/>
  <c r="E41" i="47"/>
  <c r="E40" i="47"/>
  <c r="E36" i="47"/>
  <c r="E33" i="47"/>
  <c r="E31" i="47"/>
  <c r="E29" i="47"/>
  <c r="E27" i="47"/>
  <c r="E26" i="47"/>
  <c r="E25" i="47"/>
  <c r="E22" i="47"/>
  <c r="E19" i="47"/>
  <c r="E18" i="47"/>
  <c r="E17" i="47"/>
  <c r="E16" i="47"/>
  <c r="E15" i="47"/>
  <c r="E14" i="47"/>
  <c r="E11" i="47"/>
  <c r="E10" i="47"/>
  <c r="E9" i="47"/>
  <c r="E8" i="47"/>
  <c r="C44" i="46"/>
  <c r="E43" i="46"/>
  <c r="E42" i="46"/>
  <c r="E41" i="46"/>
  <c r="E39" i="46"/>
  <c r="E37" i="46"/>
  <c r="E36" i="46"/>
  <c r="E35" i="46"/>
  <c r="E34" i="46"/>
  <c r="E33" i="46"/>
  <c r="E32" i="46"/>
  <c r="E31" i="46"/>
  <c r="E30" i="46"/>
  <c r="E29" i="46"/>
  <c r="E28" i="46"/>
  <c r="E27" i="46"/>
  <c r="E26" i="46"/>
  <c r="E25" i="46"/>
  <c r="E24" i="46"/>
  <c r="E23" i="46"/>
  <c r="E22" i="46"/>
  <c r="E21" i="46"/>
  <c r="E20" i="46"/>
  <c r="E19" i="46"/>
  <c r="E18" i="46"/>
  <c r="E17" i="46"/>
  <c r="E16" i="46"/>
  <c r="E15" i="46"/>
  <c r="E14" i="46"/>
  <c r="E13" i="46"/>
  <c r="E12" i="46"/>
  <c r="E11" i="46"/>
  <c r="E10" i="46"/>
  <c r="E37" i="45"/>
  <c r="E35" i="45"/>
  <c r="E27" i="45"/>
  <c r="E23" i="45"/>
  <c r="E15" i="45"/>
  <c r="E9" i="45"/>
  <c r="C44" i="44"/>
  <c r="E42" i="44"/>
  <c r="E40" i="44"/>
  <c r="E35" i="44"/>
  <c r="E33" i="44"/>
  <c r="E31" i="44"/>
  <c r="E29" i="44"/>
  <c r="E21" i="44"/>
  <c r="E27" i="44"/>
  <c r="E26" i="44"/>
  <c r="E24" i="44"/>
  <c r="E22" i="44"/>
  <c r="E20" i="44"/>
  <c r="E14" i="44"/>
  <c r="E12" i="44"/>
  <c r="E11" i="44"/>
  <c r="E22" i="43"/>
  <c r="E20" i="43"/>
  <c r="E43" i="42"/>
  <c r="E22" i="42"/>
  <c r="E18" i="42"/>
  <c r="E14" i="42"/>
  <c r="E12" i="42"/>
  <c r="E11" i="42"/>
  <c r="E10" i="42"/>
  <c r="E17" i="41"/>
  <c r="E38" i="40"/>
  <c r="E21" i="40"/>
  <c r="E20" i="39"/>
  <c r="E17" i="39"/>
  <c r="E16" i="39"/>
  <c r="E42" i="38"/>
  <c r="E39" i="38"/>
  <c r="E38" i="38"/>
  <c r="E35" i="38"/>
  <c r="E29" i="38"/>
  <c r="E26" i="38"/>
  <c r="E24" i="38"/>
  <c r="E22" i="38"/>
  <c r="E20" i="38"/>
  <c r="E19" i="38"/>
  <c r="E12" i="38"/>
  <c r="C44" i="37"/>
  <c r="E40" i="37"/>
  <c r="E26" i="37"/>
  <c r="E38" i="36"/>
  <c r="E36" i="36"/>
  <c r="E34" i="36"/>
  <c r="E39" i="36"/>
  <c r="E17" i="36"/>
  <c r="E15" i="36"/>
  <c r="E13" i="36"/>
  <c r="E36" i="35"/>
  <c r="E34" i="35"/>
  <c r="E24" i="34"/>
  <c r="E15" i="34"/>
  <c r="E13" i="34"/>
  <c r="E24" i="33"/>
  <c r="E27" i="32"/>
  <c r="E19" i="32"/>
  <c r="E11" i="32"/>
  <c r="E13" i="32"/>
  <c r="E8" i="32"/>
  <c r="E42" i="31"/>
  <c r="E18" i="31"/>
  <c r="E14" i="31"/>
  <c r="E12" i="31"/>
  <c r="E10" i="31"/>
  <c r="E7" i="31"/>
  <c r="E43" i="30"/>
  <c r="E41" i="30"/>
  <c r="E36" i="30"/>
  <c r="E34" i="30"/>
  <c r="E32" i="30"/>
  <c r="E29" i="30"/>
  <c r="E27" i="30"/>
  <c r="E25" i="30"/>
  <c r="E24" i="30"/>
  <c r="E23" i="30"/>
  <c r="E21" i="30"/>
  <c r="E20" i="30"/>
  <c r="E19" i="30"/>
  <c r="E17" i="30"/>
  <c r="E15" i="30"/>
  <c r="E39" i="30"/>
  <c r="E14" i="30"/>
  <c r="E13" i="30"/>
  <c r="E12" i="30"/>
  <c r="E10" i="30"/>
  <c r="E8" i="30"/>
  <c r="E7" i="30"/>
  <c r="E6" i="30"/>
  <c r="E39" i="29"/>
  <c r="E22" i="29"/>
  <c r="E21" i="29"/>
  <c r="E15" i="29"/>
  <c r="E43" i="28"/>
  <c r="E42" i="28"/>
  <c r="E40" i="28"/>
  <c r="E35" i="28"/>
  <c r="E34" i="28"/>
  <c r="E32" i="28"/>
  <c r="E29" i="28"/>
  <c r="E27" i="28"/>
  <c r="E25" i="28"/>
  <c r="E23" i="28"/>
  <c r="E21" i="28"/>
  <c r="E19" i="28"/>
  <c r="E18" i="28"/>
  <c r="E17" i="28"/>
  <c r="E15" i="28"/>
  <c r="E13" i="28"/>
  <c r="E11" i="28"/>
  <c r="C44" i="27"/>
  <c r="E42" i="27"/>
  <c r="E40" i="27"/>
  <c r="E38" i="27"/>
  <c r="E34" i="27"/>
  <c r="E26" i="27"/>
  <c r="E24" i="27"/>
  <c r="E22" i="27"/>
  <c r="E15" i="27"/>
  <c r="E13" i="27"/>
  <c r="E32" i="27"/>
  <c r="E11" i="27"/>
  <c r="E43" i="26"/>
  <c r="E41" i="26"/>
  <c r="E39" i="26"/>
  <c r="E23" i="26"/>
  <c r="E22" i="26"/>
  <c r="E20" i="26"/>
  <c r="E19" i="26"/>
  <c r="E18" i="26"/>
  <c r="E17" i="26"/>
  <c r="E16" i="26"/>
  <c r="C44" i="26"/>
  <c r="E10" i="26"/>
  <c r="E9" i="26"/>
  <c r="E37" i="25"/>
  <c r="C44" i="25"/>
  <c r="E36" i="24"/>
  <c r="E32" i="24"/>
  <c r="E43" i="23"/>
  <c r="C44" i="23"/>
  <c r="E43" i="22"/>
  <c r="E39" i="22"/>
  <c r="E38" i="22"/>
  <c r="E37" i="22"/>
  <c r="E36" i="22"/>
  <c r="E25" i="22"/>
  <c r="E24" i="22"/>
  <c r="E23" i="22"/>
  <c r="E17" i="22"/>
  <c r="E11" i="22"/>
  <c r="E10" i="22"/>
  <c r="E9" i="22"/>
  <c r="E38" i="20"/>
  <c r="E37" i="20"/>
  <c r="E36" i="20"/>
  <c r="E29" i="20"/>
  <c r="E28" i="20"/>
  <c r="E41" i="20"/>
  <c r="E11" i="23" l="1"/>
  <c r="E20" i="24"/>
  <c r="E26" i="24"/>
  <c r="E30" i="24"/>
  <c r="E36" i="32"/>
  <c r="E30" i="36"/>
  <c r="E41" i="36"/>
  <c r="E13" i="49"/>
  <c r="E22" i="49"/>
  <c r="E20" i="55"/>
  <c r="E22" i="55"/>
  <c r="E28" i="55"/>
  <c r="E30" i="55"/>
  <c r="E14" i="56"/>
  <c r="E42" i="56"/>
  <c r="E17" i="57"/>
  <c r="E32" i="57"/>
  <c r="E35" i="25"/>
  <c r="E23" i="23"/>
  <c r="E25" i="23"/>
  <c r="E29" i="23"/>
  <c r="E38" i="28"/>
  <c r="E34" i="31"/>
  <c r="E38" i="32"/>
  <c r="E32" i="36"/>
  <c r="E16" i="44"/>
  <c r="E18" i="44"/>
  <c r="E38" i="44"/>
  <c r="E21" i="45"/>
  <c r="E24" i="49"/>
  <c r="E41" i="49"/>
  <c r="E16" i="56"/>
  <c r="E18" i="56"/>
  <c r="E29" i="56"/>
  <c r="C44" i="56"/>
  <c r="E19" i="57"/>
  <c r="E36" i="57"/>
  <c r="E39" i="25"/>
  <c r="E32" i="49"/>
  <c r="E22" i="25"/>
  <c r="C44" i="57"/>
  <c r="E10" i="23"/>
  <c r="E43" i="25"/>
  <c r="E10" i="49"/>
  <c r="E34" i="49"/>
  <c r="E27" i="57"/>
  <c r="E40" i="22"/>
  <c r="E25" i="24"/>
  <c r="E40" i="26"/>
  <c r="E31" i="28"/>
  <c r="E9" i="30"/>
  <c r="E31" i="30"/>
  <c r="E13" i="35"/>
  <c r="E42" i="35"/>
  <c r="E40" i="36"/>
  <c r="E41" i="38"/>
  <c r="E40" i="39"/>
  <c r="E42" i="42"/>
  <c r="E37" i="44"/>
  <c r="E36" i="48"/>
  <c r="E12" i="49"/>
  <c r="E38" i="49"/>
  <c r="E43" i="50"/>
  <c r="E12" i="53"/>
  <c r="E37" i="53"/>
  <c r="E13" i="56"/>
  <c r="E41" i="56"/>
  <c r="E14" i="57"/>
  <c r="E16" i="57"/>
  <c r="E29" i="57"/>
  <c r="E22" i="39"/>
  <c r="E25" i="40"/>
  <c r="E41" i="25"/>
  <c r="E25" i="57"/>
  <c r="E42" i="57"/>
  <c r="E38" i="39"/>
  <c r="E8" i="49"/>
  <c r="E21" i="49"/>
  <c r="E16" i="23"/>
  <c r="E31" i="24"/>
  <c r="E42" i="26"/>
  <c r="E16" i="30"/>
  <c r="E18" i="30"/>
  <c r="E40" i="30"/>
  <c r="E13" i="31"/>
  <c r="E33" i="32"/>
  <c r="E35" i="32"/>
  <c r="E37" i="32"/>
  <c r="E8" i="34"/>
  <c r="E19" i="35"/>
  <c r="E31" i="36"/>
  <c r="E30" i="38"/>
  <c r="E14" i="40"/>
  <c r="E15" i="44"/>
  <c r="E28" i="44"/>
  <c r="E14" i="45"/>
  <c r="E40" i="46"/>
  <c r="E24" i="47"/>
  <c r="E37" i="47"/>
  <c r="E39" i="47"/>
  <c r="E23" i="49"/>
  <c r="E40" i="49"/>
  <c r="E23" i="50"/>
  <c r="E16" i="51"/>
  <c r="E14" i="53"/>
  <c r="E19" i="55"/>
  <c r="E21" i="55"/>
  <c r="E29" i="55"/>
  <c r="E40" i="55"/>
  <c r="E28" i="56"/>
  <c r="E43" i="56"/>
  <c r="E31" i="57"/>
  <c r="E33" i="57"/>
  <c r="E35" i="57"/>
  <c r="E15" i="24"/>
  <c r="E18" i="25"/>
  <c r="E20" i="25"/>
  <c r="E29" i="40"/>
  <c r="E36" i="49"/>
  <c r="E26" i="56"/>
  <c r="E12" i="57"/>
  <c r="E24" i="23"/>
  <c r="E36" i="25"/>
  <c r="E10" i="28"/>
  <c r="E33" i="28"/>
  <c r="E11" i="30"/>
  <c r="E42" i="36"/>
  <c r="E43" i="38"/>
  <c r="E16" i="40"/>
  <c r="E17" i="44"/>
  <c r="E20" i="45"/>
  <c r="E35" i="48"/>
  <c r="E14" i="49"/>
  <c r="E42" i="49"/>
  <c r="C44" i="49"/>
  <c r="E18" i="53"/>
  <c r="E39" i="53"/>
  <c r="E34" i="54"/>
  <c r="E31" i="55"/>
  <c r="E15" i="56"/>
  <c r="E17" i="56"/>
  <c r="E19" i="56"/>
  <c r="E20" i="57"/>
  <c r="E30" i="23"/>
  <c r="E16" i="28"/>
  <c r="E33" i="30"/>
  <c r="E35" i="30"/>
  <c r="E42" i="30"/>
  <c r="C44" i="30"/>
  <c r="E20" i="32"/>
  <c r="E43" i="32"/>
  <c r="E25" i="35"/>
  <c r="E33" i="36"/>
  <c r="E19" i="44"/>
  <c r="E39" i="44"/>
  <c r="E25" i="49"/>
  <c r="E35" i="55"/>
  <c r="E21" i="56"/>
  <c r="E30" i="56"/>
  <c r="E37" i="57"/>
  <c r="E32" i="23"/>
  <c r="E42" i="23"/>
  <c r="E37" i="24"/>
  <c r="E41" i="24"/>
  <c r="E38" i="25"/>
  <c r="E24" i="32"/>
  <c r="E9" i="33"/>
  <c r="E12" i="36"/>
  <c r="E30" i="44"/>
  <c r="E41" i="44"/>
  <c r="E16" i="49"/>
  <c r="E23" i="56"/>
  <c r="E32" i="56"/>
  <c r="E22" i="57"/>
  <c r="E41" i="57"/>
  <c r="E12" i="27"/>
  <c r="E14" i="27"/>
  <c r="E24" i="28"/>
  <c r="E37" i="28"/>
  <c r="E26" i="30"/>
  <c r="E6" i="31"/>
  <c r="E7" i="32"/>
  <c r="E26" i="32"/>
  <c r="E26" i="34"/>
  <c r="E30" i="34"/>
  <c r="E34" i="34"/>
  <c r="E43" i="44"/>
  <c r="E18" i="49"/>
  <c r="E29" i="49"/>
  <c r="E31" i="49"/>
  <c r="E33" i="49"/>
  <c r="E34" i="56"/>
  <c r="E36" i="56"/>
  <c r="E38" i="56"/>
  <c r="E24" i="57"/>
  <c r="E19" i="25"/>
  <c r="E21" i="25"/>
  <c r="E23" i="25"/>
  <c r="E16" i="27"/>
  <c r="E39" i="28"/>
  <c r="E28" i="30"/>
  <c r="E37" i="30"/>
  <c r="E8" i="35"/>
  <c r="E16" i="36"/>
  <c r="E25" i="38"/>
  <c r="E40" i="38"/>
  <c r="E35" i="39"/>
  <c r="E23" i="44"/>
  <c r="E32" i="44"/>
  <c r="E34" i="45"/>
  <c r="E20" i="49"/>
  <c r="E10" i="55"/>
  <c r="E12" i="55"/>
  <c r="E39" i="55"/>
  <c r="E10" i="56"/>
  <c r="E25" i="56"/>
  <c r="E40" i="56"/>
  <c r="E43" i="57"/>
  <c r="E16" i="24"/>
  <c r="E25" i="25"/>
  <c r="E42" i="25"/>
  <c r="E18" i="27"/>
  <c r="E26" i="28"/>
  <c r="E41" i="28"/>
  <c r="E8" i="31"/>
  <c r="E28" i="32"/>
  <c r="E21" i="33"/>
  <c r="E10" i="35"/>
  <c r="E12" i="35"/>
  <c r="E18" i="36"/>
  <c r="E25" i="44"/>
  <c r="E34" i="44"/>
  <c r="E32" i="47"/>
  <c r="E34" i="47"/>
  <c r="E9" i="49"/>
  <c r="E37" i="49"/>
  <c r="E36" i="53"/>
  <c r="E31" i="54"/>
  <c r="E14" i="55"/>
  <c r="E12" i="56"/>
  <c r="E11" i="57"/>
  <c r="E13" i="57"/>
  <c r="E41" i="35"/>
  <c r="E28" i="36"/>
  <c r="E23" i="47"/>
  <c r="E39" i="49"/>
  <c r="E41" i="51"/>
  <c r="E15" i="57"/>
  <c r="E28" i="57"/>
  <c r="E30" i="57"/>
  <c r="E26" i="21"/>
  <c r="C44" i="21"/>
  <c r="E36" i="21"/>
  <c r="E20" i="21"/>
  <c r="E35" i="21"/>
  <c r="E34" i="21"/>
  <c r="E33" i="21"/>
  <c r="E32" i="21"/>
  <c r="E19" i="21"/>
  <c r="E18" i="21"/>
  <c r="E17" i="21"/>
  <c r="E16" i="21"/>
  <c r="E30" i="21"/>
  <c r="E14" i="21"/>
  <c r="E29" i="21"/>
  <c r="E13" i="21"/>
  <c r="E41" i="21"/>
  <c r="E42" i="21"/>
  <c r="E22" i="21"/>
  <c r="E37" i="21"/>
  <c r="E31" i="21"/>
  <c r="E25" i="21"/>
  <c r="E39" i="21"/>
  <c r="E38" i="21"/>
  <c r="E28" i="21"/>
  <c r="E21" i="21"/>
  <c r="E15" i="21"/>
  <c r="E23" i="21"/>
  <c r="E11" i="21"/>
  <c r="E12" i="21"/>
  <c r="E24" i="21"/>
  <c r="E43" i="21"/>
  <c r="E27" i="21"/>
  <c r="E40" i="21"/>
  <c r="E29" i="24"/>
  <c r="E32" i="33"/>
  <c r="E38" i="29"/>
  <c r="E12" i="29"/>
  <c r="E35" i="29"/>
  <c r="E27" i="29"/>
  <c r="E19" i="29"/>
  <c r="E33" i="29"/>
  <c r="E25" i="29"/>
  <c r="E17" i="29"/>
  <c r="C44" i="29"/>
  <c r="E43" i="29"/>
  <c r="E9" i="29"/>
  <c r="E36" i="29"/>
  <c r="E37" i="29"/>
  <c r="E29" i="29"/>
  <c r="E30" i="29"/>
  <c r="E40" i="29"/>
  <c r="E31" i="29"/>
  <c r="E34" i="29"/>
  <c r="E16" i="29"/>
  <c r="E28" i="29"/>
  <c r="E23" i="29"/>
  <c r="E6" i="29"/>
  <c r="E18" i="29"/>
  <c r="E11" i="29"/>
  <c r="E41" i="29"/>
  <c r="E24" i="29"/>
  <c r="E42" i="22"/>
  <c r="E14" i="23"/>
  <c r="E41" i="23"/>
  <c r="E18" i="24"/>
  <c r="E39" i="24"/>
  <c r="E8" i="22"/>
  <c r="E22" i="22"/>
  <c r="E23" i="24"/>
  <c r="E34" i="24"/>
  <c r="E14" i="29"/>
  <c r="E27" i="33"/>
  <c r="E20" i="29"/>
  <c r="E26" i="29"/>
  <c r="E41" i="33"/>
  <c r="E7" i="29"/>
  <c r="E10" i="29"/>
  <c r="E13" i="29"/>
  <c r="E38" i="33"/>
  <c r="E30" i="33"/>
  <c r="E22" i="33"/>
  <c r="E36" i="33"/>
  <c r="E28" i="33"/>
  <c r="E20" i="33"/>
  <c r="C44" i="33"/>
  <c r="E12" i="33"/>
  <c r="E31" i="33"/>
  <c r="E40" i="33"/>
  <c r="E23" i="33"/>
  <c r="E43" i="33"/>
  <c r="E34" i="33"/>
  <c r="E25" i="33"/>
  <c r="E35" i="33"/>
  <c r="E26" i="33"/>
  <c r="E15" i="33"/>
  <c r="E16" i="33"/>
  <c r="E11" i="33"/>
  <c r="E17" i="33"/>
  <c r="E37" i="33"/>
  <c r="E19" i="33"/>
  <c r="E29" i="33"/>
  <c r="E33" i="33"/>
  <c r="E13" i="33"/>
  <c r="E42" i="33"/>
  <c r="E39" i="33"/>
  <c r="E10" i="33"/>
  <c r="E14" i="33"/>
  <c r="E28" i="23"/>
  <c r="E8" i="29"/>
  <c r="E42" i="29"/>
  <c r="E40" i="23"/>
  <c r="E21" i="22"/>
  <c r="E33" i="24"/>
  <c r="E31" i="20"/>
  <c r="E39" i="23"/>
  <c r="E22" i="24"/>
  <c r="E20" i="22"/>
  <c r="E33" i="22"/>
  <c r="E32" i="29"/>
  <c r="C44" i="24"/>
  <c r="E43" i="24"/>
  <c r="E35" i="24"/>
  <c r="E27" i="24"/>
  <c r="E19" i="24"/>
  <c r="E11" i="24"/>
  <c r="E13" i="24"/>
  <c r="E10" i="24"/>
  <c r="E9" i="24"/>
  <c r="E12" i="24"/>
  <c r="E40" i="24"/>
  <c r="C44" i="20"/>
  <c r="E43" i="20"/>
  <c r="E35" i="20"/>
  <c r="E27" i="20"/>
  <c r="E42" i="20"/>
  <c r="E34" i="20"/>
  <c r="E26" i="20"/>
  <c r="E40" i="20"/>
  <c r="E32" i="20"/>
  <c r="E14" i="24"/>
  <c r="E24" i="24"/>
  <c r="E38" i="23"/>
  <c r="E22" i="23"/>
  <c r="E37" i="23"/>
  <c r="E36" i="23"/>
  <c r="E35" i="23"/>
  <c r="E34" i="23"/>
  <c r="E21" i="23"/>
  <c r="E20" i="23"/>
  <c r="E19" i="23"/>
  <c r="E18" i="23"/>
  <c r="E33" i="23"/>
  <c r="E17" i="23"/>
  <c r="E31" i="23"/>
  <c r="E15" i="23"/>
  <c r="E28" i="24"/>
  <c r="E18" i="33"/>
  <c r="E33" i="20"/>
  <c r="E35" i="22"/>
  <c r="E19" i="22"/>
  <c r="E34" i="22"/>
  <c r="E18" i="22"/>
  <c r="E32" i="22"/>
  <c r="E31" i="22"/>
  <c r="E30" i="22"/>
  <c r="E29" i="22"/>
  <c r="E16" i="22"/>
  <c r="E15" i="22"/>
  <c r="E14" i="22"/>
  <c r="E13" i="22"/>
  <c r="E28" i="22"/>
  <c r="E12" i="22"/>
  <c r="C44" i="22"/>
  <c r="E41" i="22"/>
  <c r="E13" i="23"/>
  <c r="E27" i="23"/>
  <c r="E38" i="24"/>
  <c r="E27" i="22"/>
  <c r="E17" i="24"/>
  <c r="E30" i="20"/>
  <c r="E39" i="20"/>
  <c r="E26" i="22"/>
  <c r="E12" i="23"/>
  <c r="E26" i="23"/>
  <c r="E21" i="24"/>
  <c r="E42" i="24"/>
  <c r="E19" i="41"/>
  <c r="E40" i="41"/>
  <c r="E32" i="41"/>
  <c r="E24" i="41"/>
  <c r="E16" i="41"/>
  <c r="E34" i="41"/>
  <c r="E33" i="41"/>
  <c r="E29" i="41"/>
  <c r="E14" i="41"/>
  <c r="C44" i="41"/>
  <c r="E15" i="41"/>
  <c r="E37" i="41"/>
  <c r="E20" i="41"/>
  <c r="E38" i="41"/>
  <c r="E21" i="41"/>
  <c r="E35" i="41"/>
  <c r="E30" i="41"/>
  <c r="E18" i="41"/>
  <c r="E41" i="41"/>
  <c r="E13" i="41"/>
  <c r="E36" i="41"/>
  <c r="E26" i="41"/>
  <c r="E25" i="41"/>
  <c r="E39" i="41"/>
  <c r="E42" i="41"/>
  <c r="E27" i="41"/>
  <c r="E43" i="41"/>
  <c r="E22" i="41"/>
  <c r="E28" i="41"/>
  <c r="E31" i="41"/>
  <c r="E23" i="41"/>
  <c r="E24" i="43"/>
  <c r="C44" i="43"/>
  <c r="E43" i="43"/>
  <c r="E33" i="43"/>
  <c r="E21" i="43"/>
  <c r="E13" i="43"/>
  <c r="E30" i="43"/>
  <c r="E40" i="43"/>
  <c r="E29" i="43"/>
  <c r="E18" i="43"/>
  <c r="E28" i="43"/>
  <c r="E27" i="43"/>
  <c r="E34" i="43"/>
  <c r="E36" i="43"/>
  <c r="E12" i="43"/>
  <c r="E11" i="43"/>
  <c r="E25" i="43"/>
  <c r="E39" i="43"/>
  <c r="E15" i="43"/>
  <c r="E35" i="43"/>
  <c r="E26" i="43"/>
  <c r="E16" i="43"/>
  <c r="E31" i="43"/>
  <c r="E17" i="43"/>
  <c r="E23" i="43"/>
  <c r="E19" i="43"/>
  <c r="E41" i="43"/>
  <c r="E38" i="43"/>
  <c r="E37" i="43"/>
  <c r="E42" i="43"/>
  <c r="E32" i="43"/>
  <c r="E14" i="43"/>
  <c r="E40" i="25"/>
  <c r="E32" i="25"/>
  <c r="E24" i="25"/>
  <c r="E16" i="25"/>
  <c r="E37" i="26"/>
  <c r="E29" i="26"/>
  <c r="E21" i="26"/>
  <c r="E13" i="26"/>
  <c r="E11" i="26"/>
  <c r="E12" i="26"/>
  <c r="E14" i="26"/>
  <c r="E38" i="30"/>
  <c r="E13" i="25"/>
  <c r="E14" i="25"/>
  <c r="E15" i="25"/>
  <c r="E17" i="25"/>
  <c r="E15" i="26"/>
  <c r="E21" i="37"/>
  <c r="E13" i="37"/>
  <c r="E42" i="37"/>
  <c r="E41" i="37"/>
  <c r="E30" i="37"/>
  <c r="E19" i="37"/>
  <c r="E28" i="37"/>
  <c r="E17" i="37"/>
  <c r="E27" i="37"/>
  <c r="E16" i="37"/>
  <c r="E38" i="37"/>
  <c r="E31" i="37"/>
  <c r="E15" i="37"/>
  <c r="E39" i="37"/>
  <c r="E20" i="37"/>
  <c r="E12" i="37"/>
  <c r="E32" i="37"/>
  <c r="E22" i="37"/>
  <c r="E36" i="37"/>
  <c r="E33" i="37"/>
  <c r="E23" i="37"/>
  <c r="E37" i="37"/>
  <c r="E18" i="37"/>
  <c r="E24" i="37"/>
  <c r="E14" i="37"/>
  <c r="E43" i="37"/>
  <c r="E25" i="37"/>
  <c r="E35" i="37"/>
  <c r="E29" i="37"/>
  <c r="E34" i="37"/>
  <c r="E26" i="25"/>
  <c r="E24" i="26"/>
  <c r="E25" i="26"/>
  <c r="E26" i="26"/>
  <c r="E27" i="26"/>
  <c r="E28" i="26"/>
  <c r="E30" i="26"/>
  <c r="E43" i="31"/>
  <c r="E35" i="31"/>
  <c r="E27" i="31"/>
  <c r="E19" i="31"/>
  <c r="E9" i="31"/>
  <c r="E40" i="31"/>
  <c r="E32" i="31"/>
  <c r="E24" i="31"/>
  <c r="E16" i="31"/>
  <c r="E41" i="31"/>
  <c r="E39" i="31"/>
  <c r="E38" i="31"/>
  <c r="E37" i="31"/>
  <c r="E36" i="31"/>
  <c r="E33" i="31"/>
  <c r="E31" i="31"/>
  <c r="E30" i="31"/>
  <c r="E29" i="31"/>
  <c r="E28" i="31"/>
  <c r="E25" i="31"/>
  <c r="E23" i="31"/>
  <c r="E22" i="31"/>
  <c r="E21" i="31"/>
  <c r="E20" i="31"/>
  <c r="C44" i="31"/>
  <c r="E5" i="31"/>
  <c r="E11" i="31"/>
  <c r="E26" i="31"/>
  <c r="E28" i="25"/>
  <c r="E31" i="26"/>
  <c r="E27" i="25"/>
  <c r="E29" i="25"/>
  <c r="E30" i="25"/>
  <c r="E31" i="25"/>
  <c r="E33" i="25"/>
  <c r="E34" i="25"/>
  <c r="E32" i="26"/>
  <c r="E33" i="26"/>
  <c r="E34" i="26"/>
  <c r="E35" i="26"/>
  <c r="E36" i="26"/>
  <c r="E38" i="26"/>
  <c r="E23" i="39"/>
  <c r="E36" i="39"/>
  <c r="E28" i="39"/>
  <c r="E32" i="39"/>
  <c r="E31" i="39"/>
  <c r="E27" i="39"/>
  <c r="E43" i="39"/>
  <c r="C44" i="39"/>
  <c r="E42" i="39"/>
  <c r="E24" i="39"/>
  <c r="E37" i="39"/>
  <c r="E41" i="39"/>
  <c r="E21" i="39"/>
  <c r="E33" i="39"/>
  <c r="E39" i="39"/>
  <c r="E34" i="39"/>
  <c r="E29" i="39"/>
  <c r="E25" i="39"/>
  <c r="E18" i="39"/>
  <c r="E30" i="39"/>
  <c r="E19" i="39"/>
  <c r="E26" i="39"/>
  <c r="E10" i="27"/>
  <c r="E30" i="27"/>
  <c r="E39" i="32"/>
  <c r="E31" i="32"/>
  <c r="E15" i="32"/>
  <c r="E32" i="32"/>
  <c r="E18" i="32"/>
  <c r="E30" i="32"/>
  <c r="E14" i="32"/>
  <c r="E25" i="32"/>
  <c r="E41" i="32"/>
  <c r="E42" i="32"/>
  <c r="E34" i="32"/>
  <c r="E22" i="32"/>
  <c r="E16" i="32"/>
  <c r="E9" i="32"/>
  <c r="C44" i="32"/>
  <c r="E40" i="32"/>
  <c r="E29" i="32"/>
  <c r="E23" i="32"/>
  <c r="E17" i="32"/>
  <c r="E10" i="32"/>
  <c r="E12" i="32"/>
  <c r="E21" i="32"/>
  <c r="C44" i="34"/>
  <c r="E12" i="34"/>
  <c r="E43" i="34"/>
  <c r="E35" i="34"/>
  <c r="E27" i="34"/>
  <c r="E19" i="34"/>
  <c r="E41" i="34"/>
  <c r="E33" i="34"/>
  <c r="E25" i="34"/>
  <c r="E17" i="34"/>
  <c r="E9" i="34"/>
  <c r="E28" i="34"/>
  <c r="E36" i="34"/>
  <c r="E40" i="34"/>
  <c r="E39" i="34"/>
  <c r="E38" i="34"/>
  <c r="E37" i="34"/>
  <c r="E29" i="34"/>
  <c r="E21" i="34"/>
  <c r="E14" i="34"/>
  <c r="E31" i="34"/>
  <c r="E16" i="34"/>
  <c r="E23" i="34"/>
  <c r="E10" i="34"/>
  <c r="E18" i="34"/>
  <c r="E32" i="34"/>
  <c r="E20" i="34"/>
  <c r="E11" i="34"/>
  <c r="E22" i="34"/>
  <c r="E42" i="34"/>
  <c r="E34" i="52"/>
  <c r="E26" i="52"/>
  <c r="E18" i="52"/>
  <c r="E10" i="52"/>
  <c r="E39" i="52"/>
  <c r="E31" i="52"/>
  <c r="E30" i="52"/>
  <c r="E29" i="52"/>
  <c r="E28" i="52"/>
  <c r="E27" i="52"/>
  <c r="E17" i="52"/>
  <c r="E16" i="52"/>
  <c r="E13" i="52"/>
  <c r="E25" i="52"/>
  <c r="E19" i="52"/>
  <c r="E15" i="52"/>
  <c r="E14" i="52"/>
  <c r="E23" i="52"/>
  <c r="E9" i="52"/>
  <c r="E37" i="52"/>
  <c r="E36" i="52"/>
  <c r="E24" i="52"/>
  <c r="E11" i="52"/>
  <c r="C44" i="52"/>
  <c r="E33" i="52"/>
  <c r="E40" i="52"/>
  <c r="E38" i="52"/>
  <c r="E20" i="52"/>
  <c r="E35" i="52"/>
  <c r="E21" i="52"/>
  <c r="E32" i="52"/>
  <c r="E41" i="52"/>
  <c r="E42" i="52"/>
  <c r="E22" i="52"/>
  <c r="E12" i="52"/>
  <c r="E43" i="52"/>
  <c r="E41" i="27"/>
  <c r="E33" i="27"/>
  <c r="E25" i="27"/>
  <c r="E17" i="27"/>
  <c r="E39" i="27"/>
  <c r="E31" i="27"/>
  <c r="E23" i="27"/>
  <c r="E43" i="27"/>
  <c r="E37" i="27"/>
  <c r="E36" i="27"/>
  <c r="E35" i="27"/>
  <c r="E29" i="27"/>
  <c r="E28" i="27"/>
  <c r="E27" i="27"/>
  <c r="E21" i="27"/>
  <c r="E20" i="27"/>
  <c r="E19" i="27"/>
  <c r="E17" i="35"/>
  <c r="E9" i="35"/>
  <c r="E40" i="35"/>
  <c r="E32" i="35"/>
  <c r="E24" i="35"/>
  <c r="E38" i="35"/>
  <c r="E30" i="35"/>
  <c r="E22" i="35"/>
  <c r="E14" i="35"/>
  <c r="E21" i="35"/>
  <c r="E20" i="35"/>
  <c r="E16" i="35"/>
  <c r="E15" i="35"/>
  <c r="E29" i="35"/>
  <c r="E28" i="35"/>
  <c r="E27" i="35"/>
  <c r="E26" i="35"/>
  <c r="E31" i="35"/>
  <c r="E23" i="35"/>
  <c r="C44" i="35"/>
  <c r="E37" i="35"/>
  <c r="E39" i="35"/>
  <c r="E33" i="35"/>
  <c r="E11" i="35"/>
  <c r="E43" i="35"/>
  <c r="E18" i="35"/>
  <c r="E35" i="35"/>
  <c r="E12" i="28"/>
  <c r="C44" i="28"/>
  <c r="E22" i="40"/>
  <c r="E43" i="40"/>
  <c r="E35" i="40"/>
  <c r="E27" i="40"/>
  <c r="E19" i="40"/>
  <c r="E12" i="40"/>
  <c r="E37" i="40"/>
  <c r="E36" i="40"/>
  <c r="E41" i="40"/>
  <c r="E17" i="40"/>
  <c r="E42" i="40"/>
  <c r="E18" i="40"/>
  <c r="E10" i="40"/>
  <c r="E39" i="40"/>
  <c r="E24" i="40"/>
  <c r="E13" i="40"/>
  <c r="E32" i="40"/>
  <c r="C44" i="40"/>
  <c r="E40" i="40"/>
  <c r="E34" i="40"/>
  <c r="E26" i="40"/>
  <c r="E15" i="40"/>
  <c r="E31" i="40"/>
  <c r="E11" i="40"/>
  <c r="E23" i="40"/>
  <c r="E33" i="40"/>
  <c r="E28" i="40"/>
  <c r="E20" i="40"/>
  <c r="E20" i="28"/>
  <c r="E28" i="28"/>
  <c r="E36" i="28"/>
  <c r="E14" i="28"/>
  <c r="E22" i="28"/>
  <c r="E30" i="28"/>
  <c r="E30" i="40"/>
  <c r="E14" i="36"/>
  <c r="E37" i="36"/>
  <c r="E29" i="36"/>
  <c r="E21" i="36"/>
  <c r="C44" i="36"/>
  <c r="E43" i="36"/>
  <c r="E35" i="36"/>
  <c r="E27" i="36"/>
  <c r="E19" i="36"/>
  <c r="E11" i="36"/>
  <c r="E23" i="36"/>
  <c r="E24" i="36"/>
  <c r="E25" i="36"/>
  <c r="E26" i="36"/>
  <c r="E18" i="38"/>
  <c r="E10" i="38"/>
  <c r="E37" i="38"/>
  <c r="E27" i="38"/>
  <c r="E15" i="38"/>
  <c r="E34" i="38"/>
  <c r="E23" i="38"/>
  <c r="E11" i="38"/>
  <c r="C44" i="38"/>
  <c r="E17" i="38"/>
  <c r="E16" i="38"/>
  <c r="E14" i="38"/>
  <c r="E13" i="38"/>
  <c r="E32" i="38"/>
  <c r="E31" i="38"/>
  <c r="E28" i="38"/>
  <c r="E33" i="38"/>
  <c r="E20" i="36"/>
  <c r="E22" i="36"/>
  <c r="E24" i="42"/>
  <c r="E16" i="42"/>
  <c r="E37" i="42"/>
  <c r="E29" i="42"/>
  <c r="E21" i="42"/>
  <c r="E13" i="42"/>
  <c r="E39" i="42"/>
  <c r="E38" i="42"/>
  <c r="E34" i="42"/>
  <c r="E33" i="42"/>
  <c r="E32" i="42"/>
  <c r="E28" i="42"/>
  <c r="E27" i="42"/>
  <c r="E23" i="42"/>
  <c r="E15" i="42"/>
  <c r="E19" i="42"/>
  <c r="E30" i="42"/>
  <c r="E20" i="42"/>
  <c r="E35" i="42"/>
  <c r="E36" i="42"/>
  <c r="E41" i="42"/>
  <c r="E25" i="42"/>
  <c r="E31" i="42"/>
  <c r="E26" i="42"/>
  <c r="C44" i="42"/>
  <c r="E17" i="42"/>
  <c r="E22" i="30"/>
  <c r="E30" i="30"/>
  <c r="E21" i="38"/>
  <c r="E36" i="38"/>
  <c r="E40" i="42"/>
  <c r="E26" i="45"/>
  <c r="E18" i="45"/>
  <c r="E10" i="45"/>
  <c r="E41" i="45"/>
  <c r="E33" i="45"/>
  <c r="E25" i="45"/>
  <c r="E39" i="45"/>
  <c r="E19" i="45"/>
  <c r="E38" i="45"/>
  <c r="E17" i="45"/>
  <c r="E43" i="45"/>
  <c r="E42" i="45"/>
  <c r="E22" i="45"/>
  <c r="C44" i="45"/>
  <c r="E24" i="45"/>
  <c r="E31" i="45"/>
  <c r="E32" i="45"/>
  <c r="E30" i="45"/>
  <c r="E29" i="45"/>
  <c r="E28" i="45"/>
  <c r="E12" i="45"/>
  <c r="E11" i="45"/>
  <c r="E13" i="45"/>
  <c r="E36" i="45"/>
  <c r="E16" i="45"/>
  <c r="E40" i="45"/>
  <c r="E38" i="47"/>
  <c r="E30" i="47"/>
  <c r="C44" i="47"/>
  <c r="E28" i="47"/>
  <c r="E20" i="47"/>
  <c r="E12" i="47"/>
  <c r="E43" i="47"/>
  <c r="E35" i="47"/>
  <c r="E38" i="46"/>
  <c r="E13" i="47"/>
  <c r="E21" i="47"/>
  <c r="C44" i="50"/>
  <c r="E28" i="50"/>
  <c r="E20" i="50"/>
  <c r="E39" i="50"/>
  <c r="E31" i="50"/>
  <c r="E30" i="50"/>
  <c r="E17" i="50"/>
  <c r="E9" i="50"/>
  <c r="E37" i="50"/>
  <c r="E36" i="50"/>
  <c r="E10" i="48"/>
  <c r="E19" i="50"/>
  <c r="E37" i="48"/>
  <c r="E27" i="48"/>
  <c r="E19" i="48"/>
  <c r="E11" i="48"/>
  <c r="E33" i="48"/>
  <c r="E25" i="48"/>
  <c r="E17" i="48"/>
  <c r="E9" i="48"/>
  <c r="E34" i="48"/>
  <c r="E32" i="54"/>
  <c r="E36" i="54"/>
  <c r="E23" i="54"/>
  <c r="E43" i="54"/>
  <c r="C44" i="54"/>
  <c r="E42" i="54"/>
  <c r="E21" i="54"/>
  <c r="E12" i="54"/>
  <c r="E37" i="54"/>
  <c r="E18" i="54"/>
  <c r="E39" i="54"/>
  <c r="E38" i="54"/>
  <c r="E22" i="54"/>
  <c r="E20" i="54"/>
  <c r="E17" i="54"/>
  <c r="E16" i="54"/>
  <c r="E15" i="54"/>
  <c r="E14" i="54"/>
  <c r="E13" i="54"/>
  <c r="E11" i="54"/>
  <c r="E19" i="54"/>
  <c r="E10" i="54"/>
  <c r="E41" i="54"/>
  <c r="E29" i="54"/>
  <c r="E9" i="54"/>
  <c r="E30" i="54"/>
  <c r="E25" i="54"/>
  <c r="E35" i="54"/>
  <c r="E40" i="54"/>
  <c r="E27" i="54"/>
  <c r="E28" i="54"/>
  <c r="E39" i="58"/>
  <c r="E31" i="58"/>
  <c r="E23" i="58"/>
  <c r="E15" i="58"/>
  <c r="E36" i="58"/>
  <c r="E35" i="58"/>
  <c r="E30" i="58"/>
  <c r="E29" i="58"/>
  <c r="E26" i="58"/>
  <c r="E25" i="58"/>
  <c r="E24" i="58"/>
  <c r="E18" i="58"/>
  <c r="E9" i="58"/>
  <c r="E8" i="58"/>
  <c r="E37" i="58"/>
  <c r="E27" i="58"/>
  <c r="E10" i="58"/>
  <c r="E20" i="58"/>
  <c r="E13" i="58"/>
  <c r="E14" i="58"/>
  <c r="E28" i="58"/>
  <c r="E16" i="58"/>
  <c r="E33" i="58"/>
  <c r="E42" i="58"/>
  <c r="E38" i="58"/>
  <c r="E12" i="58"/>
  <c r="E17" i="58"/>
  <c r="E43" i="58"/>
  <c r="E40" i="58"/>
  <c r="E34" i="58"/>
  <c r="E21" i="58"/>
  <c r="E41" i="58"/>
  <c r="E19" i="58"/>
  <c r="E11" i="58"/>
  <c r="E32" i="58"/>
  <c r="E22" i="58"/>
  <c r="E29" i="48"/>
  <c r="E30" i="48"/>
  <c r="E31" i="48"/>
  <c r="E32" i="48"/>
  <c r="E16" i="50"/>
  <c r="E25" i="50"/>
  <c r="E36" i="44"/>
  <c r="E27" i="51"/>
  <c r="E28" i="51"/>
  <c r="E13" i="44"/>
  <c r="E43" i="49"/>
  <c r="E35" i="49"/>
  <c r="E27" i="49"/>
  <c r="E19" i="49"/>
  <c r="E11" i="49"/>
  <c r="E29" i="51"/>
  <c r="E21" i="51"/>
  <c r="E13" i="51"/>
  <c r="E42" i="51"/>
  <c r="E39" i="51"/>
  <c r="E25" i="51"/>
  <c r="E24" i="51"/>
  <c r="E23" i="51"/>
  <c r="E22" i="51"/>
  <c r="C44" i="51"/>
  <c r="E34" i="51"/>
  <c r="E33" i="51"/>
  <c r="E9" i="51"/>
  <c r="E43" i="51"/>
  <c r="E35" i="51"/>
  <c r="E37" i="51"/>
  <c r="E19" i="53"/>
  <c r="E33" i="53"/>
  <c r="E40" i="53"/>
  <c r="E31" i="53"/>
  <c r="E23" i="53"/>
  <c r="E15" i="53"/>
  <c r="E38" i="53"/>
  <c r="E20" i="53"/>
  <c r="E30" i="53"/>
  <c r="E25" i="53"/>
  <c r="E43" i="53"/>
  <c r="E42" i="53"/>
  <c r="E32" i="53"/>
  <c r="E29" i="53"/>
  <c r="E26" i="53"/>
  <c r="E41" i="55"/>
  <c r="E13" i="55"/>
  <c r="E34" i="55"/>
  <c r="E24" i="55"/>
  <c r="E18" i="55"/>
  <c r="E33" i="55"/>
  <c r="E32" i="55"/>
  <c r="E43" i="55"/>
  <c r="E42" i="55"/>
  <c r="E23" i="55"/>
  <c r="E15" i="55"/>
  <c r="E25" i="55"/>
  <c r="E17" i="55"/>
  <c r="E37" i="55"/>
  <c r="E27" i="55"/>
  <c r="E26" i="55"/>
  <c r="C44" i="55"/>
  <c r="E39" i="56"/>
  <c r="E37" i="56"/>
  <c r="E34" i="57"/>
  <c r="E26" i="57"/>
  <c r="E18" i="57"/>
  <c r="E10" i="57"/>
  <c r="E44" i="54" l="1"/>
  <c r="E44" i="51"/>
  <c r="E44" i="34"/>
  <c r="E44" i="56"/>
  <c r="E44" i="23"/>
  <c r="E44" i="43"/>
  <c r="E44" i="22"/>
  <c r="E44" i="28"/>
  <c r="E44" i="58"/>
  <c r="E44" i="32"/>
  <c r="E44" i="25"/>
  <c r="E44" i="30"/>
  <c r="E44" i="20"/>
  <c r="E44" i="48"/>
  <c r="E44" i="35"/>
  <c r="E44" i="36"/>
  <c r="E44" i="27"/>
  <c r="E44" i="49"/>
  <c r="E44" i="50"/>
  <c r="E44" i="29"/>
  <c r="E44" i="24"/>
  <c r="E44" i="33"/>
  <c r="E44" i="39"/>
  <c r="E44" i="42"/>
  <c r="E44" i="47"/>
  <c r="E44" i="38"/>
  <c r="E44" i="40"/>
  <c r="E44" i="46"/>
  <c r="E44" i="53"/>
  <c r="E44" i="31"/>
  <c r="E44" i="37"/>
  <c r="E44" i="44"/>
  <c r="E44" i="45"/>
  <c r="E44" i="52"/>
  <c r="E44" i="57"/>
  <c r="E44" i="26"/>
  <c r="E44" i="21"/>
  <c r="E44" i="55"/>
  <c r="E44" i="41"/>
  <c r="AT46" i="17" l="1"/>
  <c r="AS46" i="17"/>
  <c r="AT45" i="17"/>
  <c r="AS45" i="17"/>
  <c r="AT44" i="17"/>
  <c r="AV44" i="17" s="1"/>
  <c r="AW44" i="17" s="1"/>
  <c r="AS44" i="17"/>
  <c r="AT43" i="17"/>
  <c r="AS43" i="17"/>
  <c r="AT42" i="17"/>
  <c r="AS42" i="17"/>
  <c r="AT41" i="17"/>
  <c r="AS41" i="17"/>
  <c r="AT40" i="17"/>
  <c r="AS40" i="17"/>
  <c r="AT39" i="17"/>
  <c r="AS39" i="17"/>
  <c r="AT38" i="17"/>
  <c r="AS38" i="17"/>
  <c r="AT37" i="17"/>
  <c r="AS37" i="17"/>
  <c r="AT36" i="17"/>
  <c r="AS36" i="17"/>
  <c r="AT35" i="17"/>
  <c r="AS35" i="17"/>
  <c r="AT34" i="17"/>
  <c r="AS34" i="17"/>
  <c r="AT33" i="17"/>
  <c r="AS33" i="17"/>
  <c r="AT32" i="17"/>
  <c r="AS32" i="17"/>
  <c r="AT31" i="17"/>
  <c r="AV31" i="17" s="1"/>
  <c r="AW31" i="17" s="1"/>
  <c r="AS31" i="17"/>
  <c r="AT30" i="17"/>
  <c r="AS30" i="17"/>
  <c r="AT29" i="17"/>
  <c r="AS29" i="17"/>
  <c r="AT28" i="17"/>
  <c r="AV28" i="17" s="1"/>
  <c r="AW28" i="17" s="1"/>
  <c r="AS28" i="17"/>
  <c r="AT27" i="17"/>
  <c r="AS27" i="17"/>
  <c r="AT26" i="17"/>
  <c r="AS26" i="17"/>
  <c r="AT25" i="17"/>
  <c r="AS25" i="17"/>
  <c r="AT24" i="17"/>
  <c r="AS24" i="17"/>
  <c r="AT23" i="17"/>
  <c r="AS23" i="17"/>
  <c r="AT22" i="17"/>
  <c r="AS22" i="17"/>
  <c r="AT21" i="17"/>
  <c r="AS21" i="17"/>
  <c r="AT20" i="17"/>
  <c r="AS20" i="17"/>
  <c r="AT19" i="17"/>
  <c r="AS19" i="17"/>
  <c r="AT18" i="17"/>
  <c r="AS18" i="17"/>
  <c r="AT17" i="17"/>
  <c r="AS17" i="17"/>
  <c r="AT16" i="17"/>
  <c r="AS16" i="17"/>
  <c r="AT15" i="17"/>
  <c r="AV15" i="17" s="1"/>
  <c r="AS15" i="17"/>
  <c r="AT14" i="17"/>
  <c r="AS14" i="17"/>
  <c r="AT13" i="17"/>
  <c r="AS13" i="17"/>
  <c r="AT12" i="17"/>
  <c r="AV12" i="17" s="1"/>
  <c r="AS12" i="17"/>
  <c r="AT11" i="17"/>
  <c r="AS11" i="17"/>
  <c r="AT10" i="17"/>
  <c r="AS10" i="17"/>
  <c r="AT9" i="17"/>
  <c r="AS9" i="17"/>
  <c r="AT8" i="17"/>
  <c r="AS8"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2" i="17"/>
  <c r="AR21" i="17"/>
  <c r="AR20" i="17"/>
  <c r="AR19" i="17"/>
  <c r="AR18" i="17"/>
  <c r="AR17" i="17"/>
  <c r="AR16" i="17"/>
  <c r="AR15" i="17"/>
  <c r="AR14" i="17"/>
  <c r="AR13" i="17"/>
  <c r="AR12" i="17"/>
  <c r="AR11" i="17"/>
  <c r="AR10" i="17"/>
  <c r="AR9" i="17"/>
  <c r="AR8" i="17"/>
  <c r="AM47" i="17"/>
  <c r="AM46" i="17"/>
  <c r="AM45" i="17"/>
  <c r="AM44" i="17"/>
  <c r="AM43" i="17"/>
  <c r="AM42" i="17"/>
  <c r="AM41" i="17"/>
  <c r="AM40" i="17"/>
  <c r="AM39" i="17"/>
  <c r="AM38" i="17"/>
  <c r="AM37" i="17"/>
  <c r="AM36" i="17"/>
  <c r="AM35"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1" i="17"/>
  <c r="AM10" i="17"/>
  <c r="AM9" i="17"/>
  <c r="AM8" i="17"/>
  <c r="AG46" i="17"/>
  <c r="AG45" i="17"/>
  <c r="AG44" i="17"/>
  <c r="AG43" i="17"/>
  <c r="AG42" i="17"/>
  <c r="AG41" i="17"/>
  <c r="AG40" i="17"/>
  <c r="AG39" i="17"/>
  <c r="AG38" i="17"/>
  <c r="AG37" i="17"/>
  <c r="AG36" i="17"/>
  <c r="AG35" i="17"/>
  <c r="AG34" i="17"/>
  <c r="AG33" i="17"/>
  <c r="AG32" i="17"/>
  <c r="AG31" i="17"/>
  <c r="AG30" i="17"/>
  <c r="AG29" i="17"/>
  <c r="AG28" i="17"/>
  <c r="AG27" i="17"/>
  <c r="AG26" i="17"/>
  <c r="AG25" i="17"/>
  <c r="AG24" i="17"/>
  <c r="AG23" i="17"/>
  <c r="AG22" i="17"/>
  <c r="AG21" i="17"/>
  <c r="AG20" i="17"/>
  <c r="AG19" i="17"/>
  <c r="AG18" i="17"/>
  <c r="AG17" i="17"/>
  <c r="AG16" i="17"/>
  <c r="AG15" i="17"/>
  <c r="AG14" i="17"/>
  <c r="AG13" i="17"/>
  <c r="AG12" i="17"/>
  <c r="AG11" i="17"/>
  <c r="AG10" i="17"/>
  <c r="AG9" i="17"/>
  <c r="AG8" i="17"/>
  <c r="AB8" i="17" a="1"/>
  <c r="AB8" i="17" s="1"/>
  <c r="AI8" i="17" s="1"/>
  <c r="W22" i="17"/>
  <c r="X16" i="17"/>
  <c r="V46" i="17"/>
  <c r="U46" i="17"/>
  <c r="T46" i="17"/>
  <c r="V45" i="17"/>
  <c r="U45" i="17"/>
  <c r="T45" i="17"/>
  <c r="V44" i="17"/>
  <c r="U44" i="17"/>
  <c r="X44" i="17" s="1"/>
  <c r="T44" i="17"/>
  <c r="V43" i="17"/>
  <c r="U43" i="17"/>
  <c r="T43" i="17"/>
  <c r="V42" i="17"/>
  <c r="U42" i="17"/>
  <c r="T42" i="17"/>
  <c r="V41" i="17"/>
  <c r="U41" i="17"/>
  <c r="T41" i="17"/>
  <c r="V40" i="17"/>
  <c r="U40" i="17"/>
  <c r="T40" i="17"/>
  <c r="V39" i="17"/>
  <c r="U39" i="17"/>
  <c r="T39" i="17"/>
  <c r="V38" i="17"/>
  <c r="U38" i="17"/>
  <c r="X38" i="17" s="1"/>
  <c r="T38" i="17"/>
  <c r="W38" i="17" s="1"/>
  <c r="V37" i="17"/>
  <c r="U37" i="17"/>
  <c r="X37" i="17" s="1"/>
  <c r="T37" i="17"/>
  <c r="W37" i="17" s="1"/>
  <c r="V36" i="17"/>
  <c r="U36" i="17"/>
  <c r="T36" i="17"/>
  <c r="V35" i="17"/>
  <c r="U35" i="17"/>
  <c r="T35" i="17"/>
  <c r="V34" i="17"/>
  <c r="U34" i="17"/>
  <c r="T34" i="17"/>
  <c r="V33" i="17"/>
  <c r="U33" i="17"/>
  <c r="T33" i="17"/>
  <c r="W33" i="17" s="1"/>
  <c r="V32" i="17"/>
  <c r="U32" i="17"/>
  <c r="X32" i="17" s="1"/>
  <c r="T32" i="17"/>
  <c r="W32" i="17" s="1"/>
  <c r="V31" i="17"/>
  <c r="U31" i="17"/>
  <c r="T31" i="17"/>
  <c r="V30" i="17"/>
  <c r="U30" i="17"/>
  <c r="X30" i="17" s="1"/>
  <c r="T30" i="17"/>
  <c r="V29" i="17"/>
  <c r="U29" i="17"/>
  <c r="T29" i="17"/>
  <c r="V28" i="17"/>
  <c r="U28" i="17"/>
  <c r="T28" i="17"/>
  <c r="V27" i="17"/>
  <c r="U27" i="17"/>
  <c r="X27" i="17" s="1"/>
  <c r="T27" i="17"/>
  <c r="V26" i="17"/>
  <c r="U26" i="17"/>
  <c r="T26" i="17"/>
  <c r="V25" i="17"/>
  <c r="U25" i="17"/>
  <c r="T25" i="17"/>
  <c r="V24" i="17"/>
  <c r="U24" i="17"/>
  <c r="T24" i="17"/>
  <c r="V23" i="17"/>
  <c r="U23" i="17"/>
  <c r="X23" i="17" s="1"/>
  <c r="T23" i="17"/>
  <c r="W23" i="17" s="1"/>
  <c r="V22" i="17"/>
  <c r="U22" i="17"/>
  <c r="X22" i="17" s="1"/>
  <c r="T22" i="17"/>
  <c r="V21" i="17"/>
  <c r="U21" i="17"/>
  <c r="X21" i="17" s="1"/>
  <c r="T21" i="17"/>
  <c r="W21" i="17" s="1"/>
  <c r="V20" i="17"/>
  <c r="U20" i="17"/>
  <c r="X20" i="17" s="1"/>
  <c r="T20" i="17"/>
  <c r="V19" i="17"/>
  <c r="U19" i="17"/>
  <c r="T19" i="17"/>
  <c r="V18" i="17"/>
  <c r="U18" i="17"/>
  <c r="T18" i="17"/>
  <c r="V17" i="17"/>
  <c r="U17" i="17"/>
  <c r="T17" i="17"/>
  <c r="W17" i="17" s="1"/>
  <c r="V16" i="17"/>
  <c r="U16" i="17"/>
  <c r="T16" i="17"/>
  <c r="V15" i="17"/>
  <c r="U15" i="17"/>
  <c r="T15" i="17"/>
  <c r="V14" i="17"/>
  <c r="U14" i="17"/>
  <c r="T14" i="17"/>
  <c r="V13" i="17"/>
  <c r="U13" i="17"/>
  <c r="T13" i="17"/>
  <c r="V12" i="17"/>
  <c r="U12" i="17"/>
  <c r="X12" i="17" s="1"/>
  <c r="T12" i="17"/>
  <c r="V11" i="17"/>
  <c r="U11" i="17"/>
  <c r="T11" i="17"/>
  <c r="V10" i="17"/>
  <c r="U10" i="17"/>
  <c r="T10" i="17"/>
  <c r="V9" i="17"/>
  <c r="U9" i="17"/>
  <c r="T9" i="17"/>
  <c r="V8" i="17"/>
  <c r="U8" i="17"/>
  <c r="T8" i="17"/>
  <c r="N47" i="17"/>
  <c r="M47" i="17"/>
  <c r="N46" i="17"/>
  <c r="M46" i="17"/>
  <c r="N45" i="17"/>
  <c r="M45" i="17"/>
  <c r="N44" i="17"/>
  <c r="M44" i="17"/>
  <c r="N43" i="17"/>
  <c r="M43" i="17"/>
  <c r="N42" i="17"/>
  <c r="M42" i="17"/>
  <c r="N41" i="17"/>
  <c r="M41" i="17"/>
  <c r="N40" i="17"/>
  <c r="M40" i="17"/>
  <c r="N39" i="17"/>
  <c r="M39" i="17"/>
  <c r="N38" i="17"/>
  <c r="M38" i="17"/>
  <c r="N37" i="17"/>
  <c r="M37" i="17"/>
  <c r="N36" i="17"/>
  <c r="M36" i="17"/>
  <c r="N35" i="17"/>
  <c r="M35" i="17"/>
  <c r="N34" i="17"/>
  <c r="M34" i="17"/>
  <c r="N33" i="17"/>
  <c r="M33" i="17"/>
  <c r="N32" i="17"/>
  <c r="M32" i="17"/>
  <c r="N31" i="17"/>
  <c r="M31" i="17"/>
  <c r="N30" i="17"/>
  <c r="M30" i="17"/>
  <c r="N29" i="17"/>
  <c r="M29" i="17"/>
  <c r="N28" i="17"/>
  <c r="M28" i="17"/>
  <c r="N27" i="17"/>
  <c r="M27" i="17"/>
  <c r="N26" i="17"/>
  <c r="M26" i="17"/>
  <c r="N25" i="17"/>
  <c r="M25" i="17"/>
  <c r="N24" i="17"/>
  <c r="M24" i="17"/>
  <c r="N23" i="17"/>
  <c r="M23" i="17"/>
  <c r="N22" i="17"/>
  <c r="M22" i="17"/>
  <c r="N21" i="17"/>
  <c r="M21" i="17"/>
  <c r="N20" i="17"/>
  <c r="M20" i="17"/>
  <c r="N19" i="17"/>
  <c r="M19" i="17"/>
  <c r="N18" i="17"/>
  <c r="M18" i="17"/>
  <c r="N17" i="17"/>
  <c r="M17" i="17"/>
  <c r="N16" i="17"/>
  <c r="M16" i="17"/>
  <c r="N15" i="17"/>
  <c r="M15" i="17"/>
  <c r="N14" i="17"/>
  <c r="M14" i="17"/>
  <c r="N13" i="17"/>
  <c r="M13" i="17"/>
  <c r="N12" i="17"/>
  <c r="M12" i="17"/>
  <c r="N11" i="17"/>
  <c r="M11" i="17"/>
  <c r="N10" i="17"/>
  <c r="M10" i="17"/>
  <c r="N9" i="17"/>
  <c r="M9" i="17"/>
  <c r="N8" i="17"/>
  <c r="M8" i="17"/>
  <c r="W41" i="17" l="1"/>
  <c r="W16" i="17"/>
  <c r="W29" i="17"/>
  <c r="X11" i="17"/>
  <c r="X43" i="17"/>
  <c r="AV8" i="17"/>
  <c r="AW8" i="17" s="1"/>
  <c r="AV24" i="17"/>
  <c r="AV34" i="17"/>
  <c r="AW34" i="17" s="1"/>
  <c r="W40" i="17"/>
  <c r="AV13" i="17"/>
  <c r="AW13" i="17" s="1"/>
  <c r="AV29" i="17"/>
  <c r="AW29" i="17" s="1"/>
  <c r="AV45" i="17"/>
  <c r="AW45" i="17" s="1"/>
  <c r="W30" i="17"/>
  <c r="AV14" i="17"/>
  <c r="AW14" i="17" s="1"/>
  <c r="AV22" i="17"/>
  <c r="AW22" i="17" s="1"/>
  <c r="AV30" i="17"/>
  <c r="AW30" i="17" s="1"/>
  <c r="AV35" i="17"/>
  <c r="AW35" i="17" s="1"/>
  <c r="AV23" i="17"/>
  <c r="AW23" i="17" s="1"/>
  <c r="W31" i="17"/>
  <c r="X31" i="17"/>
  <c r="AD10" i="17"/>
  <c r="AD16" i="17"/>
  <c r="AD32" i="17"/>
  <c r="AF9" i="17"/>
  <c r="AB46" i="17"/>
  <c r="AB30" i="17"/>
  <c r="AE23" i="17"/>
  <c r="AB16" i="17"/>
  <c r="AF15" i="17"/>
  <c r="AE15" i="17"/>
  <c r="AC44" i="17"/>
  <c r="AB23" i="17"/>
  <c r="AB44" i="17"/>
  <c r="AV41" i="17"/>
  <c r="AW41" i="17" s="1"/>
  <c r="AB29" i="17"/>
  <c r="AV37" i="17"/>
  <c r="AW37" i="17" s="1"/>
  <c r="AF42" i="17"/>
  <c r="AC20" i="17"/>
  <c r="AV43" i="17"/>
  <c r="AW43" i="17" s="1"/>
  <c r="W43" i="17"/>
  <c r="AE42" i="17"/>
  <c r="AB35" i="17"/>
  <c r="AE28" i="17"/>
  <c r="AE13" i="17"/>
  <c r="AV38" i="17"/>
  <c r="AW38" i="17" s="1"/>
  <c r="AV46" i="17"/>
  <c r="AW46" i="17" s="1"/>
  <c r="X17" i="17"/>
  <c r="X33" i="17"/>
  <c r="AD42" i="17"/>
  <c r="AF34" i="17"/>
  <c r="AD28" i="17"/>
  <c r="AF19" i="17"/>
  <c r="AC12" i="17"/>
  <c r="AR49" i="17"/>
  <c r="AD39" i="17"/>
  <c r="AC25" i="17"/>
  <c r="AB25" i="17"/>
  <c r="AV18" i="17"/>
  <c r="AW18" i="17" s="1"/>
  <c r="AD15" i="17"/>
  <c r="AV20" i="17"/>
  <c r="AW20" i="17" s="1"/>
  <c r="AE20" i="17"/>
  <c r="AV21" i="17"/>
  <c r="AW21" i="17" s="1"/>
  <c r="AF13" i="17"/>
  <c r="AR50" i="17"/>
  <c r="AV39" i="17"/>
  <c r="AW39" i="17" s="1"/>
  <c r="AB33" i="17"/>
  <c r="AB19" i="17"/>
  <c r="AC39" i="17"/>
  <c r="X40" i="17"/>
  <c r="AE32" i="17"/>
  <c r="AF38" i="17"/>
  <c r="AC16" i="17"/>
  <c r="AF29" i="17"/>
  <c r="AD9" i="17"/>
  <c r="AV19" i="17"/>
  <c r="AW19" i="17" s="1"/>
  <c r="AD44" i="17"/>
  <c r="AC23" i="17"/>
  <c r="AB38" i="17"/>
  <c r="AC29" i="17"/>
  <c r="AV25" i="17"/>
  <c r="AW25" i="17" s="1"/>
  <c r="AE36" i="17"/>
  <c r="AB14" i="17"/>
  <c r="AV26" i="17"/>
  <c r="AW26" i="17" s="1"/>
  <c r="AC35" i="17"/>
  <c r="AV27" i="17"/>
  <c r="AW27" i="17" s="1"/>
  <c r="W27" i="17"/>
  <c r="AE34" i="17"/>
  <c r="AB42" i="17"/>
  <c r="AD33" i="17"/>
  <c r="AF25" i="17"/>
  <c r="AD19" i="17"/>
  <c r="AF10" i="17"/>
  <c r="AD25" i="17"/>
  <c r="O8" i="17"/>
  <c r="P8" i="17" s="1"/>
  <c r="AF32" i="17"/>
  <c r="AF18" i="17"/>
  <c r="AC10" i="17"/>
  <c r="AB39" i="17"/>
  <c r="AB10" i="17"/>
  <c r="AC46" i="17"/>
  <c r="AF23" i="17"/>
  <c r="AE38" i="17"/>
  <c r="AE9" i="17"/>
  <c r="AF45" i="17"/>
  <c r="AD38" i="17"/>
  <c r="AD23" i="17"/>
  <c r="AC38" i="17"/>
  <c r="AE29" i="17"/>
  <c r="AD29" i="17"/>
  <c r="AV36" i="17"/>
  <c r="AW36" i="17" s="1"/>
  <c r="AF37" i="17"/>
  <c r="AC14" i="17"/>
  <c r="AV9" i="17"/>
  <c r="AW9" i="17" s="1"/>
  <c r="AB43" i="17"/>
  <c r="AD20" i="17"/>
  <c r="AV10" i="17"/>
  <c r="AW10" i="17" s="1"/>
  <c r="AV42" i="17"/>
  <c r="AW42" i="17" s="1"/>
  <c r="AF28" i="17"/>
  <c r="AV11" i="17"/>
  <c r="AW11" i="17" s="1"/>
  <c r="W11" i="17"/>
  <c r="AB20" i="17"/>
  <c r="AC42" i="17"/>
  <c r="AC28" i="17"/>
  <c r="AE19" i="17"/>
  <c r="AB11" i="17"/>
  <c r="AF41" i="17"/>
  <c r="AC33" i="17"/>
  <c r="AE25" i="17"/>
  <c r="AC19" i="17"/>
  <c r="AE10" i="17"/>
  <c r="AV32" i="17"/>
  <c r="AW32" i="17" s="1"/>
  <c r="AV40" i="17"/>
  <c r="AW40" i="17" s="1"/>
  <c r="X8" i="17"/>
  <c r="X24" i="17"/>
  <c r="X14" i="17"/>
  <c r="W46" i="17"/>
  <c r="X9" i="17"/>
  <c r="X25" i="17"/>
  <c r="X41" i="17"/>
  <c r="X15" i="17"/>
  <c r="X10" i="17"/>
  <c r="X26" i="17"/>
  <c r="X42" i="17"/>
  <c r="W36" i="17"/>
  <c r="X13" i="17"/>
  <c r="X45" i="17"/>
  <c r="W20" i="17"/>
  <c r="W12" i="17"/>
  <c r="W28" i="17"/>
  <c r="W44" i="17"/>
  <c r="X39" i="17"/>
  <c r="W8" i="17"/>
  <c r="W45" i="17"/>
  <c r="X46" i="17"/>
  <c r="X29" i="17"/>
  <c r="X19" i="17"/>
  <c r="W19" i="17"/>
  <c r="X35" i="17"/>
  <c r="W35" i="17"/>
  <c r="W9" i="17"/>
  <c r="X36" i="17"/>
  <c r="W24" i="17"/>
  <c r="W14" i="17"/>
  <c r="W25" i="17"/>
  <c r="AV17" i="17"/>
  <c r="AW17" i="17" s="1"/>
  <c r="AV33" i="17"/>
  <c r="AW33" i="17" s="1"/>
  <c r="X28" i="17"/>
  <c r="W13" i="17"/>
  <c r="AV16" i="17"/>
  <c r="AW16" i="17" s="1"/>
  <c r="W15" i="17"/>
  <c r="W39" i="17"/>
  <c r="X18" i="17"/>
  <c r="W18" i="17"/>
  <c r="X34" i="17"/>
  <c r="W34" i="17"/>
  <c r="AB45" i="17"/>
  <c r="AI45" i="17" s="1"/>
  <c r="AB41" i="17"/>
  <c r="AF35" i="17"/>
  <c r="AE31" i="17"/>
  <c r="AD26" i="17"/>
  <c r="AC22" i="17"/>
  <c r="AB17" i="17"/>
  <c r="AF12" i="17"/>
  <c r="AE45" i="17"/>
  <c r="AE41" i="17"/>
  <c r="AD36" i="17"/>
  <c r="AC32" i="17"/>
  <c r="AB27" i="17"/>
  <c r="AF22" i="17"/>
  <c r="AE18" i="17"/>
  <c r="AD13" i="17"/>
  <c r="AC9" i="17"/>
  <c r="W10" i="17"/>
  <c r="W26" i="17"/>
  <c r="W42" i="17"/>
  <c r="AD45" i="17"/>
  <c r="AD41" i="17"/>
  <c r="AC36" i="17"/>
  <c r="AB32" i="17"/>
  <c r="AF26" i="17"/>
  <c r="AE22" i="17"/>
  <c r="AD17" i="17"/>
  <c r="AC13" i="17"/>
  <c r="AB9" i="17"/>
  <c r="AC45" i="17"/>
  <c r="AC41" i="17"/>
  <c r="AB36" i="17"/>
  <c r="AF31" i="17"/>
  <c r="AE26" i="17"/>
  <c r="AD22" i="17"/>
  <c r="AC17" i="17"/>
  <c r="AB13" i="17"/>
  <c r="AF44" i="17"/>
  <c r="AF39" i="17"/>
  <c r="AE35" i="17"/>
  <c r="AD31" i="17"/>
  <c r="AC26" i="17"/>
  <c r="AB22" i="17"/>
  <c r="AF16" i="17"/>
  <c r="AE12" i="17"/>
  <c r="AE44" i="17"/>
  <c r="AE39" i="17"/>
  <c r="AD35" i="17"/>
  <c r="AC30" i="17"/>
  <c r="AB26" i="17"/>
  <c r="AF21" i="17"/>
  <c r="AE16" i="17"/>
  <c r="AD12" i="17"/>
  <c r="AW15" i="17"/>
  <c r="AW24" i="17"/>
  <c r="AW12" i="17"/>
  <c r="AB12" i="17"/>
  <c r="AE40" i="17"/>
  <c r="AC34" i="17"/>
  <c r="AB31" i="17"/>
  <c r="AF27" i="17"/>
  <c r="AE24" i="17"/>
  <c r="AD21" i="17"/>
  <c r="AC18" i="17"/>
  <c r="AF11" i="17"/>
  <c r="AF46" i="17"/>
  <c r="AE43" i="17"/>
  <c r="AD40" i="17"/>
  <c r="AC37" i="17"/>
  <c r="AB34" i="17"/>
  <c r="AF30" i="17"/>
  <c r="AE27" i="17"/>
  <c r="AD24" i="17"/>
  <c r="AC21" i="17"/>
  <c r="AB18" i="17"/>
  <c r="AF14" i="17"/>
  <c r="AE11" i="17"/>
  <c r="AD8" i="17"/>
  <c r="AF40" i="17"/>
  <c r="AE37" i="17"/>
  <c r="AD34" i="17"/>
  <c r="AC31" i="17"/>
  <c r="AB28" i="17"/>
  <c r="AF24" i="17"/>
  <c r="AE21" i="17"/>
  <c r="AD18" i="17"/>
  <c r="AF8" i="17"/>
  <c r="AD37" i="17"/>
  <c r="AE8" i="17"/>
  <c r="AE46" i="17"/>
  <c r="AD43" i="17"/>
  <c r="AC40" i="17"/>
  <c r="AB37" i="17"/>
  <c r="AF33" i="17"/>
  <c r="AE30" i="17"/>
  <c r="AD27" i="17"/>
  <c r="AC24" i="17"/>
  <c r="AB21" i="17"/>
  <c r="AF17" i="17"/>
  <c r="AE14" i="17"/>
  <c r="AD11" i="17"/>
  <c r="AC8" i="17"/>
  <c r="AC15" i="17"/>
  <c r="AF43" i="17"/>
  <c r="AB15" i="17"/>
  <c r="AD46" i="17"/>
  <c r="AC43" i="17"/>
  <c r="AB40" i="17"/>
  <c r="AF36" i="17"/>
  <c r="AE33" i="17"/>
  <c r="AD30" i="17"/>
  <c r="AC27" i="17"/>
  <c r="AB24" i="17"/>
  <c r="AF20" i="17"/>
  <c r="AE17" i="17"/>
  <c r="AD14" i="17"/>
  <c r="AC11" i="17"/>
  <c r="AH45" i="17" l="1"/>
  <c r="AH8" i="17"/>
  <c r="AT50" i="17"/>
  <c r="AS50" i="17"/>
  <c r="AT49" i="17"/>
  <c r="AS49" i="17"/>
  <c r="AT47" i="17"/>
  <c r="AS47" i="17"/>
  <c r="AU47" i="17" s="1"/>
  <c r="AR47" i="17"/>
  <c r="AN47" i="17"/>
  <c r="H47" i="17" s="1"/>
  <c r="V47" i="17"/>
  <c r="U47" i="17"/>
  <c r="T47" i="17"/>
  <c r="O47" i="17"/>
  <c r="AU46" i="17"/>
  <c r="AN46" i="17"/>
  <c r="H46" i="17" s="1"/>
  <c r="E46" i="17"/>
  <c r="O46" i="17"/>
  <c r="D46" i="17"/>
  <c r="AU45" i="17"/>
  <c r="AN45" i="17"/>
  <c r="H45" i="17" s="1"/>
  <c r="E45" i="17"/>
  <c r="O45" i="17"/>
  <c r="G45" i="17"/>
  <c r="F45" i="17"/>
  <c r="D45" i="17"/>
  <c r="AU44" i="17"/>
  <c r="AN44" i="17"/>
  <c r="H44" i="17" s="1"/>
  <c r="D44" i="17"/>
  <c r="O44" i="17"/>
  <c r="E44" i="17"/>
  <c r="AU43" i="17"/>
  <c r="AN43" i="17"/>
  <c r="H43" i="17" s="1"/>
  <c r="E43" i="17"/>
  <c r="D43" i="17"/>
  <c r="O43" i="17"/>
  <c r="AU42" i="17"/>
  <c r="AN42" i="17"/>
  <c r="H42" i="17" s="1"/>
  <c r="D42" i="17"/>
  <c r="O42" i="17"/>
  <c r="E42" i="17"/>
  <c r="AU41" i="17"/>
  <c r="AN41" i="17"/>
  <c r="H41" i="17" s="1"/>
  <c r="AI41" i="17"/>
  <c r="G41" i="17" s="1"/>
  <c r="O41" i="17"/>
  <c r="E41" i="17"/>
  <c r="D41" i="17"/>
  <c r="AU40" i="17"/>
  <c r="AN40" i="17"/>
  <c r="H40" i="17" s="1"/>
  <c r="E40" i="17"/>
  <c r="D40" i="17"/>
  <c r="O40" i="17"/>
  <c r="AU39" i="17"/>
  <c r="AN39" i="17"/>
  <c r="H39" i="17" s="1"/>
  <c r="E39" i="17"/>
  <c r="D39" i="17"/>
  <c r="O39" i="17"/>
  <c r="AU38" i="17"/>
  <c r="AN38" i="17"/>
  <c r="H38" i="17" s="1"/>
  <c r="E38" i="17"/>
  <c r="D38" i="17"/>
  <c r="O38" i="17"/>
  <c r="AU37" i="17"/>
  <c r="AN37" i="17"/>
  <c r="H37" i="17" s="1"/>
  <c r="E37" i="17"/>
  <c r="D37" i="17"/>
  <c r="O37" i="17"/>
  <c r="AU36" i="17"/>
  <c r="AN36" i="17"/>
  <c r="H36" i="17" s="1"/>
  <c r="D36" i="17"/>
  <c r="O36" i="17"/>
  <c r="E36" i="17"/>
  <c r="AU35" i="17"/>
  <c r="AN35" i="17"/>
  <c r="H35" i="17" s="1"/>
  <c r="E35" i="17"/>
  <c r="D35" i="17"/>
  <c r="O35" i="17"/>
  <c r="AU34" i="17"/>
  <c r="AN34" i="17"/>
  <c r="H34" i="17" s="1"/>
  <c r="E34" i="17"/>
  <c r="D34" i="17"/>
  <c r="O34" i="17"/>
  <c r="AU33" i="17"/>
  <c r="AN33" i="17"/>
  <c r="H33" i="17" s="1"/>
  <c r="E33" i="17"/>
  <c r="D33" i="17"/>
  <c r="O33" i="17"/>
  <c r="AU32" i="17"/>
  <c r="AN32" i="17"/>
  <c r="H32" i="17" s="1"/>
  <c r="E32" i="17"/>
  <c r="D32" i="17"/>
  <c r="O32" i="17"/>
  <c r="AU31" i="17"/>
  <c r="AN31" i="17"/>
  <c r="H31" i="17" s="1"/>
  <c r="E31" i="17"/>
  <c r="D31" i="17"/>
  <c r="O31" i="17"/>
  <c r="AU30" i="17"/>
  <c r="AN30" i="17"/>
  <c r="H30" i="17" s="1"/>
  <c r="E30" i="17"/>
  <c r="D30" i="17"/>
  <c r="O30" i="17"/>
  <c r="AU29" i="17"/>
  <c r="AN29" i="17"/>
  <c r="H29" i="17" s="1"/>
  <c r="E29" i="17"/>
  <c r="D29" i="17"/>
  <c r="O29" i="17"/>
  <c r="AU28" i="17"/>
  <c r="AN28" i="17"/>
  <c r="H28" i="17" s="1"/>
  <c r="D28" i="17"/>
  <c r="O28" i="17"/>
  <c r="E28" i="17"/>
  <c r="AU27" i="17"/>
  <c r="AN27" i="17"/>
  <c r="H27" i="17" s="1"/>
  <c r="E27" i="17"/>
  <c r="D27" i="17"/>
  <c r="O27" i="17"/>
  <c r="AU26" i="17"/>
  <c r="AN26" i="17"/>
  <c r="H26" i="17" s="1"/>
  <c r="E26" i="17"/>
  <c r="D26" i="17"/>
  <c r="AU25" i="17"/>
  <c r="AN25" i="17"/>
  <c r="H25" i="17" s="1"/>
  <c r="O25" i="17"/>
  <c r="E25" i="17"/>
  <c r="D25" i="17"/>
  <c r="AU24" i="17"/>
  <c r="AN24" i="17"/>
  <c r="H24" i="17" s="1"/>
  <c r="E24" i="17"/>
  <c r="O24" i="17"/>
  <c r="D24" i="17"/>
  <c r="AU23" i="17"/>
  <c r="AN23" i="17"/>
  <c r="H23" i="17" s="1"/>
  <c r="E23" i="17"/>
  <c r="O23" i="17"/>
  <c r="D23" i="17"/>
  <c r="AU22" i="17"/>
  <c r="AN22" i="17"/>
  <c r="H22" i="17" s="1"/>
  <c r="E22" i="17"/>
  <c r="D22" i="17"/>
  <c r="O22" i="17"/>
  <c r="AU21" i="17"/>
  <c r="AN21" i="17"/>
  <c r="H21" i="17" s="1"/>
  <c r="E21" i="17"/>
  <c r="O21" i="17"/>
  <c r="D21" i="17"/>
  <c r="AU20" i="17"/>
  <c r="AN20" i="17"/>
  <c r="H20" i="17" s="1"/>
  <c r="D20" i="17"/>
  <c r="O20" i="17"/>
  <c r="E20" i="17"/>
  <c r="AU19" i="17"/>
  <c r="AN19" i="17"/>
  <c r="H19" i="17" s="1"/>
  <c r="E19" i="17"/>
  <c r="D19" i="17"/>
  <c r="O19" i="17"/>
  <c r="AU18" i="17"/>
  <c r="AN18" i="17"/>
  <c r="H18" i="17" s="1"/>
  <c r="E18" i="17"/>
  <c r="D18" i="17"/>
  <c r="AU17" i="17"/>
  <c r="AN17" i="17"/>
  <c r="H17" i="17" s="1"/>
  <c r="E17" i="17"/>
  <c r="O17" i="17"/>
  <c r="D17" i="17"/>
  <c r="AU16" i="17"/>
  <c r="AN16" i="17"/>
  <c r="H16" i="17" s="1"/>
  <c r="O16" i="17"/>
  <c r="P16" i="17" s="1"/>
  <c r="C16" i="17" s="1"/>
  <c r="E16" i="17"/>
  <c r="D16" i="17"/>
  <c r="AU15" i="17"/>
  <c r="AN15" i="17"/>
  <c r="H15" i="17" s="1"/>
  <c r="O15" i="17"/>
  <c r="E15" i="17"/>
  <c r="D15" i="17"/>
  <c r="AU14" i="17"/>
  <c r="AN14" i="17"/>
  <c r="H14" i="17" s="1"/>
  <c r="D14" i="17"/>
  <c r="O14" i="17"/>
  <c r="E14" i="17"/>
  <c r="AU13" i="17"/>
  <c r="AN13" i="17"/>
  <c r="H13" i="17" s="1"/>
  <c r="E13" i="17"/>
  <c r="O13" i="17"/>
  <c r="D13" i="17"/>
  <c r="AU12" i="17"/>
  <c r="AN12" i="17"/>
  <c r="H12" i="17" s="1"/>
  <c r="O12" i="17"/>
  <c r="E12" i="17"/>
  <c r="D12" i="17"/>
  <c r="AU11" i="17"/>
  <c r="AN11" i="17"/>
  <c r="H11" i="17" s="1"/>
  <c r="E11" i="17"/>
  <c r="O11" i="17"/>
  <c r="D11" i="17"/>
  <c r="AU10" i="17"/>
  <c r="AN10" i="17"/>
  <c r="H10" i="17" s="1"/>
  <c r="E10" i="17"/>
  <c r="D10" i="17"/>
  <c r="AU9" i="17"/>
  <c r="AN9" i="17"/>
  <c r="H9" i="17" s="1"/>
  <c r="O9" i="17"/>
  <c r="E9" i="17"/>
  <c r="D9" i="17"/>
  <c r="AU8" i="17"/>
  <c r="AN8" i="17"/>
  <c r="H8" i="17" s="1"/>
  <c r="AI40" i="17"/>
  <c r="G40" i="17" s="1"/>
  <c r="AI38" i="17"/>
  <c r="G38" i="17" s="1"/>
  <c r="AI33" i="17"/>
  <c r="G33" i="17" s="1"/>
  <c r="AI26" i="17"/>
  <c r="G26" i="17" s="1"/>
  <c r="AI19" i="17"/>
  <c r="G19" i="17" s="1"/>
  <c r="AI18" i="17"/>
  <c r="G18" i="17" s="1"/>
  <c r="AI16" i="17"/>
  <c r="G16" i="17" s="1"/>
  <c r="AI11" i="17"/>
  <c r="G11" i="17" s="1"/>
  <c r="E8" i="17"/>
  <c r="D8" i="17"/>
  <c r="C8" i="17"/>
  <c r="X18" i="27" l="1"/>
  <c r="X18" i="28"/>
  <c r="X18" i="25"/>
  <c r="X18" i="29"/>
  <c r="X18" i="31"/>
  <c r="X18" i="26"/>
  <c r="X18" i="30"/>
  <c r="X18" i="36"/>
  <c r="X18" i="38"/>
  <c r="X18" i="34"/>
  <c r="X18" i="37"/>
  <c r="X18" i="35"/>
  <c r="X18" i="46"/>
  <c r="X18" i="43"/>
  <c r="X18" i="41"/>
  <c r="X18" i="44"/>
  <c r="X18" i="42"/>
  <c r="X18" i="49"/>
  <c r="X18" i="45"/>
  <c r="X18" i="48"/>
  <c r="X18" i="47"/>
  <c r="X18" i="40"/>
  <c r="X18" i="50"/>
  <c r="X18" i="39"/>
  <c r="X18" i="24"/>
  <c r="X18" i="57"/>
  <c r="X18" i="33"/>
  <c r="X18" i="53"/>
  <c r="X18" i="22"/>
  <c r="X18" i="21"/>
  <c r="X18" i="56"/>
  <c r="X18" i="52"/>
  <c r="X18" i="23"/>
  <c r="X18" i="51"/>
  <c r="X18" i="55"/>
  <c r="X18" i="32"/>
  <c r="X18" i="54"/>
  <c r="X18" i="58"/>
  <c r="X18" i="20"/>
  <c r="X31" i="25"/>
  <c r="X31" i="26"/>
  <c r="X31" i="28"/>
  <c r="X31" i="32"/>
  <c r="X31" i="34"/>
  <c r="X31" i="29"/>
  <c r="X31" i="36"/>
  <c r="X31" i="38"/>
  <c r="X31" i="40"/>
  <c r="X31" i="42"/>
  <c r="X31" i="35"/>
  <c r="X31" i="37"/>
  <c r="X31" i="45"/>
  <c r="X31" i="33"/>
  <c r="X31" i="44"/>
  <c r="X31" i="53"/>
  <c r="X31" i="27"/>
  <c r="X31" i="43"/>
  <c r="X31" i="52"/>
  <c r="X31" i="48"/>
  <c r="X31" i="30"/>
  <c r="X31" i="31"/>
  <c r="X31" i="41"/>
  <c r="X31" i="46"/>
  <c r="X31" i="50"/>
  <c r="X31" i="49"/>
  <c r="X31" i="55"/>
  <c r="X31" i="54"/>
  <c r="X31" i="47"/>
  <c r="X31" i="51"/>
  <c r="X31" i="57"/>
  <c r="X31" i="58"/>
  <c r="X31" i="24"/>
  <c r="X31" i="23"/>
  <c r="X31" i="21"/>
  <c r="X31" i="56"/>
  <c r="X31" i="22"/>
  <c r="X31" i="39"/>
  <c r="X31" i="20"/>
  <c r="X15" i="28"/>
  <c r="X15" i="25"/>
  <c r="X15" i="29"/>
  <c r="X15" i="31"/>
  <c r="X15" i="26"/>
  <c r="X15" i="30"/>
  <c r="X15" i="33"/>
  <c r="X15" i="36"/>
  <c r="X15" i="41"/>
  <c r="X15" i="38"/>
  <c r="X15" i="45"/>
  <c r="X15" i="44"/>
  <c r="X15" i="39"/>
  <c r="X15" i="53"/>
  <c r="X15" i="34"/>
  <c r="X15" i="37"/>
  <c r="X15" i="27"/>
  <c r="X15" i="42"/>
  <c r="X15" i="52"/>
  <c r="X15" i="48"/>
  <c r="X15" i="47"/>
  <c r="X15" i="35"/>
  <c r="X15" i="40"/>
  <c r="X15" i="43"/>
  <c r="X15" i="51"/>
  <c r="X15" i="55"/>
  <c r="X15" i="50"/>
  <c r="X15" i="54"/>
  <c r="X15" i="49"/>
  <c r="X15" i="24"/>
  <c r="X15" i="46"/>
  <c r="X15" i="56"/>
  <c r="X15" i="22"/>
  <c r="X15" i="58"/>
  <c r="X15" i="21"/>
  <c r="X15" i="57"/>
  <c r="X15" i="23"/>
  <c r="X15" i="32"/>
  <c r="X15" i="20"/>
  <c r="X28" i="25"/>
  <c r="X28" i="26"/>
  <c r="X28" i="34"/>
  <c r="X28" i="28"/>
  <c r="X28" i="29"/>
  <c r="X28" i="30"/>
  <c r="X28" i="39"/>
  <c r="X28" i="31"/>
  <c r="X28" i="33"/>
  <c r="X28" i="27"/>
  <c r="X28" i="36"/>
  <c r="X28" i="38"/>
  <c r="X28" i="35"/>
  <c r="X28" i="46"/>
  <c r="X28" i="41"/>
  <c r="X28" i="43"/>
  <c r="X28" i="40"/>
  <c r="X28" i="44"/>
  <c r="X28" i="49"/>
  <c r="X28" i="45"/>
  <c r="X28" i="37"/>
  <c r="X28" i="32"/>
  <c r="X28" i="51"/>
  <c r="X28" i="55"/>
  <c r="X28" i="48"/>
  <c r="X28" i="53"/>
  <c r="X28" i="42"/>
  <c r="X28" i="54"/>
  <c r="X28" i="56"/>
  <c r="X28" i="50"/>
  <c r="X28" i="57"/>
  <c r="X28" i="52"/>
  <c r="X28" i="24"/>
  <c r="X28" i="21"/>
  <c r="X28" i="22"/>
  <c r="X28" i="23"/>
  <c r="X28" i="58"/>
  <c r="X28" i="47"/>
  <c r="X28" i="20"/>
  <c r="N5" i="53"/>
  <c r="N5" i="58"/>
  <c r="N5" i="54"/>
  <c r="N5" i="52"/>
  <c r="N5" i="51"/>
  <c r="N5" i="47"/>
  <c r="N5" i="45"/>
  <c r="N5" i="49"/>
  <c r="N5" i="48"/>
  <c r="N5" i="33"/>
  <c r="N5" i="43"/>
  <c r="N5" i="39"/>
  <c r="N5" i="44"/>
  <c r="N5" i="36"/>
  <c r="N5" i="42"/>
  <c r="N5" i="37"/>
  <c r="N5" i="35"/>
  <c r="N5" i="41"/>
  <c r="N5" i="30"/>
  <c r="N5" i="34"/>
  <c r="N5" i="32"/>
  <c r="N5" i="40"/>
  <c r="N5" i="26"/>
  <c r="N5" i="50"/>
  <c r="N5" i="38"/>
  <c r="N5" i="27"/>
  <c r="N5" i="46"/>
  <c r="N5" i="25"/>
  <c r="N5" i="24"/>
  <c r="N5" i="31"/>
  <c r="N5" i="57"/>
  <c r="N5" i="29"/>
  <c r="N5" i="56"/>
  <c r="N5" i="55"/>
  <c r="N5" i="23"/>
  <c r="N5" i="22"/>
  <c r="N5" i="21"/>
  <c r="N5" i="28"/>
  <c r="N5" i="20"/>
  <c r="X9" i="27"/>
  <c r="X9" i="26"/>
  <c r="X9" i="25"/>
  <c r="X9" i="29"/>
  <c r="X9" i="30"/>
  <c r="X9" i="31"/>
  <c r="X9" i="28"/>
  <c r="X9" i="32"/>
  <c r="X9" i="42"/>
  <c r="X9" i="33"/>
  <c r="X9" i="36"/>
  <c r="X9" i="40"/>
  <c r="X9" i="41"/>
  <c r="X9" i="38"/>
  <c r="X9" i="39"/>
  <c r="X9" i="43"/>
  <c r="X9" i="50"/>
  <c r="X9" i="35"/>
  <c r="X9" i="44"/>
  <c r="X9" i="53"/>
  <c r="X9" i="34"/>
  <c r="X9" i="37"/>
  <c r="X9" i="47"/>
  <c r="X9" i="45"/>
  <c r="X9" i="46"/>
  <c r="X9" i="51"/>
  <c r="X9" i="55"/>
  <c r="X9" i="21"/>
  <c r="X9" i="57"/>
  <c r="X9" i="48"/>
  <c r="X9" i="24"/>
  <c r="X9" i="23"/>
  <c r="X9" i="56"/>
  <c r="X9" i="58"/>
  <c r="X9" i="52"/>
  <c r="X9" i="54"/>
  <c r="X9" i="49"/>
  <c r="X9" i="22"/>
  <c r="X9" i="20"/>
  <c r="N22" i="42"/>
  <c r="N22" i="32"/>
  <c r="N22" i="40"/>
  <c r="N22" i="52"/>
  <c r="N22" i="24"/>
  <c r="N22" i="30"/>
  <c r="N22" i="38"/>
  <c r="N22" i="55"/>
  <c r="N22" i="57"/>
  <c r="N22" i="47"/>
  <c r="N22" i="50"/>
  <c r="N22" i="45"/>
  <c r="N22" i="35"/>
  <c r="N22" i="51"/>
  <c r="N22" i="56"/>
  <c r="N22" i="31"/>
  <c r="N22" i="36"/>
  <c r="N22" i="26"/>
  <c r="N22" i="37"/>
  <c r="N22" i="43"/>
  <c r="N22" i="29"/>
  <c r="N22" i="34"/>
  <c r="N22" i="48"/>
  <c r="N22" i="39"/>
  <c r="N22" i="25"/>
  <c r="N22" i="46"/>
  <c r="N22" i="41"/>
  <c r="N22" i="28"/>
  <c r="N22" i="44"/>
  <c r="N22" i="53"/>
  <c r="N22" i="54"/>
  <c r="N22" i="58"/>
  <c r="N22" i="27"/>
  <c r="N22" i="49"/>
  <c r="N22" i="33"/>
  <c r="N22" i="23"/>
  <c r="N22" i="21"/>
  <c r="N22" i="22"/>
  <c r="N22" i="20"/>
  <c r="V15" i="26"/>
  <c r="V15" i="29"/>
  <c r="V15" i="30"/>
  <c r="V15" i="31"/>
  <c r="V15" i="25"/>
  <c r="V15" i="28"/>
  <c r="V15" i="27"/>
  <c r="V15" i="37"/>
  <c r="V15" i="39"/>
  <c r="V15" i="33"/>
  <c r="V15" i="35"/>
  <c r="V15" i="43"/>
  <c r="V15" i="44"/>
  <c r="V15" i="47"/>
  <c r="V15" i="32"/>
  <c r="V15" i="45"/>
  <c r="V15" i="36"/>
  <c r="V15" i="46"/>
  <c r="V15" i="34"/>
  <c r="V15" i="38"/>
  <c r="V15" i="41"/>
  <c r="V15" i="42"/>
  <c r="V15" i="56"/>
  <c r="V15" i="40"/>
  <c r="V15" i="50"/>
  <c r="V15" i="52"/>
  <c r="V15" i="54"/>
  <c r="V15" i="23"/>
  <c r="V15" i="21"/>
  <c r="V15" i="58"/>
  <c r="V15" i="22"/>
  <c r="V15" i="49"/>
  <c r="V15" i="24"/>
  <c r="V15" i="53"/>
  <c r="V15" i="55"/>
  <c r="V15" i="57"/>
  <c r="V15" i="51"/>
  <c r="V15" i="48"/>
  <c r="V15" i="20"/>
  <c r="N18" i="25"/>
  <c r="N18" i="27"/>
  <c r="N18" i="46"/>
  <c r="N18" i="51"/>
  <c r="N18" i="36"/>
  <c r="N18" i="49"/>
  <c r="N18" i="34"/>
  <c r="N18" i="37"/>
  <c r="N18" i="44"/>
  <c r="N18" i="42"/>
  <c r="N18" i="32"/>
  <c r="N18" i="40"/>
  <c r="N18" i="52"/>
  <c r="N18" i="30"/>
  <c r="N18" i="38"/>
  <c r="N18" i="28"/>
  <c r="N18" i="39"/>
  <c r="N18" i="33"/>
  <c r="N18" i="47"/>
  <c r="N18" i="26"/>
  <c r="N18" i="45"/>
  <c r="N18" i="58"/>
  <c r="N18" i="55"/>
  <c r="N18" i="56"/>
  <c r="N18" i="31"/>
  <c r="N18" i="43"/>
  <c r="N18" i="35"/>
  <c r="N18" i="50"/>
  <c r="N18" i="53"/>
  <c r="N18" i="54"/>
  <c r="N18" i="24"/>
  <c r="N18" i="48"/>
  <c r="N18" i="29"/>
  <c r="N18" i="41"/>
  <c r="N18" i="57"/>
  <c r="N18" i="22"/>
  <c r="N18" i="21"/>
  <c r="N18" i="23"/>
  <c r="N18" i="20"/>
  <c r="V38" i="28"/>
  <c r="V38" i="27"/>
  <c r="V38" i="26"/>
  <c r="V38" i="30"/>
  <c r="V38" i="25"/>
  <c r="V38" i="33"/>
  <c r="V38" i="32"/>
  <c r="V38" i="35"/>
  <c r="V38" i="39"/>
  <c r="V38" i="45"/>
  <c r="V38" i="36"/>
  <c r="V38" i="44"/>
  <c r="V38" i="38"/>
  <c r="V38" i="40"/>
  <c r="V38" i="34"/>
  <c r="V38" i="37"/>
  <c r="V38" i="46"/>
  <c r="V38" i="49"/>
  <c r="V38" i="43"/>
  <c r="V38" i="52"/>
  <c r="V38" i="48"/>
  <c r="V38" i="29"/>
  <c r="V38" i="42"/>
  <c r="V38" i="41"/>
  <c r="V38" i="31"/>
  <c r="V38" i="47"/>
  <c r="V38" i="54"/>
  <c r="V38" i="24"/>
  <c r="V38" i="51"/>
  <c r="V38" i="55"/>
  <c r="V38" i="56"/>
  <c r="V38" i="21"/>
  <c r="V38" i="50"/>
  <c r="V38" i="23"/>
  <c r="V38" i="53"/>
  <c r="V38" i="58"/>
  <c r="V38" i="22"/>
  <c r="V38" i="57"/>
  <c r="V38" i="20"/>
  <c r="V9" i="29"/>
  <c r="V9" i="25"/>
  <c r="V9" i="27"/>
  <c r="V9" i="32"/>
  <c r="V9" i="26"/>
  <c r="V9" i="30"/>
  <c r="V9" i="31"/>
  <c r="V9" i="38"/>
  <c r="V9" i="36"/>
  <c r="V9" i="35"/>
  <c r="V9" i="28"/>
  <c r="V9" i="37"/>
  <c r="V9" i="34"/>
  <c r="V9" i="41"/>
  <c r="V9" i="42"/>
  <c r="V9" i="43"/>
  <c r="V9" i="39"/>
  <c r="V9" i="40"/>
  <c r="V9" i="49"/>
  <c r="V9" i="44"/>
  <c r="V9" i="33"/>
  <c r="V9" i="47"/>
  <c r="V9" i="46"/>
  <c r="V9" i="48"/>
  <c r="V9" i="51"/>
  <c r="V9" i="52"/>
  <c r="V9" i="54"/>
  <c r="V9" i="58"/>
  <c r="V9" i="50"/>
  <c r="V9" i="23"/>
  <c r="V9" i="22"/>
  <c r="V9" i="45"/>
  <c r="V9" i="53"/>
  <c r="V9" i="21"/>
  <c r="V9" i="24"/>
  <c r="V9" i="56"/>
  <c r="V9" i="55"/>
  <c r="V9" i="57"/>
  <c r="V9" i="20"/>
  <c r="V35" i="34"/>
  <c r="V35" i="28"/>
  <c r="V35" i="26"/>
  <c r="V35" i="25"/>
  <c r="V35" i="32"/>
  <c r="V35" i="29"/>
  <c r="V35" i="27"/>
  <c r="V35" i="30"/>
  <c r="V35" i="40"/>
  <c r="V35" i="42"/>
  <c r="V35" i="38"/>
  <c r="V35" i="33"/>
  <c r="V35" i="36"/>
  <c r="V35" i="41"/>
  <c r="V35" i="39"/>
  <c r="V35" i="46"/>
  <c r="V35" i="31"/>
  <c r="V35" i="44"/>
  <c r="V35" i="50"/>
  <c r="V35" i="51"/>
  <c r="V35" i="45"/>
  <c r="V35" i="48"/>
  <c r="V35" i="35"/>
  <c r="V35" i="37"/>
  <c r="V35" i="49"/>
  <c r="V35" i="58"/>
  <c r="V35" i="52"/>
  <c r="V35" i="54"/>
  <c r="V35" i="24"/>
  <c r="V35" i="43"/>
  <c r="V35" i="47"/>
  <c r="V35" i="56"/>
  <c r="V35" i="57"/>
  <c r="V35" i="21"/>
  <c r="V35" i="55"/>
  <c r="V35" i="23"/>
  <c r="V35" i="53"/>
  <c r="V35" i="22"/>
  <c r="V35" i="20"/>
  <c r="V6" i="55"/>
  <c r="V6" i="42"/>
  <c r="V6" i="28"/>
  <c r="V6" i="26"/>
  <c r="V6" i="27"/>
  <c r="V6" i="29"/>
  <c r="V6" i="32"/>
  <c r="V6" i="30"/>
  <c r="V6" i="31"/>
  <c r="V6" i="35"/>
  <c r="V6" i="38"/>
  <c r="V6" i="40"/>
  <c r="V6" i="34"/>
  <c r="V6" i="41"/>
  <c r="V6" i="45"/>
  <c r="V6" i="44"/>
  <c r="V6" i="37"/>
  <c r="V6" i="25"/>
  <c r="V6" i="39"/>
  <c r="V6" i="49"/>
  <c r="V6" i="52"/>
  <c r="V6" i="33"/>
  <c r="V6" i="36"/>
  <c r="V6" i="48"/>
  <c r="V6" i="46"/>
  <c r="V6" i="43"/>
  <c r="V6" i="51"/>
  <c r="V6" i="47"/>
  <c r="V6" i="53"/>
  <c r="V6" i="57"/>
  <c r="V6" i="50"/>
  <c r="V6" i="54"/>
  <c r="V6" i="58"/>
  <c r="V6" i="21"/>
  <c r="V6" i="24"/>
  <c r="V6" i="22"/>
  <c r="V6" i="56"/>
  <c r="V6" i="23"/>
  <c r="V6" i="20"/>
  <c r="J38" i="26"/>
  <c r="J38" i="25"/>
  <c r="J38" i="30"/>
  <c r="J38" i="31"/>
  <c r="J38" i="37"/>
  <c r="J38" i="34"/>
  <c r="J38" i="32"/>
  <c r="J38" i="40"/>
  <c r="J38" i="33"/>
  <c r="J38" i="43"/>
  <c r="J38" i="42"/>
  <c r="J38" i="29"/>
  <c r="J38" i="38"/>
  <c r="J38" i="41"/>
  <c r="J38" i="47"/>
  <c r="J38" i="46"/>
  <c r="J38" i="50"/>
  <c r="J38" i="51"/>
  <c r="J38" i="27"/>
  <c r="J38" i="39"/>
  <c r="J38" i="28"/>
  <c r="J38" i="45"/>
  <c r="J38" i="52"/>
  <c r="J38" i="36"/>
  <c r="J38" i="49"/>
  <c r="J38" i="54"/>
  <c r="J38" i="56"/>
  <c r="J38" i="44"/>
  <c r="J38" i="24"/>
  <c r="J38" i="57"/>
  <c r="J38" i="48"/>
  <c r="J38" i="21"/>
  <c r="J38" i="53"/>
  <c r="J38" i="58"/>
  <c r="J38" i="55"/>
  <c r="J38" i="23"/>
  <c r="J38" i="22"/>
  <c r="J38" i="35"/>
  <c r="J38" i="20"/>
  <c r="V16" i="25"/>
  <c r="V16" i="27"/>
  <c r="V16" i="31"/>
  <c r="V16" i="28"/>
  <c r="V16" i="30"/>
  <c r="V16" i="37"/>
  <c r="V16" i="34"/>
  <c r="V16" i="33"/>
  <c r="V16" i="26"/>
  <c r="V16" i="29"/>
  <c r="V16" i="36"/>
  <c r="V16" i="32"/>
  <c r="V16" i="47"/>
  <c r="V16" i="45"/>
  <c r="V16" i="41"/>
  <c r="V16" i="42"/>
  <c r="V16" i="50"/>
  <c r="V16" i="43"/>
  <c r="V16" i="46"/>
  <c r="V16" i="38"/>
  <c r="V16" i="44"/>
  <c r="V16" i="57"/>
  <c r="V16" i="35"/>
  <c r="V16" i="40"/>
  <c r="V16" i="52"/>
  <c r="V16" i="39"/>
  <c r="V16" i="58"/>
  <c r="V16" i="22"/>
  <c r="V16" i="49"/>
  <c r="V16" i="21"/>
  <c r="V16" i="53"/>
  <c r="V16" i="55"/>
  <c r="V16" i="23"/>
  <c r="V16" i="51"/>
  <c r="V16" i="24"/>
  <c r="V16" i="48"/>
  <c r="V16" i="54"/>
  <c r="V16" i="56"/>
  <c r="V16" i="20"/>
  <c r="N35" i="46"/>
  <c r="N35" i="36"/>
  <c r="N35" i="49"/>
  <c r="N35" i="34"/>
  <c r="N35" i="37"/>
  <c r="N35" i="44"/>
  <c r="N35" i="32"/>
  <c r="N35" i="40"/>
  <c r="N35" i="52"/>
  <c r="N35" i="30"/>
  <c r="N35" i="38"/>
  <c r="N35" i="55"/>
  <c r="N35" i="26"/>
  <c r="N35" i="28"/>
  <c r="N35" i="54"/>
  <c r="N35" i="35"/>
  <c r="N35" i="27"/>
  <c r="N35" i="41"/>
  <c r="N35" i="57"/>
  <c r="N35" i="24"/>
  <c r="N35" i="53"/>
  <c r="N35" i="25"/>
  <c r="N35" i="48"/>
  <c r="N35" i="33"/>
  <c r="N35" i="29"/>
  <c r="N35" i="45"/>
  <c r="N35" i="50"/>
  <c r="N35" i="42"/>
  <c r="N35" i="58"/>
  <c r="N35" i="47"/>
  <c r="N35" i="31"/>
  <c r="N35" i="39"/>
  <c r="N35" i="43"/>
  <c r="N35" i="51"/>
  <c r="N35" i="56"/>
  <c r="N35" i="23"/>
  <c r="N35" i="21"/>
  <c r="N35" i="22"/>
  <c r="N35" i="20"/>
  <c r="X16" i="30"/>
  <c r="X16" i="31"/>
  <c r="X16" i="33"/>
  <c r="X16" i="28"/>
  <c r="X16" i="27"/>
  <c r="X16" i="32"/>
  <c r="X16" i="25"/>
  <c r="X16" i="29"/>
  <c r="X16" i="26"/>
  <c r="X16" i="42"/>
  <c r="X16" i="36"/>
  <c r="X16" i="38"/>
  <c r="X16" i="34"/>
  <c r="X16" i="44"/>
  <c r="X16" i="39"/>
  <c r="X16" i="43"/>
  <c r="X16" i="37"/>
  <c r="X16" i="41"/>
  <c r="X16" i="49"/>
  <c r="X16" i="45"/>
  <c r="X16" i="48"/>
  <c r="X16" i="46"/>
  <c r="X16" i="35"/>
  <c r="X16" i="54"/>
  <c r="X16" i="40"/>
  <c r="X16" i="50"/>
  <c r="X16" i="24"/>
  <c r="X16" i="53"/>
  <c r="X16" i="47"/>
  <c r="X16" i="23"/>
  <c r="X16" i="55"/>
  <c r="X16" i="22"/>
  <c r="X16" i="52"/>
  <c r="X16" i="51"/>
  <c r="X16" i="58"/>
  <c r="X16" i="21"/>
  <c r="X16" i="57"/>
  <c r="X16" i="56"/>
  <c r="X16" i="20"/>
  <c r="N44" i="45"/>
  <c r="N44" i="35"/>
  <c r="N44" i="53"/>
  <c r="N44" i="43"/>
  <c r="N44" i="48"/>
  <c r="N44" i="29"/>
  <c r="N44" i="39"/>
  <c r="N44" i="56"/>
  <c r="N44" i="25"/>
  <c r="N44" i="27"/>
  <c r="N44" i="54"/>
  <c r="N44" i="46"/>
  <c r="N44" i="51"/>
  <c r="N44" i="30"/>
  <c r="N44" i="33"/>
  <c r="N44" i="36"/>
  <c r="N44" i="42"/>
  <c r="N44" i="28"/>
  <c r="N44" i="47"/>
  <c r="N44" i="55"/>
  <c r="N44" i="31"/>
  <c r="N44" i="37"/>
  <c r="N44" i="34"/>
  <c r="N44" i="41"/>
  <c r="N44" i="40"/>
  <c r="N44" i="44"/>
  <c r="N44" i="52"/>
  <c r="N44" i="26"/>
  <c r="N44" i="58"/>
  <c r="N44" i="57"/>
  <c r="N44" i="24"/>
  <c r="N44" i="38"/>
  <c r="N44" i="49"/>
  <c r="N44" i="50"/>
  <c r="N44" i="32"/>
  <c r="N44" i="21"/>
  <c r="N44" i="23"/>
  <c r="N44" i="22"/>
  <c r="N44" i="20"/>
  <c r="N16" i="31"/>
  <c r="N16" i="33"/>
  <c r="N16" i="41"/>
  <c r="N16" i="29"/>
  <c r="N16" i="39"/>
  <c r="N16" i="56"/>
  <c r="N16" i="58"/>
  <c r="N16" i="25"/>
  <c r="N16" i="27"/>
  <c r="N16" i="54"/>
  <c r="N16" i="46"/>
  <c r="N16" i="51"/>
  <c r="N16" i="34"/>
  <c r="N16" i="37"/>
  <c r="N16" i="44"/>
  <c r="N16" i="42"/>
  <c r="N16" i="28"/>
  <c r="N16" i="49"/>
  <c r="N16" i="36"/>
  <c r="N16" i="53"/>
  <c r="N16" i="57"/>
  <c r="N16" i="47"/>
  <c r="N16" i="26"/>
  <c r="N16" i="40"/>
  <c r="N16" i="45"/>
  <c r="N16" i="55"/>
  <c r="N16" i="52"/>
  <c r="N16" i="38"/>
  <c r="N16" i="43"/>
  <c r="N16" i="35"/>
  <c r="N16" i="50"/>
  <c r="N16" i="24"/>
  <c r="N16" i="32"/>
  <c r="N16" i="48"/>
  <c r="N16" i="30"/>
  <c r="N16" i="23"/>
  <c r="N16" i="21"/>
  <c r="N16" i="22"/>
  <c r="N16" i="20"/>
  <c r="N29" i="35"/>
  <c r="N29" i="43"/>
  <c r="N29" i="48"/>
  <c r="N29" i="31"/>
  <c r="N29" i="33"/>
  <c r="N29" i="41"/>
  <c r="N29" i="25"/>
  <c r="N29" i="27"/>
  <c r="N29" i="54"/>
  <c r="N29" i="46"/>
  <c r="N29" i="51"/>
  <c r="N29" i="36"/>
  <c r="N29" i="49"/>
  <c r="N29" i="29"/>
  <c r="N29" i="52"/>
  <c r="N29" i="38"/>
  <c r="N29" i="50"/>
  <c r="N29" i="32"/>
  <c r="N29" i="44"/>
  <c r="N29" i="26"/>
  <c r="N29" i="34"/>
  <c r="N29" i="42"/>
  <c r="N29" i="37"/>
  <c r="N29" i="55"/>
  <c r="N29" i="28"/>
  <c r="N29" i="30"/>
  <c r="N29" i="56"/>
  <c r="N29" i="58"/>
  <c r="N29" i="47"/>
  <c r="N29" i="39"/>
  <c r="N29" i="40"/>
  <c r="N29" i="24"/>
  <c r="N29" i="45"/>
  <c r="N29" i="53"/>
  <c r="N29" i="57"/>
  <c r="N29" i="23"/>
  <c r="N29" i="22"/>
  <c r="N29" i="21"/>
  <c r="N29" i="20"/>
  <c r="V5" i="52"/>
  <c r="V5" i="55"/>
  <c r="V5" i="54"/>
  <c r="V5" i="49"/>
  <c r="V5" i="34"/>
  <c r="V5" i="33"/>
  <c r="V5" i="35"/>
  <c r="V5" i="38"/>
  <c r="V5" i="42"/>
  <c r="V5" i="27"/>
  <c r="V5" i="26"/>
  <c r="V5" i="25"/>
  <c r="V5" i="32"/>
  <c r="V5" i="30"/>
  <c r="V5" i="31"/>
  <c r="V5" i="36"/>
  <c r="V5" i="29"/>
  <c r="V5" i="40"/>
  <c r="V5" i="46"/>
  <c r="V5" i="41"/>
  <c r="V5" i="45"/>
  <c r="V5" i="37"/>
  <c r="V5" i="44"/>
  <c r="V5" i="48"/>
  <c r="V5" i="43"/>
  <c r="V5" i="51"/>
  <c r="V5" i="47"/>
  <c r="V5" i="53"/>
  <c r="V5" i="56"/>
  <c r="V5" i="57"/>
  <c r="V5" i="50"/>
  <c r="V5" i="22"/>
  <c r="V5" i="58"/>
  <c r="V5" i="21"/>
  <c r="V5" i="24"/>
  <c r="V5" i="23"/>
  <c r="V5" i="39"/>
  <c r="V5" i="28"/>
  <c r="V5" i="20"/>
  <c r="X23" i="25"/>
  <c r="X23" i="27"/>
  <c r="X23" i="26"/>
  <c r="X23" i="30"/>
  <c r="X23" i="32"/>
  <c r="X23" i="34"/>
  <c r="X23" i="37"/>
  <c r="X23" i="35"/>
  <c r="X23" i="29"/>
  <c r="X23" i="39"/>
  <c r="X23" i="33"/>
  <c r="X23" i="43"/>
  <c r="X23" i="31"/>
  <c r="X23" i="28"/>
  <c r="X23" i="42"/>
  <c r="X23" i="46"/>
  <c r="X23" i="47"/>
  <c r="X23" i="36"/>
  <c r="X23" i="45"/>
  <c r="X23" i="49"/>
  <c r="X23" i="56"/>
  <c r="X23" i="52"/>
  <c r="X23" i="23"/>
  <c r="X23" i="54"/>
  <c r="X23" i="44"/>
  <c r="X23" i="22"/>
  <c r="X23" i="48"/>
  <c r="X23" i="21"/>
  <c r="X23" i="55"/>
  <c r="X23" i="50"/>
  <c r="X23" i="57"/>
  <c r="X23" i="51"/>
  <c r="X23" i="58"/>
  <c r="X23" i="38"/>
  <c r="X23" i="40"/>
  <c r="X23" i="53"/>
  <c r="X23" i="24"/>
  <c r="X23" i="41"/>
  <c r="X23" i="20"/>
  <c r="N26" i="26"/>
  <c r="N26" i="28"/>
  <c r="N26" i="47"/>
  <c r="N26" i="50"/>
  <c r="N26" i="45"/>
  <c r="N26" i="35"/>
  <c r="N26" i="53"/>
  <c r="N26" i="48"/>
  <c r="N26" i="31"/>
  <c r="N26" i="33"/>
  <c r="N26" i="41"/>
  <c r="N26" i="29"/>
  <c r="N26" i="39"/>
  <c r="N26" i="37"/>
  <c r="N26" i="34"/>
  <c r="N26" i="40"/>
  <c r="N26" i="43"/>
  <c r="N26" i="46"/>
  <c r="N26" i="54"/>
  <c r="N26" i="27"/>
  <c r="N26" i="52"/>
  <c r="N26" i="38"/>
  <c r="N26" i="25"/>
  <c r="N26" i="51"/>
  <c r="N26" i="55"/>
  <c r="N26" i="56"/>
  <c r="N26" i="49"/>
  <c r="N26" i="30"/>
  <c r="N26" i="44"/>
  <c r="N26" i="42"/>
  <c r="N26" i="58"/>
  <c r="N26" i="36"/>
  <c r="N26" i="32"/>
  <c r="N26" i="57"/>
  <c r="N26" i="24"/>
  <c r="N26" i="23"/>
  <c r="N26" i="21"/>
  <c r="N26" i="22"/>
  <c r="N26" i="20"/>
  <c r="X33" i="29"/>
  <c r="X33" i="25"/>
  <c r="X33" i="32"/>
  <c r="X33" i="26"/>
  <c r="X33" i="28"/>
  <c r="X33" i="35"/>
  <c r="X33" i="33"/>
  <c r="X33" i="36"/>
  <c r="X33" i="38"/>
  <c r="X33" i="37"/>
  <c r="X33" i="42"/>
  <c r="X33" i="41"/>
  <c r="X33" i="34"/>
  <c r="X33" i="43"/>
  <c r="X33" i="30"/>
  <c r="X33" i="27"/>
  <c r="X33" i="49"/>
  <c r="X33" i="44"/>
  <c r="X33" i="40"/>
  <c r="X33" i="39"/>
  <c r="X33" i="47"/>
  <c r="X33" i="52"/>
  <c r="X33" i="53"/>
  <c r="X33" i="46"/>
  <c r="X33" i="31"/>
  <c r="X33" i="48"/>
  <c r="X33" i="51"/>
  <c r="X33" i="54"/>
  <c r="X33" i="58"/>
  <c r="X33" i="45"/>
  <c r="X33" i="24"/>
  <c r="X33" i="23"/>
  <c r="X33" i="22"/>
  <c r="X33" i="50"/>
  <c r="X33" i="57"/>
  <c r="X33" i="56"/>
  <c r="X33" i="55"/>
  <c r="X33" i="21"/>
  <c r="X33" i="20"/>
  <c r="V36" i="25"/>
  <c r="V36" i="26"/>
  <c r="V36" i="28"/>
  <c r="V36" i="30"/>
  <c r="V36" i="31"/>
  <c r="V36" i="27"/>
  <c r="V36" i="34"/>
  <c r="V36" i="29"/>
  <c r="V36" i="39"/>
  <c r="V36" i="32"/>
  <c r="V36" i="38"/>
  <c r="V36" i="33"/>
  <c r="V36" i="36"/>
  <c r="V36" i="35"/>
  <c r="V36" i="45"/>
  <c r="V36" i="40"/>
  <c r="V36" i="46"/>
  <c r="V36" i="37"/>
  <c r="V36" i="49"/>
  <c r="V36" i="48"/>
  <c r="V36" i="42"/>
  <c r="V36" i="55"/>
  <c r="V36" i="41"/>
  <c r="V36" i="47"/>
  <c r="V36" i="52"/>
  <c r="V36" i="54"/>
  <c r="V36" i="51"/>
  <c r="V36" i="24"/>
  <c r="V36" i="43"/>
  <c r="V36" i="44"/>
  <c r="V36" i="56"/>
  <c r="V36" i="57"/>
  <c r="V36" i="21"/>
  <c r="V36" i="22"/>
  <c r="V36" i="50"/>
  <c r="V36" i="53"/>
  <c r="V36" i="23"/>
  <c r="V36" i="58"/>
  <c r="V36" i="20"/>
  <c r="J42" i="26"/>
  <c r="J42" i="25"/>
  <c r="J42" i="27"/>
  <c r="J42" i="29"/>
  <c r="J42" i="31"/>
  <c r="J42" i="32"/>
  <c r="J42" i="33"/>
  <c r="J42" i="35"/>
  <c r="J42" i="40"/>
  <c r="J42" i="36"/>
  <c r="J42" i="39"/>
  <c r="J42" i="46"/>
  <c r="J42" i="34"/>
  <c r="J42" i="50"/>
  <c r="J42" i="42"/>
  <c r="J42" i="43"/>
  <c r="J42" i="28"/>
  <c r="J42" i="49"/>
  <c r="J42" i="52"/>
  <c r="J42" i="45"/>
  <c r="J42" i="38"/>
  <c r="J42" i="55"/>
  <c r="J42" i="30"/>
  <c r="J42" i="47"/>
  <c r="J42" i="53"/>
  <c r="J42" i="57"/>
  <c r="J42" i="44"/>
  <c r="J42" i="51"/>
  <c r="J42" i="48"/>
  <c r="J42" i="37"/>
  <c r="J42" i="22"/>
  <c r="J42" i="21"/>
  <c r="J42" i="41"/>
  <c r="J42" i="24"/>
  <c r="J42" i="23"/>
  <c r="J42" i="54"/>
  <c r="J42" i="58"/>
  <c r="J42" i="56"/>
  <c r="J42" i="20"/>
  <c r="X5" i="33"/>
  <c r="X5" i="34"/>
  <c r="X5" i="35"/>
  <c r="X5" i="38"/>
  <c r="X5" i="25"/>
  <c r="X5" i="26"/>
  <c r="X5" i="27"/>
  <c r="X5" i="32"/>
  <c r="X5" i="37"/>
  <c r="X5" i="41"/>
  <c r="X5" i="40"/>
  <c r="X5" i="39"/>
  <c r="X5" i="44"/>
  <c r="X5" i="43"/>
  <c r="X5" i="29"/>
  <c r="X5" i="48"/>
  <c r="X5" i="47"/>
  <c r="X5" i="42"/>
  <c r="X5" i="50"/>
  <c r="X5" i="51"/>
  <c r="X5" i="46"/>
  <c r="X5" i="30"/>
  <c r="X5" i="31"/>
  <c r="X5" i="24"/>
  <c r="X5" i="52"/>
  <c r="X5" i="57"/>
  <c r="X5" i="45"/>
  <c r="X5" i="53"/>
  <c r="X5" i="56"/>
  <c r="X5" i="54"/>
  <c r="X5" i="21"/>
  <c r="X5" i="55"/>
  <c r="X5" i="23"/>
  <c r="X5" i="36"/>
  <c r="X5" i="22"/>
  <c r="X5" i="28"/>
  <c r="X5" i="58"/>
  <c r="X5" i="49"/>
  <c r="X5" i="20"/>
  <c r="V7" i="55"/>
  <c r="V7" i="42"/>
  <c r="V7" i="26"/>
  <c r="V7" i="27"/>
  <c r="V7" i="33"/>
  <c r="V7" i="25"/>
  <c r="V7" i="29"/>
  <c r="V7" i="30"/>
  <c r="V7" i="31"/>
  <c r="V7" i="38"/>
  <c r="V7" i="36"/>
  <c r="V7" i="35"/>
  <c r="V7" i="32"/>
  <c r="V7" i="28"/>
  <c r="V7" i="40"/>
  <c r="V7" i="34"/>
  <c r="V7" i="45"/>
  <c r="V7" i="44"/>
  <c r="V7" i="39"/>
  <c r="V7" i="41"/>
  <c r="V7" i="52"/>
  <c r="V7" i="48"/>
  <c r="V7" i="43"/>
  <c r="V7" i="47"/>
  <c r="V7" i="54"/>
  <c r="V7" i="53"/>
  <c r="V7" i="37"/>
  <c r="V7" i="57"/>
  <c r="V7" i="51"/>
  <c r="V7" i="50"/>
  <c r="V7" i="49"/>
  <c r="V7" i="58"/>
  <c r="V7" i="21"/>
  <c r="V7" i="22"/>
  <c r="V7" i="24"/>
  <c r="V7" i="46"/>
  <c r="V7" i="23"/>
  <c r="V7" i="56"/>
  <c r="V7" i="20"/>
  <c r="X10" i="25"/>
  <c r="X10" i="31"/>
  <c r="X10" i="26"/>
  <c r="X10" i="29"/>
  <c r="X10" i="27"/>
  <c r="X10" i="28"/>
  <c r="X10" i="32"/>
  <c r="X10" i="41"/>
  <c r="X10" i="39"/>
  <c r="X10" i="30"/>
  <c r="X10" i="42"/>
  <c r="X10" i="40"/>
  <c r="X10" i="37"/>
  <c r="X10" i="38"/>
  <c r="X10" i="43"/>
  <c r="X10" i="50"/>
  <c r="X10" i="35"/>
  <c r="X10" i="34"/>
  <c r="X10" i="44"/>
  <c r="X10" i="53"/>
  <c r="X10" i="52"/>
  <c r="X10" i="33"/>
  <c r="X10" i="47"/>
  <c r="X10" i="45"/>
  <c r="X10" i="56"/>
  <c r="X10" i="46"/>
  <c r="X10" i="51"/>
  <c r="X10" i="55"/>
  <c r="X10" i="57"/>
  <c r="X10" i="36"/>
  <c r="X10" i="48"/>
  <c r="X10" i="58"/>
  <c r="X10" i="24"/>
  <c r="X10" i="49"/>
  <c r="X10" i="23"/>
  <c r="X10" i="22"/>
  <c r="X10" i="54"/>
  <c r="X10" i="21"/>
  <c r="X10" i="20"/>
  <c r="N13" i="35"/>
  <c r="N13" i="43"/>
  <c r="N13" i="48"/>
  <c r="N13" i="31"/>
  <c r="N13" i="33"/>
  <c r="N13" i="41"/>
  <c r="N13" i="25"/>
  <c r="N13" i="27"/>
  <c r="N13" i="54"/>
  <c r="N13" i="46"/>
  <c r="N13" i="51"/>
  <c r="N13" i="36"/>
  <c r="N13" i="49"/>
  <c r="N13" i="30"/>
  <c r="N13" i="39"/>
  <c r="N13" i="42"/>
  <c r="N13" i="28"/>
  <c r="N13" i="37"/>
  <c r="N13" i="53"/>
  <c r="N13" i="44"/>
  <c r="N13" i="26"/>
  <c r="N13" i="55"/>
  <c r="N13" i="34"/>
  <c r="N13" i="52"/>
  <c r="N13" i="38"/>
  <c r="N13" i="56"/>
  <c r="N13" i="50"/>
  <c r="N13" i="57"/>
  <c r="N13" i="24"/>
  <c r="N13" i="32"/>
  <c r="N13" i="47"/>
  <c r="N13" i="58"/>
  <c r="N13" i="29"/>
  <c r="N13" i="45"/>
  <c r="N13" i="40"/>
  <c r="N13" i="21"/>
  <c r="N13" i="22"/>
  <c r="N13" i="23"/>
  <c r="N13" i="20"/>
  <c r="X17" i="29"/>
  <c r="X17" i="32"/>
  <c r="X17" i="28"/>
  <c r="X17" i="27"/>
  <c r="X17" i="30"/>
  <c r="X17" i="31"/>
  <c r="X17" i="25"/>
  <c r="X17" i="34"/>
  <c r="X17" i="26"/>
  <c r="X17" i="33"/>
  <c r="X17" i="35"/>
  <c r="X17" i="36"/>
  <c r="X17" i="38"/>
  <c r="X17" i="37"/>
  <c r="X17" i="39"/>
  <c r="X17" i="43"/>
  <c r="X17" i="41"/>
  <c r="X17" i="44"/>
  <c r="X17" i="42"/>
  <c r="X17" i="49"/>
  <c r="X17" i="46"/>
  <c r="X17" i="47"/>
  <c r="X17" i="40"/>
  <c r="X17" i="48"/>
  <c r="X17" i="45"/>
  <c r="X17" i="50"/>
  <c r="X17" i="54"/>
  <c r="X17" i="58"/>
  <c r="X17" i="24"/>
  <c r="X17" i="53"/>
  <c r="X17" i="23"/>
  <c r="X17" i="22"/>
  <c r="X17" i="52"/>
  <c r="X17" i="55"/>
  <c r="X17" i="51"/>
  <c r="X17" i="21"/>
  <c r="X17" i="57"/>
  <c r="X17" i="56"/>
  <c r="X17" i="20"/>
  <c r="N23" i="42"/>
  <c r="N23" i="32"/>
  <c r="N23" i="40"/>
  <c r="N23" i="52"/>
  <c r="N23" i="24"/>
  <c r="N23" i="30"/>
  <c r="N23" i="38"/>
  <c r="N23" i="55"/>
  <c r="N23" i="57"/>
  <c r="N23" i="26"/>
  <c r="N23" i="28"/>
  <c r="N23" i="45"/>
  <c r="N23" i="35"/>
  <c r="N23" i="53"/>
  <c r="N23" i="43"/>
  <c r="N23" i="31"/>
  <c r="N23" i="36"/>
  <c r="N23" i="47"/>
  <c r="N23" i="37"/>
  <c r="N23" i="29"/>
  <c r="N23" i="34"/>
  <c r="N23" i="48"/>
  <c r="N23" i="50"/>
  <c r="N23" i="25"/>
  <c r="N23" i="51"/>
  <c r="N23" i="56"/>
  <c r="N23" i="49"/>
  <c r="N23" i="58"/>
  <c r="N23" i="41"/>
  <c r="N23" i="46"/>
  <c r="N23" i="39"/>
  <c r="N23" i="44"/>
  <c r="N23" i="54"/>
  <c r="N23" i="27"/>
  <c r="N23" i="33"/>
  <c r="N23" i="23"/>
  <c r="N23" i="21"/>
  <c r="N23" i="22"/>
  <c r="N23" i="20"/>
  <c r="X36" i="28"/>
  <c r="X36" i="27"/>
  <c r="X36" i="26"/>
  <c r="X36" i="31"/>
  <c r="X36" i="35"/>
  <c r="X36" i="25"/>
  <c r="X36" i="41"/>
  <c r="X36" i="40"/>
  <c r="X36" i="45"/>
  <c r="X36" i="34"/>
  <c r="X36" i="36"/>
  <c r="X36" i="37"/>
  <c r="X36" i="43"/>
  <c r="X36" i="30"/>
  <c r="X36" i="32"/>
  <c r="X36" i="39"/>
  <c r="X36" i="52"/>
  <c r="X36" i="48"/>
  <c r="X36" i="44"/>
  <c r="X36" i="33"/>
  <c r="X36" i="50"/>
  <c r="X36" i="51"/>
  <c r="X36" i="46"/>
  <c r="X36" i="29"/>
  <c r="X36" i="47"/>
  <c r="X36" i="53"/>
  <c r="X36" i="54"/>
  <c r="X36" i="38"/>
  <c r="X36" i="56"/>
  <c r="X36" i="58"/>
  <c r="X36" i="24"/>
  <c r="X36" i="23"/>
  <c r="X36" i="22"/>
  <c r="X36" i="49"/>
  <c r="X36" i="57"/>
  <c r="X36" i="55"/>
  <c r="X36" i="21"/>
  <c r="X36" i="42"/>
  <c r="X36" i="20"/>
  <c r="V39" i="33"/>
  <c r="V39" i="28"/>
  <c r="V39" i="27"/>
  <c r="V39" i="25"/>
  <c r="V39" i="32"/>
  <c r="V39" i="31"/>
  <c r="V39" i="34"/>
  <c r="V39" i="38"/>
  <c r="V39" i="26"/>
  <c r="V39" i="36"/>
  <c r="V39" i="35"/>
  <c r="V39" i="39"/>
  <c r="V39" i="45"/>
  <c r="V39" i="44"/>
  <c r="V39" i="37"/>
  <c r="V39" i="53"/>
  <c r="V39" i="30"/>
  <c r="V39" i="40"/>
  <c r="V39" i="29"/>
  <c r="V39" i="43"/>
  <c r="V39" i="52"/>
  <c r="V39" i="48"/>
  <c r="V39" i="42"/>
  <c r="V39" i="55"/>
  <c r="V39" i="41"/>
  <c r="V39" i="47"/>
  <c r="V39" i="54"/>
  <c r="V39" i="46"/>
  <c r="V39" i="51"/>
  <c r="V39" i="56"/>
  <c r="V39" i="21"/>
  <c r="V39" i="49"/>
  <c r="V39" i="22"/>
  <c r="V39" i="58"/>
  <c r="V39" i="50"/>
  <c r="V39" i="24"/>
  <c r="V39" i="23"/>
  <c r="V39" i="57"/>
  <c r="V39" i="20"/>
  <c r="X25" i="25"/>
  <c r="X25" i="29"/>
  <c r="X25" i="30"/>
  <c r="X25" i="27"/>
  <c r="X25" i="26"/>
  <c r="X25" i="32"/>
  <c r="X25" i="35"/>
  <c r="X25" i="31"/>
  <c r="X25" i="42"/>
  <c r="X25" i="39"/>
  <c r="X25" i="40"/>
  <c r="X25" i="36"/>
  <c r="X25" i="50"/>
  <c r="X25" i="53"/>
  <c r="X25" i="33"/>
  <c r="X25" i="48"/>
  <c r="X25" i="43"/>
  <c r="X25" i="45"/>
  <c r="X25" i="37"/>
  <c r="X25" i="49"/>
  <c r="X25" i="34"/>
  <c r="X25" i="38"/>
  <c r="X25" i="55"/>
  <c r="X25" i="47"/>
  <c r="X25" i="21"/>
  <c r="X25" i="28"/>
  <c r="X25" i="54"/>
  <c r="X25" i="56"/>
  <c r="X25" i="46"/>
  <c r="X25" i="57"/>
  <c r="X25" i="51"/>
  <c r="X25" i="22"/>
  <c r="X25" i="24"/>
  <c r="X25" i="23"/>
  <c r="X25" i="41"/>
  <c r="X25" i="58"/>
  <c r="X25" i="44"/>
  <c r="X25" i="52"/>
  <c r="X25" i="20"/>
  <c r="J37" i="26"/>
  <c r="J37" i="30"/>
  <c r="J37" i="28"/>
  <c r="J37" i="31"/>
  <c r="J37" i="34"/>
  <c r="J37" i="37"/>
  <c r="J37" i="32"/>
  <c r="J37" i="25"/>
  <c r="J37" i="40"/>
  <c r="J37" i="33"/>
  <c r="J37" i="42"/>
  <c r="J37" i="35"/>
  <c r="J37" i="38"/>
  <c r="J37" i="29"/>
  <c r="J37" i="47"/>
  <c r="J37" i="36"/>
  <c r="J37" i="43"/>
  <c r="J37" i="46"/>
  <c r="J37" i="50"/>
  <c r="J37" i="51"/>
  <c r="J37" i="27"/>
  <c r="J37" i="39"/>
  <c r="J37" i="45"/>
  <c r="J37" i="48"/>
  <c r="J37" i="41"/>
  <c r="J37" i="58"/>
  <c r="J37" i="49"/>
  <c r="J37" i="55"/>
  <c r="J37" i="52"/>
  <c r="J37" i="56"/>
  <c r="J37" i="44"/>
  <c r="J37" i="24"/>
  <c r="J37" i="57"/>
  <c r="J37" i="54"/>
  <c r="J37" i="21"/>
  <c r="J37" i="23"/>
  <c r="J37" i="22"/>
  <c r="J37" i="53"/>
  <c r="J37" i="20"/>
  <c r="N15" i="31"/>
  <c r="N15" i="33"/>
  <c r="N15" i="41"/>
  <c r="N15" i="29"/>
  <c r="N15" i="39"/>
  <c r="N15" i="56"/>
  <c r="N15" i="58"/>
  <c r="N15" i="25"/>
  <c r="N15" i="27"/>
  <c r="N15" i="54"/>
  <c r="N15" i="36"/>
  <c r="N15" i="49"/>
  <c r="N15" i="34"/>
  <c r="N15" i="37"/>
  <c r="N15" i="44"/>
  <c r="N15" i="42"/>
  <c r="N15" i="28"/>
  <c r="N15" i="51"/>
  <c r="N15" i="53"/>
  <c r="N15" i="47"/>
  <c r="N15" i="26"/>
  <c r="N15" i="40"/>
  <c r="N15" i="45"/>
  <c r="N15" i="52"/>
  <c r="N15" i="38"/>
  <c r="N15" i="43"/>
  <c r="N15" i="30"/>
  <c r="N15" i="24"/>
  <c r="N15" i="32"/>
  <c r="N15" i="46"/>
  <c r="N15" i="55"/>
  <c r="N15" i="48"/>
  <c r="N15" i="50"/>
  <c r="N15" i="35"/>
  <c r="N15" i="57"/>
  <c r="N15" i="21"/>
  <c r="N15" i="22"/>
  <c r="N15" i="23"/>
  <c r="N15" i="20"/>
  <c r="V19" i="34"/>
  <c r="V19" i="25"/>
  <c r="V19" i="28"/>
  <c r="V19" i="27"/>
  <c r="V19" i="32"/>
  <c r="V19" i="40"/>
  <c r="V19" i="33"/>
  <c r="V19" i="30"/>
  <c r="V19" i="31"/>
  <c r="V19" i="42"/>
  <c r="V19" i="38"/>
  <c r="V19" i="36"/>
  <c r="V19" i="39"/>
  <c r="V19" i="46"/>
  <c r="V19" i="50"/>
  <c r="V19" i="51"/>
  <c r="V19" i="41"/>
  <c r="V19" i="43"/>
  <c r="V19" i="29"/>
  <c r="V19" i="44"/>
  <c r="V19" i="35"/>
  <c r="V19" i="47"/>
  <c r="V19" i="26"/>
  <c r="V19" i="37"/>
  <c r="V19" i="49"/>
  <c r="V19" i="54"/>
  <c r="V19" i="55"/>
  <c r="V19" i="24"/>
  <c r="V19" i="53"/>
  <c r="V19" i="45"/>
  <c r="V19" i="56"/>
  <c r="V19" i="23"/>
  <c r="V19" i="48"/>
  <c r="V19" i="21"/>
  <c r="V19" i="58"/>
  <c r="V19" i="22"/>
  <c r="V19" i="57"/>
  <c r="V19" i="52"/>
  <c r="V19" i="20"/>
  <c r="J35" i="28"/>
  <c r="J35" i="27"/>
  <c r="J35" i="26"/>
  <c r="J35" i="25"/>
  <c r="J35" i="30"/>
  <c r="J35" i="31"/>
  <c r="J35" i="33"/>
  <c r="J35" i="34"/>
  <c r="J35" i="37"/>
  <c r="J35" i="32"/>
  <c r="J35" i="39"/>
  <c r="J35" i="41"/>
  <c r="J35" i="45"/>
  <c r="J35" i="40"/>
  <c r="J35" i="29"/>
  <c r="J35" i="35"/>
  <c r="J35" i="48"/>
  <c r="J35" i="42"/>
  <c r="J35" i="36"/>
  <c r="J35" i="51"/>
  <c r="J35" i="38"/>
  <c r="J35" i="47"/>
  <c r="J35" i="49"/>
  <c r="J35" i="50"/>
  <c r="J35" i="54"/>
  <c r="J35" i="56"/>
  <c r="J35" i="53"/>
  <c r="J35" i="58"/>
  <c r="J35" i="43"/>
  <c r="J35" i="44"/>
  <c r="J35" i="52"/>
  <c r="J35" i="23"/>
  <c r="J35" i="24"/>
  <c r="J35" i="46"/>
  <c r="J35" i="21"/>
  <c r="J35" i="57"/>
  <c r="J35" i="55"/>
  <c r="J35" i="22"/>
  <c r="J35" i="20"/>
  <c r="V28" i="28"/>
  <c r="V28" i="26"/>
  <c r="V28" i="29"/>
  <c r="V28" i="25"/>
  <c r="V28" i="31"/>
  <c r="V28" i="35"/>
  <c r="V28" i="27"/>
  <c r="V28" i="41"/>
  <c r="V28" i="40"/>
  <c r="V28" i="30"/>
  <c r="V28" i="45"/>
  <c r="V28" i="42"/>
  <c r="V28" i="43"/>
  <c r="V28" i="32"/>
  <c r="V28" i="33"/>
  <c r="V28" i="52"/>
  <c r="V28" i="48"/>
  <c r="V28" i="36"/>
  <c r="V28" i="38"/>
  <c r="V28" i="34"/>
  <c r="V28" i="44"/>
  <c r="V28" i="50"/>
  <c r="V28" i="51"/>
  <c r="V28" i="39"/>
  <c r="V28" i="47"/>
  <c r="V28" i="37"/>
  <c r="V28" i="49"/>
  <c r="V28" i="56"/>
  <c r="V28" i="53"/>
  <c r="V28" i="57"/>
  <c r="V28" i="23"/>
  <c r="V28" i="22"/>
  <c r="V28" i="58"/>
  <c r="V28" i="46"/>
  <c r="V28" i="54"/>
  <c r="V28" i="55"/>
  <c r="V28" i="24"/>
  <c r="V28" i="21"/>
  <c r="V28" i="20"/>
  <c r="N28" i="45"/>
  <c r="N28" i="35"/>
  <c r="N28" i="53"/>
  <c r="N28" i="43"/>
  <c r="N28" i="48"/>
  <c r="N28" i="29"/>
  <c r="N28" i="39"/>
  <c r="N28" i="56"/>
  <c r="N28" i="25"/>
  <c r="N28" i="27"/>
  <c r="N28" i="54"/>
  <c r="N28" i="46"/>
  <c r="N28" i="51"/>
  <c r="N28" i="26"/>
  <c r="N28" i="40"/>
  <c r="N28" i="52"/>
  <c r="N28" i="38"/>
  <c r="N28" i="50"/>
  <c r="N28" i="32"/>
  <c r="N28" i="41"/>
  <c r="N28" i="30"/>
  <c r="N28" i="34"/>
  <c r="N28" i="42"/>
  <c r="N28" i="33"/>
  <c r="N28" i="37"/>
  <c r="N28" i="47"/>
  <c r="N28" i="57"/>
  <c r="N28" i="44"/>
  <c r="N28" i="55"/>
  <c r="N28" i="28"/>
  <c r="N28" i="58"/>
  <c r="N28" i="31"/>
  <c r="N28" i="36"/>
  <c r="N28" i="49"/>
  <c r="N28" i="24"/>
  <c r="N28" i="23"/>
  <c r="N28" i="22"/>
  <c r="N28" i="21"/>
  <c r="N28" i="20"/>
  <c r="X6" i="25"/>
  <c r="X6" i="26"/>
  <c r="X6" i="28"/>
  <c r="X6" i="29"/>
  <c r="X6" i="27"/>
  <c r="X6" i="33"/>
  <c r="X6" i="35"/>
  <c r="X6" i="37"/>
  <c r="X6" i="32"/>
  <c r="X6" i="40"/>
  <c r="X6" i="39"/>
  <c r="X6" i="30"/>
  <c r="X6" i="43"/>
  <c r="X6" i="34"/>
  <c r="X6" i="31"/>
  <c r="X6" i="36"/>
  <c r="X6" i="42"/>
  <c r="X6" i="47"/>
  <c r="X6" i="50"/>
  <c r="X6" i="51"/>
  <c r="X6" i="38"/>
  <c r="X6" i="46"/>
  <c r="X6" i="44"/>
  <c r="X6" i="41"/>
  <c r="X6" i="52"/>
  <c r="X6" i="58"/>
  <c r="X6" i="45"/>
  <c r="X6" i="53"/>
  <c r="X6" i="55"/>
  <c r="X6" i="56"/>
  <c r="X6" i="23"/>
  <c r="X6" i="22"/>
  <c r="X6" i="21"/>
  <c r="X6" i="57"/>
  <c r="X6" i="48"/>
  <c r="X6" i="49"/>
  <c r="X6" i="54"/>
  <c r="X6" i="24"/>
  <c r="X6" i="20"/>
  <c r="X32" i="30"/>
  <c r="X32" i="31"/>
  <c r="X32" i="25"/>
  <c r="X32" i="33"/>
  <c r="X32" i="26"/>
  <c r="X32" i="29"/>
  <c r="X32" i="28"/>
  <c r="X32" i="42"/>
  <c r="X32" i="36"/>
  <c r="X32" i="38"/>
  <c r="X32" i="32"/>
  <c r="X32" i="40"/>
  <c r="X32" i="35"/>
  <c r="X32" i="41"/>
  <c r="X32" i="44"/>
  <c r="X32" i="34"/>
  <c r="X32" i="43"/>
  <c r="X32" i="27"/>
  <c r="X32" i="49"/>
  <c r="X32" i="48"/>
  <c r="X32" i="37"/>
  <c r="X32" i="54"/>
  <c r="X32" i="46"/>
  <c r="X32" i="47"/>
  <c r="X32" i="53"/>
  <c r="X32" i="51"/>
  <c r="X32" i="24"/>
  <c r="X32" i="58"/>
  <c r="X32" i="50"/>
  <c r="X32" i="45"/>
  <c r="X32" i="52"/>
  <c r="X32" i="23"/>
  <c r="X32" i="57"/>
  <c r="X32" i="21"/>
  <c r="X32" i="56"/>
  <c r="X32" i="22"/>
  <c r="X32" i="39"/>
  <c r="X32" i="55"/>
  <c r="X32" i="20"/>
  <c r="N19" i="36"/>
  <c r="N19" i="49"/>
  <c r="N19" i="34"/>
  <c r="N19" i="37"/>
  <c r="N19" i="44"/>
  <c r="N19" i="32"/>
  <c r="N19" i="40"/>
  <c r="N19" i="52"/>
  <c r="N19" i="30"/>
  <c r="N19" i="38"/>
  <c r="N19" i="55"/>
  <c r="N19" i="26"/>
  <c r="N19" i="28"/>
  <c r="N19" i="39"/>
  <c r="N19" i="53"/>
  <c r="N19" i="57"/>
  <c r="N19" i="33"/>
  <c r="N19" i="42"/>
  <c r="N19" i="45"/>
  <c r="N19" i="51"/>
  <c r="N19" i="56"/>
  <c r="N19" i="31"/>
  <c r="N19" i="43"/>
  <c r="N19" i="35"/>
  <c r="N19" i="50"/>
  <c r="N19" i="24"/>
  <c r="N19" i="29"/>
  <c r="N19" i="25"/>
  <c r="N19" i="58"/>
  <c r="N19" i="27"/>
  <c r="N19" i="46"/>
  <c r="N19" i="48"/>
  <c r="N19" i="47"/>
  <c r="N19" i="54"/>
  <c r="N19" i="41"/>
  <c r="N19" i="23"/>
  <c r="N19" i="21"/>
  <c r="N19" i="22"/>
  <c r="N19" i="20"/>
  <c r="V10" i="26"/>
  <c r="V10" i="29"/>
  <c r="V10" i="30"/>
  <c r="V10" i="28"/>
  <c r="V10" i="33"/>
  <c r="V10" i="31"/>
  <c r="V10" i="36"/>
  <c r="V10" i="35"/>
  <c r="V10" i="37"/>
  <c r="V10" i="38"/>
  <c r="V10" i="46"/>
  <c r="V10" i="41"/>
  <c r="V10" i="42"/>
  <c r="V10" i="27"/>
  <c r="V10" i="43"/>
  <c r="V10" i="39"/>
  <c r="V10" i="40"/>
  <c r="V10" i="49"/>
  <c r="V10" i="48"/>
  <c r="V10" i="47"/>
  <c r="V10" i="45"/>
  <c r="V10" i="44"/>
  <c r="V10" i="34"/>
  <c r="V10" i="32"/>
  <c r="V10" i="25"/>
  <c r="V10" i="53"/>
  <c r="V10" i="57"/>
  <c r="V10" i="52"/>
  <c r="V10" i="54"/>
  <c r="V10" i="58"/>
  <c r="V10" i="22"/>
  <c r="V10" i="21"/>
  <c r="V10" i="24"/>
  <c r="V10" i="55"/>
  <c r="V10" i="23"/>
  <c r="V10" i="50"/>
  <c r="V10" i="56"/>
  <c r="V10" i="51"/>
  <c r="V10" i="20"/>
  <c r="X39" i="28"/>
  <c r="X39" i="27"/>
  <c r="X39" i="26"/>
  <c r="X39" i="25"/>
  <c r="X39" i="33"/>
  <c r="X39" i="31"/>
  <c r="X39" i="29"/>
  <c r="X39" i="32"/>
  <c r="X39" i="37"/>
  <c r="X39" i="34"/>
  <c r="X39" i="35"/>
  <c r="X39" i="39"/>
  <c r="X39" i="36"/>
  <c r="X39" i="43"/>
  <c r="X39" i="38"/>
  <c r="X39" i="44"/>
  <c r="X39" i="47"/>
  <c r="X39" i="40"/>
  <c r="X39" i="45"/>
  <c r="X39" i="46"/>
  <c r="X39" i="42"/>
  <c r="X39" i="30"/>
  <c r="X39" i="41"/>
  <c r="X39" i="48"/>
  <c r="X39" i="51"/>
  <c r="X39" i="56"/>
  <c r="X39" i="50"/>
  <c r="X39" i="23"/>
  <c r="X39" i="21"/>
  <c r="X39" i="52"/>
  <c r="X39" i="22"/>
  <c r="X39" i="49"/>
  <c r="X39" i="24"/>
  <c r="X39" i="53"/>
  <c r="X39" i="54"/>
  <c r="X39" i="57"/>
  <c r="X39" i="58"/>
  <c r="X39" i="55"/>
  <c r="X39" i="20"/>
  <c r="J8" i="49"/>
  <c r="J8" i="37"/>
  <c r="J8" i="39"/>
  <c r="J8" i="36"/>
  <c r="J8" i="26"/>
  <c r="J8" i="31"/>
  <c r="J8" i="27"/>
  <c r="J8" i="30"/>
  <c r="J8" i="25"/>
  <c r="J8" i="33"/>
  <c r="J8" i="28"/>
  <c r="J8" i="38"/>
  <c r="J8" i="29"/>
  <c r="J8" i="34"/>
  <c r="J8" i="35"/>
  <c r="J8" i="45"/>
  <c r="J8" i="46"/>
  <c r="J8" i="40"/>
  <c r="J8" i="50"/>
  <c r="J8" i="42"/>
  <c r="J8" i="41"/>
  <c r="J8" i="47"/>
  <c r="J8" i="43"/>
  <c r="J8" i="44"/>
  <c r="J8" i="53"/>
  <c r="J8" i="32"/>
  <c r="J8" i="24"/>
  <c r="J8" i="51"/>
  <c r="J8" i="52"/>
  <c r="J8" i="55"/>
  <c r="J8" i="23"/>
  <c r="J8" i="48"/>
  <c r="J8" i="56"/>
  <c r="J8" i="58"/>
  <c r="J8" i="21"/>
  <c r="J8" i="54"/>
  <c r="J8" i="57"/>
  <c r="J8" i="22"/>
  <c r="J8" i="20"/>
  <c r="N20" i="36"/>
  <c r="N20" i="34"/>
  <c r="N20" i="37"/>
  <c r="N20" i="44"/>
  <c r="N20" i="42"/>
  <c r="N20" i="30"/>
  <c r="N20" i="38"/>
  <c r="N20" i="55"/>
  <c r="N20" i="26"/>
  <c r="N20" i="28"/>
  <c r="N20" i="47"/>
  <c r="N20" i="50"/>
  <c r="N20" i="33"/>
  <c r="N20" i="24"/>
  <c r="N20" i="45"/>
  <c r="N20" i="51"/>
  <c r="N20" i="56"/>
  <c r="N20" i="31"/>
  <c r="N20" i="40"/>
  <c r="N20" i="43"/>
  <c r="N20" i="35"/>
  <c r="N20" i="52"/>
  <c r="N20" i="54"/>
  <c r="N20" i="39"/>
  <c r="N20" i="48"/>
  <c r="N20" i="25"/>
  <c r="N20" i="49"/>
  <c r="N20" i="58"/>
  <c r="N20" i="27"/>
  <c r="N20" i="32"/>
  <c r="N20" i="46"/>
  <c r="N20" i="53"/>
  <c r="N20" i="41"/>
  <c r="N20" i="29"/>
  <c r="N20" i="57"/>
  <c r="N20" i="23"/>
  <c r="N20" i="22"/>
  <c r="N20" i="21"/>
  <c r="N20" i="20"/>
  <c r="N33" i="29"/>
  <c r="N33" i="39"/>
  <c r="N33" i="25"/>
  <c r="N33" i="27"/>
  <c r="N33" i="54"/>
  <c r="N33" i="46"/>
  <c r="N33" i="51"/>
  <c r="N33" i="36"/>
  <c r="N33" i="49"/>
  <c r="N33" i="42"/>
  <c r="N33" i="32"/>
  <c r="N33" i="40"/>
  <c r="N33" i="52"/>
  <c r="N33" i="43"/>
  <c r="N33" i="30"/>
  <c r="N33" i="35"/>
  <c r="N33" i="41"/>
  <c r="N33" i="44"/>
  <c r="N33" i="38"/>
  <c r="N33" i="34"/>
  <c r="N33" i="47"/>
  <c r="N33" i="48"/>
  <c r="N33" i="28"/>
  <c r="N33" i="37"/>
  <c r="N33" i="45"/>
  <c r="N33" i="24"/>
  <c r="N33" i="50"/>
  <c r="N33" i="26"/>
  <c r="N33" i="33"/>
  <c r="N33" i="31"/>
  <c r="N33" i="57"/>
  <c r="N33" i="58"/>
  <c r="N33" i="55"/>
  <c r="N33" i="53"/>
  <c r="N33" i="56"/>
  <c r="N33" i="23"/>
  <c r="N33" i="22"/>
  <c r="N33" i="21"/>
  <c r="N33" i="20"/>
  <c r="N42" i="26"/>
  <c r="N42" i="28"/>
  <c r="N42" i="47"/>
  <c r="N42" i="50"/>
  <c r="N42" i="45"/>
  <c r="N42" i="35"/>
  <c r="N42" i="53"/>
  <c r="N42" i="48"/>
  <c r="N42" i="31"/>
  <c r="N42" i="33"/>
  <c r="N42" i="41"/>
  <c r="N42" i="29"/>
  <c r="N42" i="39"/>
  <c r="N42" i="44"/>
  <c r="N42" i="56"/>
  <c r="N42" i="57"/>
  <c r="N42" i="30"/>
  <c r="N42" i="51"/>
  <c r="N42" i="36"/>
  <c r="N42" i="42"/>
  <c r="N42" i="55"/>
  <c r="N42" i="24"/>
  <c r="N42" i="27"/>
  <c r="N42" i="32"/>
  <c r="N42" i="58"/>
  <c r="N42" i="37"/>
  <c r="N42" i="54"/>
  <c r="N42" i="40"/>
  <c r="N42" i="43"/>
  <c r="N42" i="46"/>
  <c r="N42" i="49"/>
  <c r="N42" i="34"/>
  <c r="N42" i="52"/>
  <c r="N42" i="38"/>
  <c r="N42" i="22"/>
  <c r="N42" i="21"/>
  <c r="N42" i="25"/>
  <c r="N42" i="23"/>
  <c r="N42" i="20"/>
  <c r="N34" i="25"/>
  <c r="N34" i="27"/>
  <c r="N34" i="46"/>
  <c r="N34" i="51"/>
  <c r="N34" i="36"/>
  <c r="N34" i="49"/>
  <c r="N34" i="34"/>
  <c r="N34" i="37"/>
  <c r="N34" i="44"/>
  <c r="N34" i="42"/>
  <c r="N34" i="32"/>
  <c r="N34" i="40"/>
  <c r="N34" i="52"/>
  <c r="N34" i="30"/>
  <c r="N34" i="38"/>
  <c r="N34" i="29"/>
  <c r="N34" i="48"/>
  <c r="N34" i="35"/>
  <c r="N34" i="41"/>
  <c r="N34" i="57"/>
  <c r="N34" i="53"/>
  <c r="N34" i="47"/>
  <c r="N34" i="28"/>
  <c r="N34" i="33"/>
  <c r="N34" i="24"/>
  <c r="N34" i="50"/>
  <c r="N34" i="26"/>
  <c r="N34" i="54"/>
  <c r="N34" i="56"/>
  <c r="N34" i="58"/>
  <c r="N34" i="31"/>
  <c r="N34" i="39"/>
  <c r="N34" i="43"/>
  <c r="N34" i="55"/>
  <c r="N34" i="45"/>
  <c r="N34" i="22"/>
  <c r="N34" i="21"/>
  <c r="N34" i="23"/>
  <c r="N34" i="20"/>
  <c r="X12" i="25"/>
  <c r="X12" i="26"/>
  <c r="X12" i="34"/>
  <c r="X12" i="29"/>
  <c r="X12" i="27"/>
  <c r="X12" i="32"/>
  <c r="X12" i="31"/>
  <c r="X12" i="39"/>
  <c r="X12" i="30"/>
  <c r="X12" i="36"/>
  <c r="X12" i="38"/>
  <c r="X12" i="40"/>
  <c r="X12" i="42"/>
  <c r="X12" i="37"/>
  <c r="X12" i="41"/>
  <c r="X12" i="46"/>
  <c r="X12" i="35"/>
  <c r="X12" i="44"/>
  <c r="X12" i="45"/>
  <c r="X12" i="49"/>
  <c r="X12" i="53"/>
  <c r="X12" i="33"/>
  <c r="X12" i="47"/>
  <c r="X12" i="55"/>
  <c r="X12" i="43"/>
  <c r="X12" i="50"/>
  <c r="X12" i="28"/>
  <c r="X12" i="58"/>
  <c r="X12" i="48"/>
  <c r="X12" i="24"/>
  <c r="X12" i="52"/>
  <c r="X12" i="22"/>
  <c r="X12" i="51"/>
  <c r="X12" i="23"/>
  <c r="X12" i="54"/>
  <c r="X12" i="21"/>
  <c r="X12" i="57"/>
  <c r="X12" i="56"/>
  <c r="X12" i="20"/>
  <c r="X38" i="26"/>
  <c r="X38" i="27"/>
  <c r="X38" i="29"/>
  <c r="X38" i="30"/>
  <c r="X38" i="28"/>
  <c r="X38" i="31"/>
  <c r="X38" i="25"/>
  <c r="X38" i="32"/>
  <c r="X38" i="37"/>
  <c r="X38" i="40"/>
  <c r="X38" i="34"/>
  <c r="X38" i="35"/>
  <c r="X38" i="39"/>
  <c r="X38" i="41"/>
  <c r="X38" i="36"/>
  <c r="X38" i="43"/>
  <c r="X38" i="33"/>
  <c r="X38" i="38"/>
  <c r="X38" i="44"/>
  <c r="X38" i="47"/>
  <c r="X38" i="50"/>
  <c r="X38" i="51"/>
  <c r="X38" i="46"/>
  <c r="X38" i="49"/>
  <c r="X38" i="58"/>
  <c r="X38" i="48"/>
  <c r="X38" i="45"/>
  <c r="X38" i="24"/>
  <c r="X38" i="23"/>
  <c r="X38" i="52"/>
  <c r="X38" i="22"/>
  <c r="X38" i="21"/>
  <c r="X38" i="42"/>
  <c r="X38" i="53"/>
  <c r="X38" i="56"/>
  <c r="X38" i="54"/>
  <c r="X38" i="57"/>
  <c r="X38" i="55"/>
  <c r="X38" i="20"/>
  <c r="N25" i="30"/>
  <c r="N25" i="38"/>
  <c r="N25" i="26"/>
  <c r="N25" i="28"/>
  <c r="N25" i="47"/>
  <c r="N25" i="50"/>
  <c r="N25" i="45"/>
  <c r="N25" i="43"/>
  <c r="N25" i="48"/>
  <c r="N25" i="31"/>
  <c r="N25" i="33"/>
  <c r="N25" i="41"/>
  <c r="N25" i="37"/>
  <c r="N25" i="29"/>
  <c r="N25" i="34"/>
  <c r="N25" i="55"/>
  <c r="N25" i="40"/>
  <c r="N25" i="46"/>
  <c r="N25" i="54"/>
  <c r="N25" i="27"/>
  <c r="N25" i="52"/>
  <c r="N25" i="25"/>
  <c r="N25" i="51"/>
  <c r="N25" i="49"/>
  <c r="N25" i="58"/>
  <c r="N25" i="42"/>
  <c r="N25" i="32"/>
  <c r="N25" i="39"/>
  <c r="N25" i="44"/>
  <c r="N25" i="35"/>
  <c r="N25" i="24"/>
  <c r="N25" i="53"/>
  <c r="N25" i="56"/>
  <c r="N25" i="36"/>
  <c r="N25" i="57"/>
  <c r="N25" i="21"/>
  <c r="N25" i="23"/>
  <c r="N25" i="22"/>
  <c r="N25" i="20"/>
  <c r="N41" i="30"/>
  <c r="N41" i="38"/>
  <c r="N41" i="26"/>
  <c r="N41" i="28"/>
  <c r="N41" i="47"/>
  <c r="N41" i="50"/>
  <c r="N41" i="45"/>
  <c r="N41" i="43"/>
  <c r="N41" i="48"/>
  <c r="N41" i="31"/>
  <c r="N41" i="33"/>
  <c r="N41" i="41"/>
  <c r="N41" i="25"/>
  <c r="N41" i="24"/>
  <c r="N41" i="39"/>
  <c r="N41" i="44"/>
  <c r="N41" i="49"/>
  <c r="N41" i="53"/>
  <c r="N41" i="51"/>
  <c r="N41" i="36"/>
  <c r="N41" i="42"/>
  <c r="N41" i="37"/>
  <c r="N41" i="46"/>
  <c r="N41" i="57"/>
  <c r="N41" i="40"/>
  <c r="N41" i="54"/>
  <c r="N41" i="27"/>
  <c r="N41" i="55"/>
  <c r="N41" i="52"/>
  <c r="N41" i="58"/>
  <c r="N41" i="35"/>
  <c r="N41" i="34"/>
  <c r="N41" i="29"/>
  <c r="N41" i="56"/>
  <c r="N41" i="32"/>
  <c r="N41" i="21"/>
  <c r="N41" i="22"/>
  <c r="N41" i="23"/>
  <c r="N41" i="20"/>
  <c r="V29" i="25"/>
  <c r="V29" i="26"/>
  <c r="V29" i="27"/>
  <c r="V29" i="29"/>
  <c r="V29" i="28"/>
  <c r="V29" i="31"/>
  <c r="V29" i="30"/>
  <c r="V29" i="35"/>
  <c r="V29" i="37"/>
  <c r="V29" i="41"/>
  <c r="V29" i="40"/>
  <c r="V29" i="39"/>
  <c r="V29" i="44"/>
  <c r="V29" i="42"/>
  <c r="V29" i="43"/>
  <c r="V29" i="38"/>
  <c r="V29" i="33"/>
  <c r="V29" i="34"/>
  <c r="V29" i="48"/>
  <c r="V29" i="32"/>
  <c r="V29" i="36"/>
  <c r="V29" i="47"/>
  <c r="V29" i="50"/>
  <c r="V29" i="51"/>
  <c r="V29" i="45"/>
  <c r="V29" i="24"/>
  <c r="V29" i="53"/>
  <c r="V29" i="49"/>
  <c r="V29" i="57"/>
  <c r="V29" i="56"/>
  <c r="V29" i="46"/>
  <c r="V29" i="23"/>
  <c r="V29" i="21"/>
  <c r="V29" i="22"/>
  <c r="V29" i="54"/>
  <c r="V29" i="52"/>
  <c r="V29" i="58"/>
  <c r="V29" i="55"/>
  <c r="V29" i="20"/>
  <c r="N32" i="31"/>
  <c r="N32" i="33"/>
  <c r="N32" i="41"/>
  <c r="N32" i="29"/>
  <c r="N32" i="39"/>
  <c r="N32" i="56"/>
  <c r="N32" i="58"/>
  <c r="N32" i="25"/>
  <c r="N32" i="27"/>
  <c r="N32" i="54"/>
  <c r="N32" i="46"/>
  <c r="N32" i="51"/>
  <c r="N32" i="34"/>
  <c r="N32" i="37"/>
  <c r="N32" i="44"/>
  <c r="N32" i="42"/>
  <c r="N32" i="38"/>
  <c r="N32" i="50"/>
  <c r="N32" i="32"/>
  <c r="N32" i="43"/>
  <c r="N32" i="48"/>
  <c r="N32" i="30"/>
  <c r="N32" i="35"/>
  <c r="N32" i="47"/>
  <c r="N32" i="57"/>
  <c r="N32" i="45"/>
  <c r="N32" i="28"/>
  <c r="N32" i="52"/>
  <c r="N32" i="40"/>
  <c r="N32" i="26"/>
  <c r="N32" i="36"/>
  <c r="N32" i="49"/>
  <c r="N32" i="24"/>
  <c r="N32" i="55"/>
  <c r="N32" i="53"/>
  <c r="N32" i="23"/>
  <c r="N32" i="22"/>
  <c r="N32" i="21"/>
  <c r="N32" i="20"/>
  <c r="N21" i="34"/>
  <c r="N21" i="37"/>
  <c r="N21" i="44"/>
  <c r="N21" i="42"/>
  <c r="N21" i="32"/>
  <c r="N21" i="40"/>
  <c r="N21" i="52"/>
  <c r="N21" i="26"/>
  <c r="N21" i="28"/>
  <c r="N21" i="47"/>
  <c r="N21" i="50"/>
  <c r="N21" i="45"/>
  <c r="N21" i="49"/>
  <c r="N21" i="58"/>
  <c r="N21" i="31"/>
  <c r="N21" i="36"/>
  <c r="N21" i="55"/>
  <c r="N21" i="43"/>
  <c r="N21" i="29"/>
  <c r="N21" i="53"/>
  <c r="N21" i="38"/>
  <c r="N21" i="39"/>
  <c r="N21" i="30"/>
  <c r="N21" i="48"/>
  <c r="N21" i="51"/>
  <c r="N21" i="56"/>
  <c r="N21" i="46"/>
  <c r="N21" i="25"/>
  <c r="N21" i="35"/>
  <c r="N21" i="54"/>
  <c r="N21" i="41"/>
  <c r="N21" i="27"/>
  <c r="N21" i="24"/>
  <c r="N21" i="33"/>
  <c r="N21" i="57"/>
  <c r="N21" i="23"/>
  <c r="N21" i="21"/>
  <c r="N21" i="22"/>
  <c r="N21" i="20"/>
  <c r="X41" i="25"/>
  <c r="X41" i="26"/>
  <c r="X41" i="27"/>
  <c r="X41" i="28"/>
  <c r="X41" i="31"/>
  <c r="X41" i="29"/>
  <c r="X41" i="32"/>
  <c r="X41" i="34"/>
  <c r="X41" i="35"/>
  <c r="X41" i="42"/>
  <c r="X41" i="33"/>
  <c r="X41" i="37"/>
  <c r="X41" i="30"/>
  <c r="X41" i="38"/>
  <c r="X41" i="39"/>
  <c r="X41" i="43"/>
  <c r="X41" i="36"/>
  <c r="X41" i="40"/>
  <c r="X41" i="45"/>
  <c r="X41" i="50"/>
  <c r="X41" i="46"/>
  <c r="X41" i="53"/>
  <c r="X41" i="41"/>
  <c r="X41" i="55"/>
  <c r="X41" i="47"/>
  <c r="X41" i="51"/>
  <c r="X41" i="44"/>
  <c r="X41" i="48"/>
  <c r="X41" i="21"/>
  <c r="X41" i="49"/>
  <c r="X41" i="56"/>
  <c r="X41" i="54"/>
  <c r="X41" i="52"/>
  <c r="X41" i="57"/>
  <c r="X41" i="23"/>
  <c r="X41" i="24"/>
  <c r="X41" i="58"/>
  <c r="X41" i="22"/>
  <c r="X41" i="20"/>
  <c r="V25" i="29"/>
  <c r="V25" i="27"/>
  <c r="V25" i="32"/>
  <c r="V25" i="26"/>
  <c r="V25" i="28"/>
  <c r="V25" i="33"/>
  <c r="V25" i="38"/>
  <c r="V25" i="36"/>
  <c r="V25" i="31"/>
  <c r="V25" i="25"/>
  <c r="V25" i="37"/>
  <c r="V25" i="30"/>
  <c r="V25" i="40"/>
  <c r="V25" i="42"/>
  <c r="V25" i="41"/>
  <c r="V25" i="43"/>
  <c r="V25" i="49"/>
  <c r="V25" i="35"/>
  <c r="V25" i="47"/>
  <c r="V25" i="34"/>
  <c r="V25" i="39"/>
  <c r="V25" i="45"/>
  <c r="V25" i="44"/>
  <c r="V25" i="50"/>
  <c r="V25" i="54"/>
  <c r="V25" i="51"/>
  <c r="V25" i="48"/>
  <c r="V25" i="53"/>
  <c r="V25" i="58"/>
  <c r="V25" i="56"/>
  <c r="V25" i="55"/>
  <c r="V25" i="57"/>
  <c r="V25" i="23"/>
  <c r="V25" i="22"/>
  <c r="V25" i="24"/>
  <c r="V25" i="52"/>
  <c r="V25" i="46"/>
  <c r="V25" i="21"/>
  <c r="V25" i="20"/>
  <c r="X35" i="27"/>
  <c r="X35" i="26"/>
  <c r="X35" i="28"/>
  <c r="X35" i="30"/>
  <c r="X35" i="31"/>
  <c r="X35" i="29"/>
  <c r="X35" i="25"/>
  <c r="X35" i="32"/>
  <c r="X35" i="37"/>
  <c r="X35" i="41"/>
  <c r="X35" i="33"/>
  <c r="X35" i="49"/>
  <c r="X35" i="43"/>
  <c r="X35" i="48"/>
  <c r="X35" i="36"/>
  <c r="X35" i="44"/>
  <c r="X35" i="38"/>
  <c r="X35" i="39"/>
  <c r="X35" i="47"/>
  <c r="X35" i="45"/>
  <c r="X35" i="35"/>
  <c r="X35" i="53"/>
  <c r="X35" i="51"/>
  <c r="X35" i="58"/>
  <c r="X35" i="57"/>
  <c r="X35" i="46"/>
  <c r="X35" i="24"/>
  <c r="X35" i="52"/>
  <c r="X35" i="23"/>
  <c r="X35" i="21"/>
  <c r="X35" i="56"/>
  <c r="X35" i="50"/>
  <c r="X35" i="40"/>
  <c r="X35" i="42"/>
  <c r="X35" i="54"/>
  <c r="X35" i="22"/>
  <c r="X35" i="55"/>
  <c r="X35" i="34"/>
  <c r="X35" i="20"/>
  <c r="X29" i="26"/>
  <c r="X29" i="25"/>
  <c r="X29" i="32"/>
  <c r="X29" i="28"/>
  <c r="X29" i="31"/>
  <c r="X29" i="33"/>
  <c r="X29" i="27"/>
  <c r="X29" i="29"/>
  <c r="X29" i="36"/>
  <c r="X29" i="38"/>
  <c r="X29" i="40"/>
  <c r="X29" i="42"/>
  <c r="X29" i="46"/>
  <c r="X29" i="41"/>
  <c r="X29" i="34"/>
  <c r="X29" i="37"/>
  <c r="X29" i="45"/>
  <c r="X29" i="43"/>
  <c r="X29" i="44"/>
  <c r="X29" i="49"/>
  <c r="X29" i="52"/>
  <c r="X29" i="30"/>
  <c r="X29" i="39"/>
  <c r="X29" i="35"/>
  <c r="X29" i="48"/>
  <c r="X29" i="53"/>
  <c r="X29" i="55"/>
  <c r="X29" i="56"/>
  <c r="X29" i="50"/>
  <c r="X29" i="57"/>
  <c r="X29" i="58"/>
  <c r="X29" i="51"/>
  <c r="X29" i="24"/>
  <c r="X29" i="21"/>
  <c r="X29" i="23"/>
  <c r="X29" i="54"/>
  <c r="X29" i="47"/>
  <c r="X29" i="22"/>
  <c r="X29" i="20"/>
  <c r="N6" i="53"/>
  <c r="N6" i="52"/>
  <c r="N6" i="51"/>
  <c r="N6" i="47"/>
  <c r="N6" i="48"/>
  <c r="N6" i="36"/>
  <c r="N6" i="37"/>
  <c r="N6" i="33"/>
  <c r="N6" i="42"/>
  <c r="N6" i="32"/>
  <c r="N6" i="40"/>
  <c r="N6" i="30"/>
  <c r="N6" i="38"/>
  <c r="N6" i="55"/>
  <c r="N6" i="57"/>
  <c r="N6" i="50"/>
  <c r="N6" i="45"/>
  <c r="N6" i="35"/>
  <c r="N6" i="27"/>
  <c r="N6" i="41"/>
  <c r="N6" i="46"/>
  <c r="N6" i="54"/>
  <c r="N6" i="25"/>
  <c r="N6" i="39"/>
  <c r="N6" i="44"/>
  <c r="N6" i="58"/>
  <c r="N6" i="31"/>
  <c r="N6" i="43"/>
  <c r="N6" i="29"/>
  <c r="N6" i="34"/>
  <c r="N6" i="56"/>
  <c r="N6" i="49"/>
  <c r="N6" i="26"/>
  <c r="N6" i="24"/>
  <c r="N6" i="28"/>
  <c r="N6" i="21"/>
  <c r="N6" i="23"/>
  <c r="N6" i="22"/>
  <c r="N6" i="20"/>
  <c r="V23" i="25"/>
  <c r="V23" i="28"/>
  <c r="V23" i="33"/>
  <c r="V23" i="27"/>
  <c r="V23" i="26"/>
  <c r="V23" i="32"/>
  <c r="V23" i="29"/>
  <c r="V23" i="34"/>
  <c r="V23" i="38"/>
  <c r="V23" i="31"/>
  <c r="V23" i="36"/>
  <c r="V23" i="35"/>
  <c r="V23" i="37"/>
  <c r="V23" i="30"/>
  <c r="V23" i="40"/>
  <c r="V23" i="45"/>
  <c r="V23" i="44"/>
  <c r="V23" i="42"/>
  <c r="V23" i="53"/>
  <c r="V23" i="46"/>
  <c r="V23" i="52"/>
  <c r="V23" i="48"/>
  <c r="V23" i="43"/>
  <c r="V23" i="41"/>
  <c r="V23" i="39"/>
  <c r="V23" i="51"/>
  <c r="V23" i="55"/>
  <c r="V23" i="50"/>
  <c r="V23" i="49"/>
  <c r="V23" i="56"/>
  <c r="V23" i="57"/>
  <c r="V23" i="47"/>
  <c r="V23" i="58"/>
  <c r="V23" i="54"/>
  <c r="V23" i="22"/>
  <c r="V23" i="21"/>
  <c r="V23" i="24"/>
  <c r="V23" i="23"/>
  <c r="V23" i="20"/>
  <c r="X20" i="25"/>
  <c r="X20" i="28"/>
  <c r="X20" i="27"/>
  <c r="X20" i="26"/>
  <c r="X20" i="33"/>
  <c r="X20" i="35"/>
  <c r="X20" i="30"/>
  <c r="X20" i="31"/>
  <c r="X20" i="41"/>
  <c r="X20" i="29"/>
  <c r="X20" i="40"/>
  <c r="X20" i="45"/>
  <c r="X20" i="38"/>
  <c r="X20" i="39"/>
  <c r="X20" i="43"/>
  <c r="X20" i="34"/>
  <c r="X20" i="37"/>
  <c r="X20" i="52"/>
  <c r="X20" i="48"/>
  <c r="X20" i="50"/>
  <c r="X20" i="51"/>
  <c r="X20" i="42"/>
  <c r="X20" i="44"/>
  <c r="X20" i="32"/>
  <c r="X20" i="54"/>
  <c r="X20" i="49"/>
  <c r="X20" i="56"/>
  <c r="X20" i="47"/>
  <c r="X20" i="53"/>
  <c r="X20" i="46"/>
  <c r="X20" i="23"/>
  <c r="X20" i="22"/>
  <c r="X20" i="55"/>
  <c r="X20" i="21"/>
  <c r="X20" i="58"/>
  <c r="X20" i="57"/>
  <c r="X20" i="24"/>
  <c r="X20" i="36"/>
  <c r="X20" i="20"/>
  <c r="N39" i="42"/>
  <c r="N39" i="32"/>
  <c r="N39" i="40"/>
  <c r="N39" i="52"/>
  <c r="N39" i="24"/>
  <c r="N39" i="30"/>
  <c r="N39" i="38"/>
  <c r="N39" i="55"/>
  <c r="N39" i="57"/>
  <c r="N39" i="26"/>
  <c r="N39" i="28"/>
  <c r="N39" i="45"/>
  <c r="N39" i="35"/>
  <c r="N39" i="53"/>
  <c r="N39" i="43"/>
  <c r="N39" i="25"/>
  <c r="N39" i="39"/>
  <c r="N39" i="44"/>
  <c r="N39" i="56"/>
  <c r="N39" i="33"/>
  <c r="N39" i="49"/>
  <c r="N39" i="51"/>
  <c r="N39" i="47"/>
  <c r="N39" i="29"/>
  <c r="N39" i="37"/>
  <c r="N39" i="46"/>
  <c r="N39" i="41"/>
  <c r="N39" i="36"/>
  <c r="N39" i="31"/>
  <c r="N39" i="50"/>
  <c r="N39" i="54"/>
  <c r="N39" i="58"/>
  <c r="N39" i="34"/>
  <c r="N39" i="27"/>
  <c r="N39" i="48"/>
  <c r="N39" i="23"/>
  <c r="N39" i="22"/>
  <c r="N39" i="21"/>
  <c r="N39" i="20"/>
  <c r="V17" i="26"/>
  <c r="V17" i="25"/>
  <c r="V17" i="28"/>
  <c r="V17" i="27"/>
  <c r="V17" i="32"/>
  <c r="V17" i="34"/>
  <c r="V17" i="29"/>
  <c r="V17" i="31"/>
  <c r="V17" i="42"/>
  <c r="V17" i="36"/>
  <c r="V17" i="39"/>
  <c r="V17" i="37"/>
  <c r="V17" i="45"/>
  <c r="V17" i="33"/>
  <c r="V17" i="41"/>
  <c r="V17" i="50"/>
  <c r="V17" i="30"/>
  <c r="V17" i="46"/>
  <c r="V17" i="38"/>
  <c r="V17" i="43"/>
  <c r="V17" i="44"/>
  <c r="V17" i="35"/>
  <c r="V17" i="40"/>
  <c r="V17" i="52"/>
  <c r="V17" i="55"/>
  <c r="V17" i="49"/>
  <c r="V17" i="21"/>
  <c r="V17" i="53"/>
  <c r="V17" i="24"/>
  <c r="V17" i="56"/>
  <c r="V17" i="58"/>
  <c r="V17" i="23"/>
  <c r="V17" i="22"/>
  <c r="V17" i="48"/>
  <c r="V17" i="54"/>
  <c r="V17" i="51"/>
  <c r="V17" i="57"/>
  <c r="V17" i="47"/>
  <c r="V17" i="20"/>
  <c r="X24" i="27"/>
  <c r="X24" i="25"/>
  <c r="X24" i="26"/>
  <c r="X24" i="32"/>
  <c r="X24" i="34"/>
  <c r="X24" i="37"/>
  <c r="X24" i="30"/>
  <c r="X24" i="35"/>
  <c r="X24" i="31"/>
  <c r="X24" i="33"/>
  <c r="X24" i="39"/>
  <c r="X24" i="28"/>
  <c r="X24" i="29"/>
  <c r="X24" i="42"/>
  <c r="X24" i="40"/>
  <c r="X24" i="46"/>
  <c r="X24" i="47"/>
  <c r="X24" i="50"/>
  <c r="X24" i="53"/>
  <c r="X24" i="43"/>
  <c r="X24" i="45"/>
  <c r="X24" i="57"/>
  <c r="X24" i="49"/>
  <c r="X24" i="52"/>
  <c r="X24" i="36"/>
  <c r="X24" i="38"/>
  <c r="X24" i="44"/>
  <c r="X24" i="22"/>
  <c r="X24" i="48"/>
  <c r="X24" i="21"/>
  <c r="X24" i="55"/>
  <c r="X24" i="54"/>
  <c r="X24" i="56"/>
  <c r="X24" i="51"/>
  <c r="X24" i="41"/>
  <c r="X24" i="24"/>
  <c r="X24" i="58"/>
  <c r="X24" i="23"/>
  <c r="X24" i="20"/>
  <c r="N12" i="36"/>
  <c r="N12" i="45"/>
  <c r="N12" i="35"/>
  <c r="N12" i="53"/>
  <c r="N12" i="43"/>
  <c r="N12" i="48"/>
  <c r="N12" i="29"/>
  <c r="N12" i="39"/>
  <c r="N12" i="56"/>
  <c r="N12" i="25"/>
  <c r="N12" i="27"/>
  <c r="N12" i="54"/>
  <c r="N12" i="46"/>
  <c r="N12" i="51"/>
  <c r="N12" i="44"/>
  <c r="N12" i="30"/>
  <c r="N12" i="49"/>
  <c r="N12" i="33"/>
  <c r="N12" i="42"/>
  <c r="N12" i="28"/>
  <c r="N12" i="31"/>
  <c r="N12" i="32"/>
  <c r="N12" i="57"/>
  <c r="N12" i="26"/>
  <c r="N12" i="55"/>
  <c r="N12" i="38"/>
  <c r="N12" i="37"/>
  <c r="N12" i="41"/>
  <c r="N12" i="24"/>
  <c r="N12" i="50"/>
  <c r="N12" i="52"/>
  <c r="N12" i="34"/>
  <c r="N12" i="47"/>
  <c r="N12" i="58"/>
  <c r="N12" i="40"/>
  <c r="N12" i="21"/>
  <c r="N12" i="22"/>
  <c r="N12" i="23"/>
  <c r="N12" i="20"/>
  <c r="N9" i="36"/>
  <c r="N9" i="30"/>
  <c r="N9" i="38"/>
  <c r="N9" i="26"/>
  <c r="N9" i="28"/>
  <c r="N9" i="47"/>
  <c r="N9" i="50"/>
  <c r="N9" i="45"/>
  <c r="N9" i="43"/>
  <c r="N9" i="48"/>
  <c r="N9" i="31"/>
  <c r="N9" i="33"/>
  <c r="N9" i="41"/>
  <c r="N9" i="52"/>
  <c r="N9" i="54"/>
  <c r="N9" i="32"/>
  <c r="N9" i="35"/>
  <c r="N9" i="25"/>
  <c r="N9" i="39"/>
  <c r="N9" i="44"/>
  <c r="N9" i="49"/>
  <c r="N9" i="40"/>
  <c r="N9" i="27"/>
  <c r="N9" i="53"/>
  <c r="N9" i="57"/>
  <c r="N9" i="55"/>
  <c r="N9" i="34"/>
  <c r="N9" i="56"/>
  <c r="N9" i="58"/>
  <c r="N9" i="37"/>
  <c r="N9" i="42"/>
  <c r="N9" i="46"/>
  <c r="N9" i="24"/>
  <c r="N9" i="29"/>
  <c r="N9" i="51"/>
  <c r="N9" i="21"/>
  <c r="N9" i="22"/>
  <c r="N9" i="23"/>
  <c r="N9" i="20"/>
  <c r="V13" i="25"/>
  <c r="V13" i="26"/>
  <c r="V13" i="28"/>
  <c r="V13" i="27"/>
  <c r="V13" i="30"/>
  <c r="V13" i="35"/>
  <c r="V13" i="32"/>
  <c r="V13" i="37"/>
  <c r="V13" i="41"/>
  <c r="V13" i="34"/>
  <c r="V13" i="40"/>
  <c r="V13" i="39"/>
  <c r="V13" i="44"/>
  <c r="V13" i="36"/>
  <c r="V13" i="48"/>
  <c r="V13" i="31"/>
  <c r="V13" i="33"/>
  <c r="V13" i="47"/>
  <c r="V13" i="45"/>
  <c r="V13" i="42"/>
  <c r="V13" i="43"/>
  <c r="V13" i="50"/>
  <c r="V13" i="51"/>
  <c r="V13" i="29"/>
  <c r="V13" i="38"/>
  <c r="V13" i="24"/>
  <c r="V13" i="57"/>
  <c r="V13" i="56"/>
  <c r="V13" i="54"/>
  <c r="V13" i="58"/>
  <c r="V13" i="23"/>
  <c r="V13" i="49"/>
  <c r="V13" i="22"/>
  <c r="V13" i="21"/>
  <c r="V13" i="55"/>
  <c r="V13" i="53"/>
  <c r="V13" i="46"/>
  <c r="V13" i="52"/>
  <c r="V13" i="20"/>
  <c r="V26" i="25"/>
  <c r="V26" i="27"/>
  <c r="V26" i="26"/>
  <c r="V26" i="29"/>
  <c r="V26" i="36"/>
  <c r="V26" i="31"/>
  <c r="V26" i="28"/>
  <c r="V26" i="35"/>
  <c r="V26" i="37"/>
  <c r="V26" i="46"/>
  <c r="V26" i="30"/>
  <c r="V26" i="40"/>
  <c r="V26" i="41"/>
  <c r="V26" i="43"/>
  <c r="V26" i="32"/>
  <c r="V26" i="38"/>
  <c r="V26" i="33"/>
  <c r="V26" i="49"/>
  <c r="V26" i="48"/>
  <c r="V26" i="47"/>
  <c r="V26" i="34"/>
  <c r="V26" i="39"/>
  <c r="V26" i="45"/>
  <c r="V26" i="44"/>
  <c r="V26" i="50"/>
  <c r="V26" i="54"/>
  <c r="V26" i="42"/>
  <c r="V26" i="53"/>
  <c r="V26" i="57"/>
  <c r="V26" i="55"/>
  <c r="V26" i="22"/>
  <c r="V26" i="58"/>
  <c r="V26" i="21"/>
  <c r="V26" i="23"/>
  <c r="V26" i="52"/>
  <c r="V26" i="51"/>
  <c r="V26" i="56"/>
  <c r="V26" i="24"/>
  <c r="V26" i="20"/>
  <c r="F5" i="54"/>
  <c r="G5" i="54" s="1"/>
  <c r="P5" i="56"/>
  <c r="P5" i="54"/>
  <c r="P5" i="58"/>
  <c r="F5" i="56"/>
  <c r="G5" i="56" s="1"/>
  <c r="F5" i="53"/>
  <c r="G5" i="53" s="1"/>
  <c r="P5" i="57"/>
  <c r="F5" i="51"/>
  <c r="G5" i="51" s="1"/>
  <c r="P5" i="49"/>
  <c r="P5" i="48"/>
  <c r="P5" i="47"/>
  <c r="F5" i="47"/>
  <c r="G5" i="47" s="1"/>
  <c r="P5" i="46"/>
  <c r="F5" i="46"/>
  <c r="G5" i="46" s="1"/>
  <c r="P5" i="45"/>
  <c r="P5" i="44"/>
  <c r="F5" i="38"/>
  <c r="G5" i="38" s="1"/>
  <c r="P5" i="39"/>
  <c r="P5" i="37"/>
  <c r="F5" i="39"/>
  <c r="G5" i="39" s="1"/>
  <c r="P5" i="43"/>
  <c r="F5" i="41"/>
  <c r="G5" i="41" s="1"/>
  <c r="P5" i="42"/>
  <c r="F5" i="36"/>
  <c r="G5" i="36" s="1"/>
  <c r="P5" i="41"/>
  <c r="P5" i="38"/>
  <c r="F5" i="43"/>
  <c r="G5" i="43" s="1"/>
  <c r="P5" i="31"/>
  <c r="F5" i="32"/>
  <c r="G5" i="32" s="1"/>
  <c r="P5" i="26"/>
  <c r="P5" i="24"/>
  <c r="F5" i="24"/>
  <c r="G5" i="24" s="1"/>
  <c r="F5" i="27"/>
  <c r="G5" i="27" s="1"/>
  <c r="P5" i="25"/>
  <c r="P5" i="27"/>
  <c r="P5" i="29"/>
  <c r="F5" i="26"/>
  <c r="G5" i="26" s="1"/>
  <c r="F5" i="31"/>
  <c r="G5" i="31" s="1"/>
  <c r="F5" i="29"/>
  <c r="G5" i="29" s="1"/>
  <c r="F5" i="25"/>
  <c r="G5" i="25" s="1"/>
  <c r="F5" i="33"/>
  <c r="G5" i="33" s="1"/>
  <c r="P5" i="35"/>
  <c r="F5" i="35"/>
  <c r="G5" i="35" s="1"/>
  <c r="P5" i="36"/>
  <c r="F5" i="37"/>
  <c r="G5" i="37" s="1"/>
  <c r="P5" i="28"/>
  <c r="P5" i="30"/>
  <c r="P5" i="32"/>
  <c r="P5" i="34"/>
  <c r="F5" i="45"/>
  <c r="G5" i="45" s="1"/>
  <c r="F5" i="44"/>
  <c r="G5" i="44" s="1"/>
  <c r="P5" i="40"/>
  <c r="F5" i="48"/>
  <c r="G5" i="48" s="1"/>
  <c r="P5" i="51"/>
  <c r="F5" i="30"/>
  <c r="G5" i="30" s="1"/>
  <c r="F5" i="40"/>
  <c r="G5" i="40" s="1"/>
  <c r="F5" i="42"/>
  <c r="G5" i="42" s="1"/>
  <c r="P5" i="53"/>
  <c r="P5" i="50"/>
  <c r="P5" i="52"/>
  <c r="F5" i="49"/>
  <c r="G5" i="49" s="1"/>
  <c r="F5" i="34"/>
  <c r="G5" i="34" s="1"/>
  <c r="F5" i="23"/>
  <c r="G5" i="23" s="1"/>
  <c r="F5" i="50"/>
  <c r="G5" i="50" s="1"/>
  <c r="F5" i="22"/>
  <c r="G5" i="22" s="1"/>
  <c r="P5" i="33"/>
  <c r="F5" i="55"/>
  <c r="G5" i="55" s="1"/>
  <c r="F5" i="52"/>
  <c r="G5" i="52" s="1"/>
  <c r="P5" i="21"/>
  <c r="P5" i="22"/>
  <c r="P5" i="55"/>
  <c r="P5" i="23"/>
  <c r="F5" i="28"/>
  <c r="G5" i="28" s="1"/>
  <c r="F5" i="57"/>
  <c r="G5" i="57" s="1"/>
  <c r="F5" i="58"/>
  <c r="G5" i="58" s="1"/>
  <c r="P5" i="20"/>
  <c r="F5" i="20"/>
  <c r="G5" i="20" s="1"/>
  <c r="F5" i="21"/>
  <c r="G5" i="21" s="1"/>
  <c r="P13" i="27"/>
  <c r="F13" i="25"/>
  <c r="G13" i="25" s="1"/>
  <c r="F13" i="27"/>
  <c r="G13" i="27" s="1"/>
  <c r="F13" i="26"/>
  <c r="G13" i="26" s="1"/>
  <c r="P13" i="28"/>
  <c r="F13" i="28"/>
  <c r="G13" i="28" s="1"/>
  <c r="P13" i="26"/>
  <c r="P13" i="30"/>
  <c r="P13" i="33"/>
  <c r="F13" i="32"/>
  <c r="G13" i="32" s="1"/>
  <c r="P13" i="37"/>
  <c r="P13" i="25"/>
  <c r="F13" i="29"/>
  <c r="G13" i="29" s="1"/>
  <c r="F13" i="30"/>
  <c r="G13" i="30" s="1"/>
  <c r="F13" i="40"/>
  <c r="G13" i="40" s="1"/>
  <c r="P13" i="41"/>
  <c r="P13" i="40"/>
  <c r="P13" i="39"/>
  <c r="P13" i="44"/>
  <c r="P13" i="29"/>
  <c r="P13" i="34"/>
  <c r="F13" i="42"/>
  <c r="G13" i="42" s="1"/>
  <c r="P13" i="36"/>
  <c r="F13" i="31"/>
  <c r="G13" i="31" s="1"/>
  <c r="P13" i="42"/>
  <c r="F13" i="41"/>
  <c r="G13" i="41" s="1"/>
  <c r="F13" i="34"/>
  <c r="G13" i="34" s="1"/>
  <c r="P13" i="32"/>
  <c r="F13" i="37"/>
  <c r="G13" i="37" s="1"/>
  <c r="F13" i="38"/>
  <c r="G13" i="38" s="1"/>
  <c r="P13" i="45"/>
  <c r="F13" i="47"/>
  <c r="G13" i="47" s="1"/>
  <c r="P13" i="47"/>
  <c r="F13" i="36"/>
  <c r="G13" i="36" s="1"/>
  <c r="P13" i="38"/>
  <c r="F13" i="43"/>
  <c r="G13" i="43" s="1"/>
  <c r="F13" i="49"/>
  <c r="G13" i="49" s="1"/>
  <c r="P13" i="50"/>
  <c r="F13" i="50"/>
  <c r="G13" i="50" s="1"/>
  <c r="P13" i="51"/>
  <c r="P13" i="49"/>
  <c r="F13" i="52"/>
  <c r="G13" i="52" s="1"/>
  <c r="P13" i="43"/>
  <c r="F13" i="35"/>
  <c r="G13" i="35" s="1"/>
  <c r="P13" i="35"/>
  <c r="F13" i="44"/>
  <c r="G13" i="44" s="1"/>
  <c r="F13" i="46"/>
  <c r="G13" i="46" s="1"/>
  <c r="F13" i="58"/>
  <c r="G13" i="58" s="1"/>
  <c r="P13" i="46"/>
  <c r="F13" i="51"/>
  <c r="G13" i="51" s="1"/>
  <c r="P13" i="57"/>
  <c r="P13" i="55"/>
  <c r="F13" i="55"/>
  <c r="G13" i="55" s="1"/>
  <c r="P13" i="56"/>
  <c r="F13" i="45"/>
  <c r="G13" i="45" s="1"/>
  <c r="P13" i="54"/>
  <c r="P13" i="52"/>
  <c r="F13" i="56"/>
  <c r="G13" i="56" s="1"/>
  <c r="P13" i="23"/>
  <c r="F13" i="54"/>
  <c r="G13" i="54" s="1"/>
  <c r="F13" i="57"/>
  <c r="G13" i="57" s="1"/>
  <c r="P13" i="58"/>
  <c r="F13" i="24"/>
  <c r="G13" i="24" s="1"/>
  <c r="P13" i="22"/>
  <c r="P13" i="21"/>
  <c r="F13" i="53"/>
  <c r="G13" i="53" s="1"/>
  <c r="P13" i="24"/>
  <c r="P13" i="53"/>
  <c r="P13" i="31"/>
  <c r="F13" i="33"/>
  <c r="G13" i="33" s="1"/>
  <c r="F13" i="39"/>
  <c r="G13" i="39" s="1"/>
  <c r="F13" i="23"/>
  <c r="G13" i="23" s="1"/>
  <c r="P13" i="48"/>
  <c r="F13" i="48"/>
  <c r="G13" i="48" s="1"/>
  <c r="F13" i="22"/>
  <c r="G13" i="22" s="1"/>
  <c r="F13" i="20"/>
  <c r="G13" i="20" s="1"/>
  <c r="F13" i="21"/>
  <c r="G13" i="21" s="1"/>
  <c r="P13" i="20"/>
  <c r="N7" i="53"/>
  <c r="N7" i="52"/>
  <c r="N7" i="51"/>
  <c r="N7" i="47"/>
  <c r="N7" i="48"/>
  <c r="N7" i="36"/>
  <c r="N7" i="37"/>
  <c r="N7" i="33"/>
  <c r="N7" i="42"/>
  <c r="N7" i="32"/>
  <c r="N7" i="40"/>
  <c r="N7" i="30"/>
  <c r="N7" i="38"/>
  <c r="N7" i="55"/>
  <c r="N7" i="57"/>
  <c r="N7" i="26"/>
  <c r="N7" i="28"/>
  <c r="N7" i="45"/>
  <c r="N7" i="35"/>
  <c r="N7" i="43"/>
  <c r="N7" i="50"/>
  <c r="N7" i="27"/>
  <c r="N7" i="41"/>
  <c r="N7" i="54"/>
  <c r="N7" i="25"/>
  <c r="N7" i="39"/>
  <c r="N7" i="44"/>
  <c r="N7" i="31"/>
  <c r="N7" i="34"/>
  <c r="N7" i="56"/>
  <c r="N7" i="58"/>
  <c r="N7" i="24"/>
  <c r="N7" i="49"/>
  <c r="N7" i="29"/>
  <c r="N7" i="46"/>
  <c r="N7" i="23"/>
  <c r="N7" i="21"/>
  <c r="N7" i="22"/>
  <c r="N7" i="20"/>
  <c r="V14" i="25"/>
  <c r="V14" i="29"/>
  <c r="V14" i="30"/>
  <c r="V14" i="28"/>
  <c r="V14" i="32"/>
  <c r="V14" i="37"/>
  <c r="V14" i="34"/>
  <c r="V14" i="40"/>
  <c r="V14" i="39"/>
  <c r="V14" i="26"/>
  <c r="V14" i="27"/>
  <c r="V14" i="31"/>
  <c r="V14" i="33"/>
  <c r="V14" i="41"/>
  <c r="V14" i="35"/>
  <c r="V14" i="43"/>
  <c r="V14" i="36"/>
  <c r="V14" i="44"/>
  <c r="V14" i="47"/>
  <c r="V14" i="42"/>
  <c r="V14" i="50"/>
  <c r="V14" i="51"/>
  <c r="V14" i="49"/>
  <c r="V14" i="38"/>
  <c r="V14" i="58"/>
  <c r="V14" i="54"/>
  <c r="V14" i="23"/>
  <c r="V14" i="22"/>
  <c r="V14" i="21"/>
  <c r="V14" i="45"/>
  <c r="V14" i="24"/>
  <c r="V14" i="57"/>
  <c r="V14" i="53"/>
  <c r="V14" i="46"/>
  <c r="V14" i="55"/>
  <c r="V14" i="56"/>
  <c r="V14" i="52"/>
  <c r="V14" i="48"/>
  <c r="V14" i="20"/>
  <c r="V27" i="26"/>
  <c r="V27" i="29"/>
  <c r="V27" i="30"/>
  <c r="V27" i="27"/>
  <c r="V27" i="32"/>
  <c r="V27" i="33"/>
  <c r="V27" i="35"/>
  <c r="V27" i="25"/>
  <c r="V27" i="28"/>
  <c r="V27" i="31"/>
  <c r="V27" i="37"/>
  <c r="V27" i="41"/>
  <c r="V27" i="40"/>
  <c r="V27" i="42"/>
  <c r="V27" i="38"/>
  <c r="V27" i="49"/>
  <c r="V27" i="48"/>
  <c r="V27" i="47"/>
  <c r="V27" i="34"/>
  <c r="V27" i="44"/>
  <c r="V27" i="36"/>
  <c r="V27" i="39"/>
  <c r="V27" i="51"/>
  <c r="V27" i="53"/>
  <c r="V27" i="58"/>
  <c r="V27" i="57"/>
  <c r="V27" i="23"/>
  <c r="V27" i="21"/>
  <c r="V27" i="46"/>
  <c r="V27" i="54"/>
  <c r="V27" i="22"/>
  <c r="V27" i="43"/>
  <c r="V27" i="55"/>
  <c r="V27" i="56"/>
  <c r="V27" i="50"/>
  <c r="V27" i="52"/>
  <c r="V27" i="24"/>
  <c r="V27" i="45"/>
  <c r="V27" i="20"/>
  <c r="N30" i="43"/>
  <c r="N30" i="48"/>
  <c r="N30" i="31"/>
  <c r="N30" i="33"/>
  <c r="N30" i="41"/>
  <c r="N30" i="29"/>
  <c r="N30" i="39"/>
  <c r="N30" i="56"/>
  <c r="N30" i="58"/>
  <c r="N30" i="46"/>
  <c r="N30" i="51"/>
  <c r="N30" i="36"/>
  <c r="N30" i="49"/>
  <c r="N30" i="34"/>
  <c r="N30" i="37"/>
  <c r="N30" i="44"/>
  <c r="N30" i="38"/>
  <c r="N30" i="50"/>
  <c r="N30" i="54"/>
  <c r="N30" i="32"/>
  <c r="N30" i="27"/>
  <c r="N30" i="42"/>
  <c r="N30" i="47"/>
  <c r="N30" i="57"/>
  <c r="N30" i="28"/>
  <c r="N30" i="55"/>
  <c r="N30" i="30"/>
  <c r="N30" i="52"/>
  <c r="N30" i="35"/>
  <c r="N30" i="40"/>
  <c r="N30" i="53"/>
  <c r="N30" i="26"/>
  <c r="N30" i="24"/>
  <c r="N30" i="45"/>
  <c r="N30" i="22"/>
  <c r="N30" i="23"/>
  <c r="N30" i="25"/>
  <c r="N30" i="21"/>
  <c r="N30" i="20"/>
  <c r="V43" i="25"/>
  <c r="V43" i="27"/>
  <c r="V43" i="26"/>
  <c r="V43" i="35"/>
  <c r="V43" i="32"/>
  <c r="V43" i="34"/>
  <c r="V43" i="28"/>
  <c r="V43" i="33"/>
  <c r="V43" i="37"/>
  <c r="V43" i="41"/>
  <c r="V43" i="40"/>
  <c r="V43" i="31"/>
  <c r="V43" i="36"/>
  <c r="V43" i="42"/>
  <c r="V43" i="29"/>
  <c r="V43" i="30"/>
  <c r="V43" i="38"/>
  <c r="V43" i="49"/>
  <c r="V43" i="46"/>
  <c r="V43" i="48"/>
  <c r="V43" i="47"/>
  <c r="V43" i="51"/>
  <c r="V43" i="54"/>
  <c r="V43" i="58"/>
  <c r="V43" i="39"/>
  <c r="V43" i="57"/>
  <c r="V43" i="43"/>
  <c r="V43" i="45"/>
  <c r="V43" i="44"/>
  <c r="V43" i="52"/>
  <c r="V43" i="56"/>
  <c r="V43" i="55"/>
  <c r="V43" i="23"/>
  <c r="V43" i="50"/>
  <c r="V43" i="21"/>
  <c r="V43" i="53"/>
  <c r="V43" i="24"/>
  <c r="V43" i="22"/>
  <c r="V43" i="20"/>
  <c r="J23" i="27"/>
  <c r="J23" i="25"/>
  <c r="J23" i="28"/>
  <c r="J23" i="32"/>
  <c r="J23" i="30"/>
  <c r="J23" i="29"/>
  <c r="J23" i="26"/>
  <c r="J23" i="31"/>
  <c r="J23" i="33"/>
  <c r="J23" i="38"/>
  <c r="J23" i="34"/>
  <c r="J23" i="40"/>
  <c r="J23" i="42"/>
  <c r="J23" i="41"/>
  <c r="J23" i="36"/>
  <c r="J23" i="37"/>
  <c r="J23" i="39"/>
  <c r="J23" i="47"/>
  <c r="J23" i="43"/>
  <c r="J23" i="46"/>
  <c r="J23" i="44"/>
  <c r="J23" i="45"/>
  <c r="J23" i="57"/>
  <c r="J23" i="35"/>
  <c r="J23" i="52"/>
  <c r="J23" i="54"/>
  <c r="J23" i="55"/>
  <c r="J23" i="48"/>
  <c r="J23" i="51"/>
  <c r="J23" i="53"/>
  <c r="J23" i="50"/>
  <c r="J23" i="24"/>
  <c r="J23" i="21"/>
  <c r="J23" i="58"/>
  <c r="J23" i="56"/>
  <c r="J23" i="49"/>
  <c r="J23" i="22"/>
  <c r="J23" i="23"/>
  <c r="J23" i="20"/>
  <c r="V11" i="35"/>
  <c r="V11" i="32"/>
  <c r="V11" i="30"/>
  <c r="V11" i="37"/>
  <c r="V11" i="41"/>
  <c r="V11" i="42"/>
  <c r="V11" i="27"/>
  <c r="V11" i="29"/>
  <c r="V11" i="39"/>
  <c r="V11" i="28"/>
  <c r="V11" i="49"/>
  <c r="V11" i="48"/>
  <c r="V11" i="31"/>
  <c r="V11" i="44"/>
  <c r="V11" i="33"/>
  <c r="V11" i="47"/>
  <c r="V11" i="36"/>
  <c r="V11" i="45"/>
  <c r="V11" i="43"/>
  <c r="V11" i="34"/>
  <c r="V11" i="50"/>
  <c r="V11" i="25"/>
  <c r="V11" i="53"/>
  <c r="V11" i="58"/>
  <c r="V11" i="26"/>
  <c r="V11" i="57"/>
  <c r="V11" i="54"/>
  <c r="V11" i="23"/>
  <c r="V11" i="21"/>
  <c r="V11" i="24"/>
  <c r="V11" i="55"/>
  <c r="V11" i="22"/>
  <c r="V11" i="40"/>
  <c r="V11" i="38"/>
  <c r="V11" i="46"/>
  <c r="V11" i="51"/>
  <c r="V11" i="56"/>
  <c r="V11" i="52"/>
  <c r="V11" i="20"/>
  <c r="N14" i="43"/>
  <c r="N14" i="48"/>
  <c r="N14" i="31"/>
  <c r="N14" i="33"/>
  <c r="N14" i="41"/>
  <c r="N14" i="29"/>
  <c r="N14" i="39"/>
  <c r="N14" i="56"/>
  <c r="N14" i="58"/>
  <c r="N14" i="46"/>
  <c r="N14" i="51"/>
  <c r="N14" i="36"/>
  <c r="N14" i="49"/>
  <c r="N14" i="34"/>
  <c r="N14" i="37"/>
  <c r="N14" i="44"/>
  <c r="N14" i="25"/>
  <c r="N14" i="30"/>
  <c r="N14" i="35"/>
  <c r="N14" i="42"/>
  <c r="N14" i="28"/>
  <c r="N14" i="53"/>
  <c r="N14" i="47"/>
  <c r="N14" i="27"/>
  <c r="N14" i="26"/>
  <c r="N14" i="55"/>
  <c r="N14" i="52"/>
  <c r="N14" i="54"/>
  <c r="N14" i="50"/>
  <c r="N14" i="24"/>
  <c r="N14" i="32"/>
  <c r="N14" i="38"/>
  <c r="N14" i="40"/>
  <c r="N14" i="57"/>
  <c r="N14" i="45"/>
  <c r="N14" i="22"/>
  <c r="N14" i="21"/>
  <c r="N14" i="23"/>
  <c r="N14" i="20"/>
  <c r="V18" i="25"/>
  <c r="V18" i="28"/>
  <c r="V18" i="27"/>
  <c r="V18" i="30"/>
  <c r="V18" i="31"/>
  <c r="V18" i="32"/>
  <c r="V18" i="34"/>
  <c r="V18" i="41"/>
  <c r="V18" i="33"/>
  <c r="V18" i="26"/>
  <c r="V18" i="29"/>
  <c r="V18" i="42"/>
  <c r="V18" i="38"/>
  <c r="V18" i="36"/>
  <c r="V18" i="39"/>
  <c r="V18" i="37"/>
  <c r="V18" i="45"/>
  <c r="V18" i="50"/>
  <c r="V18" i="43"/>
  <c r="V18" i="53"/>
  <c r="V18" i="49"/>
  <c r="V18" i="44"/>
  <c r="V18" i="56"/>
  <c r="V18" i="35"/>
  <c r="V18" i="40"/>
  <c r="V18" i="52"/>
  <c r="V18" i="55"/>
  <c r="V18" i="24"/>
  <c r="V18" i="23"/>
  <c r="V18" i="22"/>
  <c r="V18" i="54"/>
  <c r="V18" i="48"/>
  <c r="V18" i="46"/>
  <c r="V18" i="51"/>
  <c r="V18" i="47"/>
  <c r="V18" i="58"/>
  <c r="V18" i="57"/>
  <c r="V18" i="21"/>
  <c r="V18" i="20"/>
  <c r="N24" i="32"/>
  <c r="N24" i="40"/>
  <c r="N24" i="30"/>
  <c r="N24" i="38"/>
  <c r="N24" i="55"/>
  <c r="N24" i="57"/>
  <c r="N24" i="26"/>
  <c r="N24" i="28"/>
  <c r="N24" i="47"/>
  <c r="N24" i="50"/>
  <c r="N24" i="35"/>
  <c r="N24" i="53"/>
  <c r="N24" i="43"/>
  <c r="N24" i="48"/>
  <c r="N24" i="42"/>
  <c r="N24" i="45"/>
  <c r="N24" i="37"/>
  <c r="N24" i="29"/>
  <c r="N24" i="34"/>
  <c r="N24" i="46"/>
  <c r="N24" i="54"/>
  <c r="N24" i="24"/>
  <c r="N24" i="25"/>
  <c r="N24" i="51"/>
  <c r="N24" i="56"/>
  <c r="N24" i="49"/>
  <c r="N24" i="58"/>
  <c r="N24" i="33"/>
  <c r="N24" i="39"/>
  <c r="N24" i="44"/>
  <c r="N24" i="52"/>
  <c r="N24" i="27"/>
  <c r="N24" i="31"/>
  <c r="N24" i="41"/>
  <c r="N24" i="36"/>
  <c r="N24" i="22"/>
  <c r="N24" i="21"/>
  <c r="N24" i="23"/>
  <c r="N24" i="20"/>
  <c r="V34" i="26"/>
  <c r="V34" i="25"/>
  <c r="V34" i="30"/>
  <c r="V34" i="28"/>
  <c r="V34" i="31"/>
  <c r="V34" i="27"/>
  <c r="V34" i="34"/>
  <c r="V34" i="41"/>
  <c r="V34" i="29"/>
  <c r="V34" i="32"/>
  <c r="V34" i="42"/>
  <c r="V34" i="38"/>
  <c r="V34" i="33"/>
  <c r="V34" i="35"/>
  <c r="V34" i="39"/>
  <c r="V34" i="44"/>
  <c r="V34" i="50"/>
  <c r="V34" i="53"/>
  <c r="V34" i="40"/>
  <c r="V34" i="46"/>
  <c r="V34" i="37"/>
  <c r="V34" i="56"/>
  <c r="V34" i="48"/>
  <c r="V34" i="55"/>
  <c r="V34" i="58"/>
  <c r="V34" i="47"/>
  <c r="V34" i="36"/>
  <c r="V34" i="45"/>
  <c r="V34" i="52"/>
  <c r="V34" i="54"/>
  <c r="V34" i="24"/>
  <c r="V34" i="43"/>
  <c r="V34" i="51"/>
  <c r="V34" i="49"/>
  <c r="V34" i="57"/>
  <c r="V34" i="21"/>
  <c r="V34" i="23"/>
  <c r="V34" i="22"/>
  <c r="V34" i="20"/>
  <c r="X37" i="28"/>
  <c r="X37" i="25"/>
  <c r="X37" i="27"/>
  <c r="X37" i="26"/>
  <c r="X37" i="30"/>
  <c r="X37" i="33"/>
  <c r="X37" i="31"/>
  <c r="X37" i="29"/>
  <c r="X37" i="32"/>
  <c r="X37" i="37"/>
  <c r="X37" i="41"/>
  <c r="X37" i="40"/>
  <c r="X37" i="34"/>
  <c r="X37" i="35"/>
  <c r="X37" i="39"/>
  <c r="X37" i="44"/>
  <c r="X37" i="36"/>
  <c r="X37" i="43"/>
  <c r="X37" i="38"/>
  <c r="X37" i="48"/>
  <c r="X37" i="47"/>
  <c r="X37" i="45"/>
  <c r="X37" i="50"/>
  <c r="X37" i="51"/>
  <c r="X37" i="46"/>
  <c r="X37" i="49"/>
  <c r="X37" i="54"/>
  <c r="X37" i="24"/>
  <c r="X37" i="57"/>
  <c r="X37" i="56"/>
  <c r="X37" i="23"/>
  <c r="X37" i="52"/>
  <c r="X37" i="22"/>
  <c r="X37" i="21"/>
  <c r="X37" i="42"/>
  <c r="X37" i="53"/>
  <c r="X37" i="58"/>
  <c r="X37" i="55"/>
  <c r="X37" i="20"/>
  <c r="X40" i="27"/>
  <c r="X40" i="25"/>
  <c r="X40" i="28"/>
  <c r="X40" i="29"/>
  <c r="X40" i="30"/>
  <c r="X40" i="31"/>
  <c r="X40" i="26"/>
  <c r="X40" i="32"/>
  <c r="X40" i="37"/>
  <c r="X40" i="33"/>
  <c r="X40" i="34"/>
  <c r="X40" i="39"/>
  <c r="X40" i="47"/>
  <c r="X40" i="43"/>
  <c r="X40" i="36"/>
  <c r="X40" i="40"/>
  <c r="X40" i="45"/>
  <c r="X40" i="38"/>
  <c r="X40" i="50"/>
  <c r="X40" i="42"/>
  <c r="X40" i="53"/>
  <c r="X40" i="46"/>
  <c r="X40" i="41"/>
  <c r="X40" i="35"/>
  <c r="X40" i="48"/>
  <c r="X40" i="57"/>
  <c r="X40" i="51"/>
  <c r="X40" i="44"/>
  <c r="X40" i="52"/>
  <c r="X40" i="22"/>
  <c r="X40" i="21"/>
  <c r="X40" i="49"/>
  <c r="X40" i="55"/>
  <c r="X40" i="24"/>
  <c r="X40" i="54"/>
  <c r="X40" i="58"/>
  <c r="X40" i="23"/>
  <c r="X40" i="56"/>
  <c r="X40" i="20"/>
  <c r="N8" i="47"/>
  <c r="N8" i="37"/>
  <c r="N8" i="36"/>
  <c r="N8" i="32"/>
  <c r="N8" i="40"/>
  <c r="N8" i="30"/>
  <c r="N8" i="38"/>
  <c r="N8" i="55"/>
  <c r="N8" i="57"/>
  <c r="N8" i="26"/>
  <c r="N8" i="28"/>
  <c r="N8" i="50"/>
  <c r="N8" i="35"/>
  <c r="N8" i="53"/>
  <c r="N8" i="43"/>
  <c r="N8" i="48"/>
  <c r="N8" i="27"/>
  <c r="N8" i="41"/>
  <c r="N8" i="46"/>
  <c r="N8" i="25"/>
  <c r="N8" i="39"/>
  <c r="N8" i="44"/>
  <c r="N8" i="33"/>
  <c r="N8" i="31"/>
  <c r="N8" i="51"/>
  <c r="N8" i="54"/>
  <c r="N8" i="49"/>
  <c r="N8" i="34"/>
  <c r="N8" i="56"/>
  <c r="N8" i="58"/>
  <c r="N8" i="29"/>
  <c r="N8" i="24"/>
  <c r="N8" i="42"/>
  <c r="N8" i="45"/>
  <c r="N8" i="52"/>
  <c r="N8" i="22"/>
  <c r="N8" i="21"/>
  <c r="N8" i="23"/>
  <c r="N8" i="20"/>
  <c r="N43" i="45"/>
  <c r="N43" i="35"/>
  <c r="N43" i="53"/>
  <c r="N43" i="43"/>
  <c r="N43" i="31"/>
  <c r="N43" i="33"/>
  <c r="N43" i="41"/>
  <c r="N43" i="29"/>
  <c r="N43" i="39"/>
  <c r="N43" i="25"/>
  <c r="N43" i="27"/>
  <c r="N43" i="49"/>
  <c r="N43" i="30"/>
  <c r="N43" i="36"/>
  <c r="N43" i="42"/>
  <c r="N43" i="28"/>
  <c r="N43" i="47"/>
  <c r="N43" i="55"/>
  <c r="N43" i="37"/>
  <c r="N43" i="24"/>
  <c r="N43" i="40"/>
  <c r="N43" i="54"/>
  <c r="N43" i="32"/>
  <c r="N43" i="58"/>
  <c r="N43" i="26"/>
  <c r="N43" i="56"/>
  <c r="N43" i="57"/>
  <c r="N43" i="50"/>
  <c r="N43" i="51"/>
  <c r="N43" i="44"/>
  <c r="N43" i="34"/>
  <c r="N43" i="46"/>
  <c r="N43" i="38"/>
  <c r="N43" i="48"/>
  <c r="N43" i="52"/>
  <c r="N43" i="21"/>
  <c r="N43" i="22"/>
  <c r="N43" i="23"/>
  <c r="N43" i="20"/>
  <c r="V12" i="28"/>
  <c r="V12" i="25"/>
  <c r="V12" i="30"/>
  <c r="V12" i="31"/>
  <c r="V12" i="35"/>
  <c r="V12" i="32"/>
  <c r="V12" i="41"/>
  <c r="V12" i="34"/>
  <c r="V12" i="40"/>
  <c r="V12" i="27"/>
  <c r="V12" i="29"/>
  <c r="V12" i="45"/>
  <c r="V12" i="43"/>
  <c r="V12" i="39"/>
  <c r="V12" i="36"/>
  <c r="V12" i="37"/>
  <c r="V12" i="52"/>
  <c r="V12" i="48"/>
  <c r="V12" i="44"/>
  <c r="V12" i="42"/>
  <c r="V12" i="50"/>
  <c r="V12" i="51"/>
  <c r="V12" i="53"/>
  <c r="V12" i="33"/>
  <c r="V12" i="49"/>
  <c r="V12" i="26"/>
  <c r="V12" i="56"/>
  <c r="V12" i="54"/>
  <c r="V12" i="58"/>
  <c r="V12" i="23"/>
  <c r="V12" i="22"/>
  <c r="V12" i="55"/>
  <c r="V12" i="24"/>
  <c r="V12" i="46"/>
  <c r="V12" i="47"/>
  <c r="V12" i="38"/>
  <c r="V12" i="57"/>
  <c r="V12" i="21"/>
  <c r="V12" i="20"/>
  <c r="N31" i="31"/>
  <c r="N31" i="33"/>
  <c r="N31" i="41"/>
  <c r="N31" i="29"/>
  <c r="N31" i="39"/>
  <c r="N31" i="56"/>
  <c r="N31" i="58"/>
  <c r="N31" i="25"/>
  <c r="N31" i="27"/>
  <c r="N31" i="54"/>
  <c r="N31" i="36"/>
  <c r="N31" i="49"/>
  <c r="N31" i="34"/>
  <c r="N31" i="37"/>
  <c r="N31" i="44"/>
  <c r="N31" i="52"/>
  <c r="N31" i="38"/>
  <c r="N31" i="32"/>
  <c r="N31" i="43"/>
  <c r="N31" i="46"/>
  <c r="N31" i="48"/>
  <c r="N31" i="30"/>
  <c r="N31" i="35"/>
  <c r="N31" i="42"/>
  <c r="N31" i="50"/>
  <c r="N31" i="47"/>
  <c r="N31" i="57"/>
  <c r="N31" i="28"/>
  <c r="N31" i="40"/>
  <c r="N31" i="26"/>
  <c r="N31" i="51"/>
  <c r="N31" i="24"/>
  <c r="N31" i="55"/>
  <c r="N31" i="45"/>
  <c r="N31" i="53"/>
  <c r="N31" i="22"/>
  <c r="N31" i="23"/>
  <c r="N31" i="21"/>
  <c r="N31" i="20"/>
  <c r="V22" i="25"/>
  <c r="V22" i="27"/>
  <c r="V22" i="26"/>
  <c r="V22" i="31"/>
  <c r="V22" i="32"/>
  <c r="V22" i="34"/>
  <c r="V22" i="29"/>
  <c r="V22" i="30"/>
  <c r="V22" i="33"/>
  <c r="V22" i="28"/>
  <c r="V22" i="35"/>
  <c r="V22" i="36"/>
  <c r="V22" i="37"/>
  <c r="V22" i="40"/>
  <c r="V22" i="45"/>
  <c r="V22" i="38"/>
  <c r="V22" i="44"/>
  <c r="V22" i="42"/>
  <c r="V22" i="46"/>
  <c r="V22" i="49"/>
  <c r="V22" i="52"/>
  <c r="V22" i="48"/>
  <c r="V22" i="43"/>
  <c r="V22" i="41"/>
  <c r="V22" i="39"/>
  <c r="V22" i="50"/>
  <c r="V22" i="54"/>
  <c r="V22" i="51"/>
  <c r="V22" i="53"/>
  <c r="V22" i="55"/>
  <c r="V22" i="56"/>
  <c r="V22" i="47"/>
  <c r="V22" i="21"/>
  <c r="V22" i="24"/>
  <c r="V22" i="22"/>
  <c r="V22" i="57"/>
  <c r="V22" i="23"/>
  <c r="V22" i="58"/>
  <c r="V22" i="20"/>
  <c r="X22" i="28"/>
  <c r="X22" i="27"/>
  <c r="X22" i="25"/>
  <c r="X22" i="26"/>
  <c r="X22" i="31"/>
  <c r="X22" i="33"/>
  <c r="X22" i="30"/>
  <c r="X22" i="32"/>
  <c r="X22" i="34"/>
  <c r="X22" i="37"/>
  <c r="X22" i="40"/>
  <c r="X22" i="29"/>
  <c r="X22" i="39"/>
  <c r="X22" i="43"/>
  <c r="X22" i="35"/>
  <c r="X22" i="42"/>
  <c r="X22" i="45"/>
  <c r="X22" i="46"/>
  <c r="X22" i="47"/>
  <c r="X22" i="50"/>
  <c r="X22" i="51"/>
  <c r="X22" i="36"/>
  <c r="X22" i="44"/>
  <c r="X22" i="48"/>
  <c r="X22" i="58"/>
  <c r="X22" i="49"/>
  <c r="X22" i="52"/>
  <c r="X22" i="56"/>
  <c r="X22" i="23"/>
  <c r="X22" i="22"/>
  <c r="X22" i="21"/>
  <c r="X22" i="55"/>
  <c r="X22" i="54"/>
  <c r="X22" i="38"/>
  <c r="X22" i="57"/>
  <c r="X22" i="53"/>
  <c r="X22" i="24"/>
  <c r="X22" i="41"/>
  <c r="X22" i="20"/>
  <c r="V41" i="29"/>
  <c r="V41" i="27"/>
  <c r="V41" i="28"/>
  <c r="V41" i="32"/>
  <c r="V41" i="25"/>
  <c r="V41" i="30"/>
  <c r="V41" i="38"/>
  <c r="V41" i="36"/>
  <c r="V41" i="26"/>
  <c r="V41" i="34"/>
  <c r="V41" i="35"/>
  <c r="V41" i="37"/>
  <c r="V41" i="39"/>
  <c r="V41" i="33"/>
  <c r="V41" i="43"/>
  <c r="V41" i="31"/>
  <c r="V41" i="40"/>
  <c r="V41" i="45"/>
  <c r="V41" i="46"/>
  <c r="V41" i="49"/>
  <c r="V41" i="41"/>
  <c r="V41" i="42"/>
  <c r="V41" i="47"/>
  <c r="V41" i="50"/>
  <c r="V41" i="48"/>
  <c r="V41" i="52"/>
  <c r="V41" i="58"/>
  <c r="V41" i="51"/>
  <c r="V41" i="54"/>
  <c r="V41" i="44"/>
  <c r="V41" i="56"/>
  <c r="V41" i="57"/>
  <c r="V41" i="23"/>
  <c r="V41" i="22"/>
  <c r="V41" i="24"/>
  <c r="V41" i="21"/>
  <c r="V41" i="55"/>
  <c r="V41" i="53"/>
  <c r="V41" i="20"/>
  <c r="V32" i="27"/>
  <c r="V32" i="26"/>
  <c r="V32" i="29"/>
  <c r="V32" i="30"/>
  <c r="V32" i="31"/>
  <c r="V32" i="28"/>
  <c r="V32" i="25"/>
  <c r="V32" i="37"/>
  <c r="V32" i="34"/>
  <c r="V32" i="38"/>
  <c r="V32" i="32"/>
  <c r="V32" i="41"/>
  <c r="V32" i="35"/>
  <c r="V32" i="47"/>
  <c r="V32" i="44"/>
  <c r="V32" i="50"/>
  <c r="V32" i="45"/>
  <c r="V32" i="39"/>
  <c r="V32" i="53"/>
  <c r="V32" i="36"/>
  <c r="V32" i="51"/>
  <c r="V32" i="33"/>
  <c r="V32" i="46"/>
  <c r="V32" i="48"/>
  <c r="V32" i="40"/>
  <c r="V32" i="42"/>
  <c r="V32" i="49"/>
  <c r="V32" i="57"/>
  <c r="V32" i="22"/>
  <c r="V32" i="21"/>
  <c r="V32" i="58"/>
  <c r="V32" i="52"/>
  <c r="V32" i="54"/>
  <c r="V32" i="24"/>
  <c r="V32" i="43"/>
  <c r="V32" i="23"/>
  <c r="V32" i="55"/>
  <c r="V32" i="56"/>
  <c r="V32" i="20"/>
  <c r="X19" i="27"/>
  <c r="X19" i="30"/>
  <c r="X19" i="31"/>
  <c r="X19" i="29"/>
  <c r="X19" i="26"/>
  <c r="X19" i="25"/>
  <c r="X19" i="34"/>
  <c r="X19" i="37"/>
  <c r="X19" i="35"/>
  <c r="X19" i="41"/>
  <c r="X19" i="38"/>
  <c r="X19" i="39"/>
  <c r="X19" i="28"/>
  <c r="X19" i="42"/>
  <c r="X19" i="49"/>
  <c r="X19" i="45"/>
  <c r="X19" i="48"/>
  <c r="X19" i="46"/>
  <c r="X19" i="47"/>
  <c r="X19" i="44"/>
  <c r="X19" i="43"/>
  <c r="X19" i="54"/>
  <c r="X19" i="58"/>
  <c r="X19" i="57"/>
  <c r="X19" i="33"/>
  <c r="X19" i="36"/>
  <c r="X19" i="50"/>
  <c r="X19" i="53"/>
  <c r="X19" i="23"/>
  <c r="X19" i="56"/>
  <c r="X19" i="21"/>
  <c r="X19" i="32"/>
  <c r="X19" i="55"/>
  <c r="X19" i="51"/>
  <c r="X19" i="52"/>
  <c r="X19" i="40"/>
  <c r="X19" i="24"/>
  <c r="X19" i="22"/>
  <c r="X19" i="20"/>
  <c r="N38" i="42"/>
  <c r="N38" i="32"/>
  <c r="N38" i="40"/>
  <c r="N38" i="52"/>
  <c r="N38" i="24"/>
  <c r="N38" i="30"/>
  <c r="N38" i="38"/>
  <c r="N38" i="55"/>
  <c r="N38" i="57"/>
  <c r="N38" i="47"/>
  <c r="N38" i="50"/>
  <c r="N38" i="45"/>
  <c r="N38" i="35"/>
  <c r="N38" i="53"/>
  <c r="N38" i="27"/>
  <c r="N38" i="41"/>
  <c r="N38" i="58"/>
  <c r="N38" i="25"/>
  <c r="N38" i="39"/>
  <c r="N38" i="44"/>
  <c r="N38" i="56"/>
  <c r="N38" i="33"/>
  <c r="N38" i="49"/>
  <c r="N38" i="28"/>
  <c r="N38" i="51"/>
  <c r="N38" i="34"/>
  <c r="N38" i="29"/>
  <c r="N38" i="37"/>
  <c r="N38" i="46"/>
  <c r="N38" i="36"/>
  <c r="N38" i="48"/>
  <c r="N38" i="54"/>
  <c r="N38" i="26"/>
  <c r="N38" i="31"/>
  <c r="N38" i="43"/>
  <c r="N38" i="23"/>
  <c r="N38" i="22"/>
  <c r="N38" i="21"/>
  <c r="N38" i="20"/>
  <c r="V42" i="28"/>
  <c r="V42" i="27"/>
  <c r="V42" i="25"/>
  <c r="V42" i="31"/>
  <c r="V42" i="33"/>
  <c r="V42" i="32"/>
  <c r="V42" i="36"/>
  <c r="V42" i="26"/>
  <c r="V42" i="34"/>
  <c r="V42" i="37"/>
  <c r="V42" i="35"/>
  <c r="V42" i="46"/>
  <c r="V42" i="43"/>
  <c r="V42" i="40"/>
  <c r="V42" i="42"/>
  <c r="V42" i="29"/>
  <c r="V42" i="30"/>
  <c r="V42" i="38"/>
  <c r="V42" i="49"/>
  <c r="V42" i="48"/>
  <c r="V42" i="39"/>
  <c r="V42" i="41"/>
  <c r="V42" i="47"/>
  <c r="V42" i="54"/>
  <c r="V42" i="52"/>
  <c r="V42" i="24"/>
  <c r="V42" i="57"/>
  <c r="V42" i="44"/>
  <c r="V42" i="45"/>
  <c r="V42" i="56"/>
  <c r="V42" i="55"/>
  <c r="V42" i="22"/>
  <c r="V42" i="21"/>
  <c r="V42" i="50"/>
  <c r="V42" i="58"/>
  <c r="V42" i="23"/>
  <c r="V42" i="51"/>
  <c r="V42" i="53"/>
  <c r="V42" i="20"/>
  <c r="X13" i="26"/>
  <c r="X13" i="25"/>
  <c r="X13" i="27"/>
  <c r="X13" i="29"/>
  <c r="X13" i="31"/>
  <c r="X13" i="34"/>
  <c r="X13" i="30"/>
  <c r="X13" i="36"/>
  <c r="X13" i="38"/>
  <c r="X13" i="37"/>
  <c r="X13" i="41"/>
  <c r="X13" i="46"/>
  <c r="X13" i="45"/>
  <c r="X13" i="32"/>
  <c r="X13" i="44"/>
  <c r="X13" i="42"/>
  <c r="X13" i="49"/>
  <c r="X13" i="52"/>
  <c r="X13" i="33"/>
  <c r="X13" i="51"/>
  <c r="X13" i="35"/>
  <c r="X13" i="40"/>
  <c r="X13" i="48"/>
  <c r="X13" i="53"/>
  <c r="X13" i="39"/>
  <c r="X13" i="43"/>
  <c r="X13" i="50"/>
  <c r="X13" i="54"/>
  <c r="X13" i="58"/>
  <c r="X13" i="47"/>
  <c r="X13" i="24"/>
  <c r="X13" i="28"/>
  <c r="X13" i="22"/>
  <c r="X13" i="23"/>
  <c r="X13" i="55"/>
  <c r="X13" i="57"/>
  <c r="X13" i="21"/>
  <c r="X13" i="56"/>
  <c r="X13" i="20"/>
  <c r="X26" i="27"/>
  <c r="X26" i="26"/>
  <c r="X26" i="29"/>
  <c r="X26" i="30"/>
  <c r="X26" i="31"/>
  <c r="X26" i="25"/>
  <c r="X26" i="35"/>
  <c r="X26" i="41"/>
  <c r="X26" i="39"/>
  <c r="X26" i="33"/>
  <c r="X26" i="42"/>
  <c r="X26" i="28"/>
  <c r="X26" i="40"/>
  <c r="X26" i="36"/>
  <c r="X26" i="50"/>
  <c r="X26" i="51"/>
  <c r="X26" i="53"/>
  <c r="X26" i="38"/>
  <c r="X26" i="48"/>
  <c r="X26" i="43"/>
  <c r="X26" i="45"/>
  <c r="X26" i="37"/>
  <c r="X26" i="32"/>
  <c r="X26" i="49"/>
  <c r="X26" i="56"/>
  <c r="X26" i="52"/>
  <c r="X26" i="55"/>
  <c r="X26" i="44"/>
  <c r="X26" i="54"/>
  <c r="X26" i="46"/>
  <c r="X26" i="58"/>
  <c r="X26" i="34"/>
  <c r="X26" i="21"/>
  <c r="X26" i="47"/>
  <c r="X26" i="22"/>
  <c r="X26" i="57"/>
  <c r="X26" i="24"/>
  <c r="X26" i="23"/>
  <c r="X26" i="20"/>
  <c r="T42" i="34"/>
  <c r="T42" i="26"/>
  <c r="T42" i="27"/>
  <c r="T42" i="25"/>
  <c r="T42" i="32"/>
  <c r="T42" i="29"/>
  <c r="T42" i="33"/>
  <c r="T42" i="41"/>
  <c r="T42" i="38"/>
  <c r="T42" i="30"/>
  <c r="T42" i="40"/>
  <c r="T42" i="42"/>
  <c r="T42" i="28"/>
  <c r="T42" i="46"/>
  <c r="T42" i="50"/>
  <c r="T42" i="31"/>
  <c r="T42" i="39"/>
  <c r="T42" i="47"/>
  <c r="T42" i="36"/>
  <c r="T42" i="48"/>
  <c r="T42" i="51"/>
  <c r="T42" i="45"/>
  <c r="T42" i="56"/>
  <c r="T42" i="44"/>
  <c r="T42" i="54"/>
  <c r="T42" i="35"/>
  <c r="T42" i="37"/>
  <c r="T42" i="24"/>
  <c r="T42" i="49"/>
  <c r="T42" i="52"/>
  <c r="T42" i="53"/>
  <c r="T42" i="22"/>
  <c r="T42" i="43"/>
  <c r="T42" i="23"/>
  <c r="T42" i="57"/>
  <c r="T42" i="58"/>
  <c r="T42" i="21"/>
  <c r="T42" i="55"/>
  <c r="T42" i="20"/>
  <c r="V20" i="25"/>
  <c r="V20" i="26"/>
  <c r="V20" i="28"/>
  <c r="V20" i="27"/>
  <c r="V20" i="31"/>
  <c r="V20" i="32"/>
  <c r="V20" i="33"/>
  <c r="V20" i="39"/>
  <c r="V20" i="30"/>
  <c r="V20" i="34"/>
  <c r="V20" i="29"/>
  <c r="V20" i="38"/>
  <c r="V20" i="36"/>
  <c r="V20" i="37"/>
  <c r="V20" i="41"/>
  <c r="V20" i="43"/>
  <c r="V20" i="42"/>
  <c r="V20" i="46"/>
  <c r="V20" i="49"/>
  <c r="V20" i="44"/>
  <c r="V20" i="35"/>
  <c r="V20" i="47"/>
  <c r="V20" i="45"/>
  <c r="V20" i="52"/>
  <c r="V20" i="40"/>
  <c r="V20" i="55"/>
  <c r="V20" i="50"/>
  <c r="V20" i="54"/>
  <c r="V20" i="48"/>
  <c r="V20" i="24"/>
  <c r="V20" i="56"/>
  <c r="V20" i="53"/>
  <c r="V20" i="57"/>
  <c r="V20" i="58"/>
  <c r="V20" i="21"/>
  <c r="V20" i="22"/>
  <c r="V20" i="51"/>
  <c r="V20" i="23"/>
  <c r="V20" i="20"/>
  <c r="X7" i="25"/>
  <c r="X7" i="26"/>
  <c r="X7" i="28"/>
  <c r="X7" i="27"/>
  <c r="X7" i="32"/>
  <c r="X7" i="33"/>
  <c r="X7" i="35"/>
  <c r="X7" i="37"/>
  <c r="X7" i="39"/>
  <c r="X7" i="30"/>
  <c r="X7" i="43"/>
  <c r="X7" i="34"/>
  <c r="X7" i="31"/>
  <c r="X7" i="36"/>
  <c r="X7" i="42"/>
  <c r="X7" i="29"/>
  <c r="X7" i="41"/>
  <c r="X7" i="40"/>
  <c r="X7" i="47"/>
  <c r="X7" i="44"/>
  <c r="X7" i="45"/>
  <c r="X7" i="53"/>
  <c r="X7" i="56"/>
  <c r="X7" i="46"/>
  <c r="X7" i="50"/>
  <c r="X7" i="51"/>
  <c r="X7" i="23"/>
  <c r="X7" i="52"/>
  <c r="X7" i="22"/>
  <c r="X7" i="21"/>
  <c r="X7" i="57"/>
  <c r="X7" i="48"/>
  <c r="X7" i="58"/>
  <c r="X7" i="54"/>
  <c r="X7" i="55"/>
  <c r="X7" i="24"/>
  <c r="X7" i="38"/>
  <c r="X7" i="49"/>
  <c r="X7" i="20"/>
  <c r="N10" i="36"/>
  <c r="N10" i="26"/>
  <c r="N10" i="28"/>
  <c r="N10" i="47"/>
  <c r="N10" i="50"/>
  <c r="N10" i="45"/>
  <c r="N10" i="35"/>
  <c r="N10" i="53"/>
  <c r="N10" i="48"/>
  <c r="N10" i="31"/>
  <c r="N10" i="33"/>
  <c r="N10" i="41"/>
  <c r="N10" i="29"/>
  <c r="N10" i="39"/>
  <c r="N10" i="32"/>
  <c r="N10" i="25"/>
  <c r="N10" i="44"/>
  <c r="N10" i="30"/>
  <c r="N10" i="49"/>
  <c r="N10" i="51"/>
  <c r="N10" i="40"/>
  <c r="N10" i="27"/>
  <c r="N10" i="57"/>
  <c r="N10" i="55"/>
  <c r="N10" i="34"/>
  <c r="N10" i="42"/>
  <c r="N10" i="52"/>
  <c r="N10" i="58"/>
  <c r="N10" i="37"/>
  <c r="N10" i="46"/>
  <c r="N10" i="24"/>
  <c r="N10" i="38"/>
  <c r="N10" i="43"/>
  <c r="N10" i="56"/>
  <c r="N10" i="54"/>
  <c r="N10" i="22"/>
  <c r="N10" i="23"/>
  <c r="N10" i="21"/>
  <c r="N10" i="20"/>
  <c r="V30" i="25"/>
  <c r="V30" i="26"/>
  <c r="V30" i="29"/>
  <c r="V30" i="28"/>
  <c r="V30" i="31"/>
  <c r="V30" i="30"/>
  <c r="V30" i="35"/>
  <c r="V30" i="37"/>
  <c r="V30" i="27"/>
  <c r="V30" i="40"/>
  <c r="V30" i="39"/>
  <c r="V30" i="42"/>
  <c r="V30" i="43"/>
  <c r="V30" i="38"/>
  <c r="V30" i="32"/>
  <c r="V30" i="33"/>
  <c r="V30" i="34"/>
  <c r="V30" i="36"/>
  <c r="V30" i="47"/>
  <c r="V30" i="44"/>
  <c r="V30" i="50"/>
  <c r="V30" i="51"/>
  <c r="V30" i="41"/>
  <c r="V30" i="45"/>
  <c r="V30" i="52"/>
  <c r="V30" i="53"/>
  <c r="V30" i="46"/>
  <c r="V30" i="48"/>
  <c r="V30" i="58"/>
  <c r="V30" i="49"/>
  <c r="V30" i="57"/>
  <c r="V30" i="23"/>
  <c r="V30" i="22"/>
  <c r="V30" i="21"/>
  <c r="V30" i="56"/>
  <c r="V30" i="24"/>
  <c r="V30" i="54"/>
  <c r="V30" i="55"/>
  <c r="V30" i="20"/>
  <c r="V33" i="25"/>
  <c r="V33" i="31"/>
  <c r="V33" i="26"/>
  <c r="V33" i="28"/>
  <c r="V33" i="29"/>
  <c r="V33" i="30"/>
  <c r="V33" i="27"/>
  <c r="V33" i="34"/>
  <c r="V33" i="32"/>
  <c r="V33" i="42"/>
  <c r="V33" i="41"/>
  <c r="V33" i="33"/>
  <c r="V33" i="35"/>
  <c r="V33" i="39"/>
  <c r="V33" i="44"/>
  <c r="V33" i="50"/>
  <c r="V33" i="45"/>
  <c r="V33" i="40"/>
  <c r="V33" i="38"/>
  <c r="V33" i="46"/>
  <c r="V33" i="37"/>
  <c r="V33" i="48"/>
  <c r="V33" i="55"/>
  <c r="V33" i="21"/>
  <c r="V33" i="52"/>
  <c r="V33" i="54"/>
  <c r="V33" i="36"/>
  <c r="V33" i="58"/>
  <c r="V33" i="47"/>
  <c r="V33" i="43"/>
  <c r="V33" i="51"/>
  <c r="V33" i="22"/>
  <c r="V33" i="57"/>
  <c r="V33" i="56"/>
  <c r="V33" i="24"/>
  <c r="V33" i="49"/>
  <c r="V33" i="23"/>
  <c r="V33" i="53"/>
  <c r="V33" i="20"/>
  <c r="N36" i="36"/>
  <c r="N36" i="34"/>
  <c r="N36" i="37"/>
  <c r="N36" i="44"/>
  <c r="N36" i="42"/>
  <c r="N36" i="30"/>
  <c r="N36" i="38"/>
  <c r="N36" i="55"/>
  <c r="N36" i="57"/>
  <c r="N36" i="26"/>
  <c r="N36" i="28"/>
  <c r="N36" i="47"/>
  <c r="N36" i="50"/>
  <c r="N36" i="32"/>
  <c r="N36" i="35"/>
  <c r="N36" i="27"/>
  <c r="N36" i="41"/>
  <c r="N36" i="53"/>
  <c r="N36" i="25"/>
  <c r="N36" i="39"/>
  <c r="N36" i="56"/>
  <c r="N36" i="48"/>
  <c r="N36" i="33"/>
  <c r="N36" i="29"/>
  <c r="N36" i="45"/>
  <c r="N36" i="46"/>
  <c r="N36" i="40"/>
  <c r="N36" i="52"/>
  <c r="N36" i="54"/>
  <c r="N36" i="58"/>
  <c r="N36" i="24"/>
  <c r="N36" i="31"/>
  <c r="N36" i="43"/>
  <c r="N36" i="51"/>
  <c r="N36" i="49"/>
  <c r="N36" i="23"/>
  <c r="N36" i="22"/>
  <c r="N36" i="21"/>
  <c r="N36" i="20"/>
  <c r="X42" i="25"/>
  <c r="X42" i="27"/>
  <c r="X42" i="29"/>
  <c r="X42" i="30"/>
  <c r="X42" i="26"/>
  <c r="X42" i="31"/>
  <c r="X42" i="28"/>
  <c r="X42" i="32"/>
  <c r="X42" i="41"/>
  <c r="X42" i="34"/>
  <c r="X42" i="35"/>
  <c r="X42" i="39"/>
  <c r="X42" i="42"/>
  <c r="X42" i="33"/>
  <c r="X42" i="37"/>
  <c r="X42" i="38"/>
  <c r="X42" i="36"/>
  <c r="X42" i="40"/>
  <c r="X42" i="45"/>
  <c r="X42" i="50"/>
  <c r="X42" i="51"/>
  <c r="X42" i="46"/>
  <c r="X42" i="53"/>
  <c r="X42" i="56"/>
  <c r="X42" i="44"/>
  <c r="X42" i="43"/>
  <c r="X42" i="47"/>
  <c r="X42" i="52"/>
  <c r="X42" i="55"/>
  <c r="X42" i="49"/>
  <c r="X42" i="48"/>
  <c r="X42" i="22"/>
  <c r="X42" i="58"/>
  <c r="X42" i="23"/>
  <c r="X42" i="24"/>
  <c r="X42" i="54"/>
  <c r="X42" i="21"/>
  <c r="X42" i="57"/>
  <c r="X42" i="20"/>
  <c r="J13" i="36"/>
  <c r="J13" i="25"/>
  <c r="J13" i="27"/>
  <c r="J13" i="28"/>
  <c r="J13" i="30"/>
  <c r="J13" i="29"/>
  <c r="J13" i="38"/>
  <c r="J13" i="32"/>
  <c r="J13" i="34"/>
  <c r="J13" i="35"/>
  <c r="J13" i="26"/>
  <c r="J13" i="45"/>
  <c r="J13" i="40"/>
  <c r="J13" i="44"/>
  <c r="J13" i="39"/>
  <c r="J13" i="42"/>
  <c r="J13" i="31"/>
  <c r="J13" i="37"/>
  <c r="J13" i="49"/>
  <c r="J13" i="48"/>
  <c r="J13" i="43"/>
  <c r="J13" i="33"/>
  <c r="J13" i="46"/>
  <c r="J13" i="50"/>
  <c r="J13" i="41"/>
  <c r="J13" i="55"/>
  <c r="J13" i="21"/>
  <c r="J13" i="52"/>
  <c r="J13" i="58"/>
  <c r="J13" i="23"/>
  <c r="J13" i="56"/>
  <c r="J13" i="22"/>
  <c r="J13" i="47"/>
  <c r="J13" i="24"/>
  <c r="J13" i="51"/>
  <c r="J13" i="53"/>
  <c r="J13" i="57"/>
  <c r="J13" i="54"/>
  <c r="J13" i="20"/>
  <c r="X30" i="28"/>
  <c r="X30" i="25"/>
  <c r="X30" i="26"/>
  <c r="X30" i="29"/>
  <c r="X30" i="34"/>
  <c r="X30" i="27"/>
  <c r="X30" i="32"/>
  <c r="X30" i="31"/>
  <c r="X30" i="40"/>
  <c r="X30" i="42"/>
  <c r="X30" i="35"/>
  <c r="X30" i="36"/>
  <c r="X30" i="41"/>
  <c r="X30" i="37"/>
  <c r="X30" i="45"/>
  <c r="X30" i="33"/>
  <c r="X30" i="44"/>
  <c r="X30" i="49"/>
  <c r="X30" i="38"/>
  <c r="X30" i="52"/>
  <c r="X30" i="48"/>
  <c r="X30" i="43"/>
  <c r="X30" i="30"/>
  <c r="X30" i="46"/>
  <c r="X30" i="55"/>
  <c r="X30" i="53"/>
  <c r="X30" i="54"/>
  <c r="X30" i="50"/>
  <c r="X30" i="57"/>
  <c r="X30" i="51"/>
  <c r="X30" i="58"/>
  <c r="X30" i="22"/>
  <c r="X30" i="21"/>
  <c r="X30" i="24"/>
  <c r="X30" i="23"/>
  <c r="X30" i="56"/>
  <c r="X30" i="39"/>
  <c r="X30" i="47"/>
  <c r="X30" i="20"/>
  <c r="J15" i="26"/>
  <c r="J15" i="25"/>
  <c r="J15" i="29"/>
  <c r="J15" i="30"/>
  <c r="J15" i="27"/>
  <c r="J15" i="28"/>
  <c r="J15" i="32"/>
  <c r="J15" i="34"/>
  <c r="J15" i="35"/>
  <c r="J15" i="36"/>
  <c r="J15" i="37"/>
  <c r="J15" i="40"/>
  <c r="J15" i="44"/>
  <c r="J15" i="38"/>
  <c r="J15" i="41"/>
  <c r="J15" i="43"/>
  <c r="J15" i="31"/>
  <c r="J15" i="49"/>
  <c r="J15" i="39"/>
  <c r="J15" i="33"/>
  <c r="J15" i="46"/>
  <c r="J15" i="51"/>
  <c r="J15" i="50"/>
  <c r="J15" i="58"/>
  <c r="J15" i="23"/>
  <c r="J15" i="21"/>
  <c r="J15" i="56"/>
  <c r="J15" i="22"/>
  <c r="J15" i="47"/>
  <c r="J15" i="57"/>
  <c r="J15" i="48"/>
  <c r="J15" i="53"/>
  <c r="J15" i="45"/>
  <c r="J15" i="55"/>
  <c r="J15" i="24"/>
  <c r="J15" i="52"/>
  <c r="J15" i="54"/>
  <c r="J15" i="42"/>
  <c r="J15" i="20"/>
  <c r="X11" i="26"/>
  <c r="X11" i="28"/>
  <c r="X11" i="25"/>
  <c r="X11" i="27"/>
  <c r="X11" i="29"/>
  <c r="X11" i="40"/>
  <c r="X11" i="42"/>
  <c r="X11" i="31"/>
  <c r="X11" i="36"/>
  <c r="X11" i="38"/>
  <c r="X11" i="37"/>
  <c r="X11" i="46"/>
  <c r="X11" i="39"/>
  <c r="X11" i="43"/>
  <c r="X11" i="50"/>
  <c r="X11" i="51"/>
  <c r="X11" i="32"/>
  <c r="X11" i="35"/>
  <c r="X11" i="34"/>
  <c r="X11" i="41"/>
  <c r="X11" i="45"/>
  <c r="X11" i="33"/>
  <c r="X11" i="44"/>
  <c r="X11" i="30"/>
  <c r="X11" i="47"/>
  <c r="X11" i="57"/>
  <c r="X11" i="58"/>
  <c r="X11" i="48"/>
  <c r="X11" i="53"/>
  <c r="X11" i="49"/>
  <c r="X11" i="55"/>
  <c r="X11" i="21"/>
  <c r="X11" i="56"/>
  <c r="X11" i="23"/>
  <c r="X11" i="52"/>
  <c r="X11" i="22"/>
  <c r="X11" i="54"/>
  <c r="X11" i="24"/>
  <c r="X11" i="20"/>
  <c r="N17" i="29"/>
  <c r="N17" i="39"/>
  <c r="N17" i="25"/>
  <c r="N17" i="27"/>
  <c r="N17" i="54"/>
  <c r="N17" i="46"/>
  <c r="N17" i="51"/>
  <c r="N17" i="36"/>
  <c r="N17" i="49"/>
  <c r="N17" i="42"/>
  <c r="N17" i="32"/>
  <c r="N17" i="40"/>
  <c r="N17" i="52"/>
  <c r="N17" i="28"/>
  <c r="N17" i="53"/>
  <c r="N17" i="57"/>
  <c r="N17" i="33"/>
  <c r="N17" i="47"/>
  <c r="N17" i="26"/>
  <c r="N17" i="45"/>
  <c r="N17" i="37"/>
  <c r="N17" i="55"/>
  <c r="N17" i="31"/>
  <c r="N17" i="34"/>
  <c r="N17" i="44"/>
  <c r="N17" i="38"/>
  <c r="N17" i="43"/>
  <c r="N17" i="35"/>
  <c r="N17" i="50"/>
  <c r="N17" i="30"/>
  <c r="N17" i="24"/>
  <c r="N17" i="48"/>
  <c r="N17" i="41"/>
  <c r="N17" i="56"/>
  <c r="N17" i="58"/>
  <c r="N17" i="23"/>
  <c r="N17" i="22"/>
  <c r="N17" i="21"/>
  <c r="N17" i="20"/>
  <c r="V24" i="30"/>
  <c r="V24" i="31"/>
  <c r="V24" i="28"/>
  <c r="V24" i="27"/>
  <c r="V24" i="26"/>
  <c r="V24" i="29"/>
  <c r="V24" i="32"/>
  <c r="V24" i="33"/>
  <c r="V24" i="38"/>
  <c r="V24" i="36"/>
  <c r="V24" i="35"/>
  <c r="V24" i="25"/>
  <c r="V24" i="44"/>
  <c r="V24" i="42"/>
  <c r="V24" i="41"/>
  <c r="V24" i="43"/>
  <c r="V24" i="46"/>
  <c r="V24" i="49"/>
  <c r="V24" i="48"/>
  <c r="V24" i="50"/>
  <c r="V24" i="54"/>
  <c r="V24" i="47"/>
  <c r="V24" i="34"/>
  <c r="V24" i="39"/>
  <c r="V24" i="45"/>
  <c r="V24" i="52"/>
  <c r="V24" i="40"/>
  <c r="V24" i="37"/>
  <c r="V24" i="51"/>
  <c r="V24" i="53"/>
  <c r="V24" i="56"/>
  <c r="V24" i="55"/>
  <c r="V24" i="57"/>
  <c r="V24" i="23"/>
  <c r="V24" i="58"/>
  <c r="V24" i="24"/>
  <c r="V24" i="22"/>
  <c r="V24" i="21"/>
  <c r="V24" i="20"/>
  <c r="X27" i="25"/>
  <c r="X27" i="31"/>
  <c r="X27" i="26"/>
  <c r="X27" i="30"/>
  <c r="X27" i="32"/>
  <c r="X27" i="28"/>
  <c r="X27" i="40"/>
  <c r="X27" i="33"/>
  <c r="X27" i="27"/>
  <c r="X27" i="29"/>
  <c r="X27" i="42"/>
  <c r="X27" i="36"/>
  <c r="X27" i="38"/>
  <c r="X27" i="35"/>
  <c r="X27" i="46"/>
  <c r="X27" i="50"/>
  <c r="X27" i="51"/>
  <c r="X27" i="43"/>
  <c r="X27" i="45"/>
  <c r="X27" i="37"/>
  <c r="X27" i="49"/>
  <c r="X27" i="41"/>
  <c r="X27" i="52"/>
  <c r="X27" i="39"/>
  <c r="X27" i="44"/>
  <c r="X27" i="48"/>
  <c r="X27" i="54"/>
  <c r="X27" i="55"/>
  <c r="X27" i="56"/>
  <c r="X27" i="57"/>
  <c r="X27" i="58"/>
  <c r="X27" i="21"/>
  <c r="X27" i="24"/>
  <c r="X27" i="22"/>
  <c r="X27" i="34"/>
  <c r="X27" i="53"/>
  <c r="X27" i="23"/>
  <c r="X27" i="47"/>
  <c r="X27" i="20"/>
  <c r="J16" i="30"/>
  <c r="J16" i="27"/>
  <c r="J16" i="28"/>
  <c r="J16" i="25"/>
  <c r="J16" i="26"/>
  <c r="J16" i="29"/>
  <c r="J16" i="32"/>
  <c r="J16" i="34"/>
  <c r="J16" i="35"/>
  <c r="J16" i="36"/>
  <c r="J16" i="37"/>
  <c r="J16" i="38"/>
  <c r="J16" i="41"/>
  <c r="J16" i="43"/>
  <c r="J16" i="31"/>
  <c r="J16" i="42"/>
  <c r="J16" i="49"/>
  <c r="J16" i="52"/>
  <c r="J16" i="48"/>
  <c r="J16" i="47"/>
  <c r="J16" i="39"/>
  <c r="J16" i="33"/>
  <c r="J16" i="44"/>
  <c r="J16" i="50"/>
  <c r="J16" i="40"/>
  <c r="J16" i="58"/>
  <c r="J16" i="56"/>
  <c r="J16" i="22"/>
  <c r="J16" i="46"/>
  <c r="J16" i="21"/>
  <c r="J16" i="57"/>
  <c r="J16" i="54"/>
  <c r="J16" i="45"/>
  <c r="J16" i="24"/>
  <c r="J16" i="23"/>
  <c r="J16" i="51"/>
  <c r="J16" i="53"/>
  <c r="J16" i="55"/>
  <c r="J16" i="20"/>
  <c r="V8" i="55"/>
  <c r="V8" i="30"/>
  <c r="V8" i="31"/>
  <c r="V8" i="29"/>
  <c r="V8" i="26"/>
  <c r="V8" i="33"/>
  <c r="V8" i="38"/>
  <c r="V8" i="36"/>
  <c r="V8" i="32"/>
  <c r="V8" i="28"/>
  <c r="V8" i="40"/>
  <c r="V8" i="34"/>
  <c r="V8" i="35"/>
  <c r="V8" i="27"/>
  <c r="V8" i="41"/>
  <c r="V8" i="42"/>
  <c r="V8" i="44"/>
  <c r="V8" i="43"/>
  <c r="V8" i="25"/>
  <c r="V8" i="39"/>
  <c r="V8" i="49"/>
  <c r="V8" i="48"/>
  <c r="V8" i="54"/>
  <c r="V8" i="46"/>
  <c r="V8" i="53"/>
  <c r="V8" i="37"/>
  <c r="V8" i="51"/>
  <c r="V8" i="50"/>
  <c r="V8" i="52"/>
  <c r="V8" i="23"/>
  <c r="V8" i="58"/>
  <c r="V8" i="21"/>
  <c r="V8" i="47"/>
  <c r="V8" i="24"/>
  <c r="V8" i="45"/>
  <c r="V8" i="56"/>
  <c r="V8" i="57"/>
  <c r="V8" i="22"/>
  <c r="V8" i="20"/>
  <c r="X14" i="28"/>
  <c r="X14" i="26"/>
  <c r="X14" i="27"/>
  <c r="X14" i="32"/>
  <c r="X14" i="30"/>
  <c r="X14" i="25"/>
  <c r="X14" i="29"/>
  <c r="X14" i="31"/>
  <c r="X14" i="34"/>
  <c r="X14" i="41"/>
  <c r="X14" i="45"/>
  <c r="X14" i="44"/>
  <c r="X14" i="37"/>
  <c r="X14" i="49"/>
  <c r="X14" i="52"/>
  <c r="X14" i="48"/>
  <c r="X14" i="50"/>
  <c r="X14" i="42"/>
  <c r="X14" i="47"/>
  <c r="X14" i="35"/>
  <c r="X14" i="40"/>
  <c r="X14" i="43"/>
  <c r="X14" i="46"/>
  <c r="X14" i="53"/>
  <c r="X14" i="51"/>
  <c r="X14" i="39"/>
  <c r="X14" i="54"/>
  <c r="X14" i="58"/>
  <c r="X14" i="36"/>
  <c r="X14" i="33"/>
  <c r="X14" i="24"/>
  <c r="X14" i="56"/>
  <c r="X14" i="55"/>
  <c r="X14" i="21"/>
  <c r="X14" i="22"/>
  <c r="X14" i="38"/>
  <c r="X14" i="57"/>
  <c r="X14" i="23"/>
  <c r="X14" i="20"/>
  <c r="V21" i="28"/>
  <c r="V21" i="25"/>
  <c r="V21" i="27"/>
  <c r="V21" i="26"/>
  <c r="V21" i="32"/>
  <c r="V21" i="33"/>
  <c r="V21" i="30"/>
  <c r="V21" i="34"/>
  <c r="V21" i="29"/>
  <c r="V21" i="36"/>
  <c r="V21" i="39"/>
  <c r="V21" i="37"/>
  <c r="V21" i="46"/>
  <c r="V21" i="40"/>
  <c r="V21" i="45"/>
  <c r="V21" i="43"/>
  <c r="V21" i="31"/>
  <c r="V21" i="42"/>
  <c r="V21" i="38"/>
  <c r="V21" i="49"/>
  <c r="V21" i="35"/>
  <c r="V21" i="52"/>
  <c r="V21" i="41"/>
  <c r="V21" i="47"/>
  <c r="V21" i="44"/>
  <c r="V21" i="50"/>
  <c r="V21" i="54"/>
  <c r="V21" i="48"/>
  <c r="V21" i="51"/>
  <c r="V21" i="24"/>
  <c r="V21" i="53"/>
  <c r="V21" i="55"/>
  <c r="V21" i="56"/>
  <c r="V21" i="57"/>
  <c r="V21" i="21"/>
  <c r="V21" i="58"/>
  <c r="V21" i="22"/>
  <c r="V21" i="23"/>
  <c r="V21" i="20"/>
  <c r="N27" i="45"/>
  <c r="N27" i="35"/>
  <c r="N27" i="53"/>
  <c r="N27" i="43"/>
  <c r="N27" i="31"/>
  <c r="N27" i="33"/>
  <c r="N27" i="41"/>
  <c r="N27" i="29"/>
  <c r="N27" i="39"/>
  <c r="N27" i="25"/>
  <c r="N27" i="27"/>
  <c r="N27" i="34"/>
  <c r="N27" i="55"/>
  <c r="N27" i="26"/>
  <c r="N27" i="40"/>
  <c r="N27" i="46"/>
  <c r="N27" i="54"/>
  <c r="N27" i="48"/>
  <c r="N27" i="52"/>
  <c r="N27" i="38"/>
  <c r="N27" i="50"/>
  <c r="N27" i="32"/>
  <c r="N27" i="49"/>
  <c r="N27" i="58"/>
  <c r="N27" i="30"/>
  <c r="N27" i="42"/>
  <c r="N27" i="37"/>
  <c r="N27" i="47"/>
  <c r="N27" i="57"/>
  <c r="N27" i="44"/>
  <c r="N27" i="28"/>
  <c r="N27" i="56"/>
  <c r="N27" i="36"/>
  <c r="N27" i="51"/>
  <c r="N27" i="24"/>
  <c r="N27" i="21"/>
  <c r="N27" i="23"/>
  <c r="N27" i="22"/>
  <c r="N27" i="20"/>
  <c r="V37" i="28"/>
  <c r="V37" i="27"/>
  <c r="V37" i="26"/>
  <c r="V37" i="25"/>
  <c r="V37" i="32"/>
  <c r="V37" i="31"/>
  <c r="V37" i="30"/>
  <c r="V37" i="33"/>
  <c r="V37" i="34"/>
  <c r="V37" i="36"/>
  <c r="V37" i="35"/>
  <c r="V37" i="46"/>
  <c r="V37" i="45"/>
  <c r="V37" i="38"/>
  <c r="V37" i="29"/>
  <c r="V37" i="37"/>
  <c r="V37" i="39"/>
  <c r="V37" i="49"/>
  <c r="V37" i="43"/>
  <c r="V37" i="52"/>
  <c r="V37" i="40"/>
  <c r="V37" i="42"/>
  <c r="V37" i="48"/>
  <c r="V37" i="41"/>
  <c r="V37" i="47"/>
  <c r="V37" i="54"/>
  <c r="V37" i="44"/>
  <c r="V37" i="24"/>
  <c r="V37" i="51"/>
  <c r="V37" i="21"/>
  <c r="V37" i="50"/>
  <c r="V37" i="23"/>
  <c r="V37" i="53"/>
  <c r="V37" i="56"/>
  <c r="V37" i="58"/>
  <c r="V37" i="22"/>
  <c r="V37" i="57"/>
  <c r="V37" i="55"/>
  <c r="V37" i="20"/>
  <c r="V40" i="30"/>
  <c r="V40" i="31"/>
  <c r="V40" i="27"/>
  <c r="V40" i="25"/>
  <c r="V40" i="26"/>
  <c r="V40" i="28"/>
  <c r="V40" i="32"/>
  <c r="V40" i="38"/>
  <c r="V40" i="36"/>
  <c r="V40" i="34"/>
  <c r="V40" i="33"/>
  <c r="V40" i="35"/>
  <c r="V40" i="39"/>
  <c r="V40" i="44"/>
  <c r="V40" i="37"/>
  <c r="V40" i="43"/>
  <c r="V40" i="40"/>
  <c r="V40" i="45"/>
  <c r="V40" i="29"/>
  <c r="V40" i="46"/>
  <c r="V40" i="49"/>
  <c r="V40" i="48"/>
  <c r="V40" i="41"/>
  <c r="V40" i="54"/>
  <c r="V40" i="42"/>
  <c r="V40" i="47"/>
  <c r="V40" i="52"/>
  <c r="V40" i="56"/>
  <c r="V40" i="51"/>
  <c r="V40" i="55"/>
  <c r="V40" i="23"/>
  <c r="V40" i="50"/>
  <c r="V40" i="57"/>
  <c r="V40" i="58"/>
  <c r="V40" i="24"/>
  <c r="V40" i="53"/>
  <c r="V40" i="22"/>
  <c r="V40" i="21"/>
  <c r="V40" i="20"/>
  <c r="J30" i="25"/>
  <c r="J30" i="28"/>
  <c r="J30" i="27"/>
  <c r="J30" i="26"/>
  <c r="J30" i="30"/>
  <c r="J30" i="31"/>
  <c r="J30" i="38"/>
  <c r="J30" i="34"/>
  <c r="J30" i="45"/>
  <c r="J30" i="32"/>
  <c r="J30" i="33"/>
  <c r="J30" i="44"/>
  <c r="J30" i="29"/>
  <c r="J30" i="49"/>
  <c r="J30" i="48"/>
  <c r="J30" i="42"/>
  <c r="J30" i="54"/>
  <c r="J30" i="47"/>
  <c r="J30" i="40"/>
  <c r="J30" i="36"/>
  <c r="J30" i="37"/>
  <c r="J30" i="43"/>
  <c r="J30" i="41"/>
  <c r="J30" i="39"/>
  <c r="J30" i="53"/>
  <c r="J30" i="23"/>
  <c r="J30" i="21"/>
  <c r="J30" i="22"/>
  <c r="J30" i="55"/>
  <c r="J30" i="58"/>
  <c r="J30" i="56"/>
  <c r="J30" i="52"/>
  <c r="J30" i="51"/>
  <c r="J30" i="46"/>
  <c r="J30" i="57"/>
  <c r="J30" i="50"/>
  <c r="J30" i="24"/>
  <c r="J30" i="35"/>
  <c r="J30" i="20"/>
  <c r="X8" i="27"/>
  <c r="X8" i="25"/>
  <c r="X8" i="29"/>
  <c r="X8" i="30"/>
  <c r="X8" i="26"/>
  <c r="X8" i="28"/>
  <c r="X8" i="33"/>
  <c r="X8" i="35"/>
  <c r="X8" i="37"/>
  <c r="X8" i="32"/>
  <c r="X8" i="31"/>
  <c r="X8" i="34"/>
  <c r="X8" i="36"/>
  <c r="X8" i="42"/>
  <c r="X8" i="40"/>
  <c r="X8" i="41"/>
  <c r="X8" i="38"/>
  <c r="X8" i="47"/>
  <c r="X8" i="39"/>
  <c r="X8" i="43"/>
  <c r="X8" i="50"/>
  <c r="X8" i="44"/>
  <c r="X8" i="53"/>
  <c r="X8" i="49"/>
  <c r="X8" i="57"/>
  <c r="X8" i="45"/>
  <c r="X8" i="46"/>
  <c r="X8" i="51"/>
  <c r="X8" i="52"/>
  <c r="X8" i="56"/>
  <c r="X8" i="22"/>
  <c r="X8" i="21"/>
  <c r="X8" i="58"/>
  <c r="X8" i="48"/>
  <c r="X8" i="23"/>
  <c r="X8" i="55"/>
  <c r="X8" i="54"/>
  <c r="X8" i="24"/>
  <c r="X8" i="20"/>
  <c r="N11" i="45"/>
  <c r="N11" i="35"/>
  <c r="N11" i="53"/>
  <c r="N11" i="43"/>
  <c r="N11" i="31"/>
  <c r="N11" i="33"/>
  <c r="N11" i="41"/>
  <c r="N11" i="29"/>
  <c r="N11" i="39"/>
  <c r="N11" i="25"/>
  <c r="N11" i="27"/>
  <c r="N11" i="44"/>
  <c r="N11" i="30"/>
  <c r="N11" i="36"/>
  <c r="N11" i="49"/>
  <c r="N11" i="51"/>
  <c r="N11" i="42"/>
  <c r="N11" i="32"/>
  <c r="N11" i="26"/>
  <c r="N11" i="54"/>
  <c r="N11" i="34"/>
  <c r="N11" i="52"/>
  <c r="N11" i="56"/>
  <c r="N11" i="58"/>
  <c r="N11" i="57"/>
  <c r="N11" i="37"/>
  <c r="N11" i="46"/>
  <c r="N11" i="55"/>
  <c r="N11" i="24"/>
  <c r="N11" i="48"/>
  <c r="N11" i="50"/>
  <c r="N11" i="47"/>
  <c r="N11" i="28"/>
  <c r="N11" i="40"/>
  <c r="N11" i="38"/>
  <c r="N11" i="21"/>
  <c r="N11" i="23"/>
  <c r="N11" i="22"/>
  <c r="N11" i="20"/>
  <c r="X21" i="28"/>
  <c r="X21" i="26"/>
  <c r="X21" i="27"/>
  <c r="X21" i="29"/>
  <c r="X21" i="30"/>
  <c r="X21" i="31"/>
  <c r="X21" i="32"/>
  <c r="X21" i="34"/>
  <c r="X21" i="37"/>
  <c r="X21" i="35"/>
  <c r="X21" i="41"/>
  <c r="X21" i="40"/>
  <c r="X21" i="33"/>
  <c r="X21" i="39"/>
  <c r="X21" i="38"/>
  <c r="X21" i="44"/>
  <c r="X21" i="43"/>
  <c r="X21" i="48"/>
  <c r="X21" i="45"/>
  <c r="X21" i="46"/>
  <c r="X21" i="47"/>
  <c r="X21" i="50"/>
  <c r="X21" i="51"/>
  <c r="X21" i="36"/>
  <c r="X21" i="25"/>
  <c r="X21" i="24"/>
  <c r="X21" i="57"/>
  <c r="X21" i="49"/>
  <c r="X21" i="56"/>
  <c r="X21" i="52"/>
  <c r="X21" i="53"/>
  <c r="X21" i="55"/>
  <c r="X21" i="42"/>
  <c r="X21" i="21"/>
  <c r="X21" i="23"/>
  <c r="X21" i="22"/>
  <c r="X21" i="54"/>
  <c r="X21" i="58"/>
  <c r="X21" i="20"/>
  <c r="V31" i="25"/>
  <c r="V31" i="29"/>
  <c r="V31" i="30"/>
  <c r="V31" i="26"/>
  <c r="V31" i="28"/>
  <c r="V31" i="31"/>
  <c r="V31" i="27"/>
  <c r="V31" i="37"/>
  <c r="V31" i="39"/>
  <c r="V31" i="40"/>
  <c r="V31" i="43"/>
  <c r="V31" i="38"/>
  <c r="V31" i="32"/>
  <c r="V31" i="41"/>
  <c r="V31" i="33"/>
  <c r="V31" i="34"/>
  <c r="V31" i="36"/>
  <c r="V31" i="47"/>
  <c r="V31" i="35"/>
  <c r="V31" i="45"/>
  <c r="V31" i="46"/>
  <c r="V31" i="48"/>
  <c r="V31" i="51"/>
  <c r="V31" i="53"/>
  <c r="V31" i="42"/>
  <c r="V31" i="49"/>
  <c r="V31" i="56"/>
  <c r="V31" i="23"/>
  <c r="V31" i="21"/>
  <c r="V31" i="22"/>
  <c r="V31" i="58"/>
  <c r="V31" i="44"/>
  <c r="V31" i="52"/>
  <c r="V31" i="54"/>
  <c r="V31" i="24"/>
  <c r="V31" i="55"/>
  <c r="V31" i="57"/>
  <c r="V31" i="50"/>
  <c r="V31" i="20"/>
  <c r="X34" i="26"/>
  <c r="X34" i="28"/>
  <c r="X34" i="29"/>
  <c r="X34" i="32"/>
  <c r="X34" i="34"/>
  <c r="X34" i="33"/>
  <c r="X34" i="36"/>
  <c r="X34" i="38"/>
  <c r="X34" i="25"/>
  <c r="X34" i="37"/>
  <c r="X34" i="35"/>
  <c r="X34" i="46"/>
  <c r="X34" i="41"/>
  <c r="X34" i="43"/>
  <c r="X34" i="30"/>
  <c r="X34" i="49"/>
  <c r="X34" i="48"/>
  <c r="X34" i="40"/>
  <c r="X34" i="39"/>
  <c r="X34" i="47"/>
  <c r="X34" i="45"/>
  <c r="X34" i="51"/>
  <c r="X34" i="27"/>
  <c r="X34" i="31"/>
  <c r="X34" i="54"/>
  <c r="X34" i="24"/>
  <c r="X34" i="44"/>
  <c r="X34" i="57"/>
  <c r="X34" i="52"/>
  <c r="X34" i="58"/>
  <c r="X34" i="22"/>
  <c r="X34" i="21"/>
  <c r="X34" i="50"/>
  <c r="X34" i="23"/>
  <c r="X34" i="53"/>
  <c r="X34" i="56"/>
  <c r="X34" i="42"/>
  <c r="X34" i="55"/>
  <c r="X34" i="20"/>
  <c r="N37" i="34"/>
  <c r="N37" i="37"/>
  <c r="N37" i="44"/>
  <c r="N37" i="42"/>
  <c r="N37" i="32"/>
  <c r="N37" i="40"/>
  <c r="N37" i="52"/>
  <c r="N37" i="24"/>
  <c r="N37" i="26"/>
  <c r="N37" i="28"/>
  <c r="N37" i="47"/>
  <c r="N37" i="50"/>
  <c r="N37" i="45"/>
  <c r="N37" i="35"/>
  <c r="N37" i="46"/>
  <c r="N37" i="27"/>
  <c r="N37" i="41"/>
  <c r="N37" i="57"/>
  <c r="N37" i="30"/>
  <c r="N37" i="53"/>
  <c r="N37" i="58"/>
  <c r="N37" i="25"/>
  <c r="N37" i="39"/>
  <c r="N37" i="56"/>
  <c r="N37" i="33"/>
  <c r="N37" i="49"/>
  <c r="N37" i="29"/>
  <c r="N37" i="48"/>
  <c r="N37" i="54"/>
  <c r="N37" i="31"/>
  <c r="N37" i="43"/>
  <c r="N37" i="51"/>
  <c r="N37" i="36"/>
  <c r="N37" i="55"/>
  <c r="N37" i="38"/>
  <c r="N37" i="21"/>
  <c r="N37" i="23"/>
  <c r="N37" i="22"/>
  <c r="N37" i="20"/>
  <c r="N40" i="32"/>
  <c r="N40" i="40"/>
  <c r="N40" i="30"/>
  <c r="N40" i="38"/>
  <c r="N40" i="55"/>
  <c r="N40" i="57"/>
  <c r="N40" i="26"/>
  <c r="N40" i="28"/>
  <c r="N40" i="47"/>
  <c r="N40" i="50"/>
  <c r="N40" i="35"/>
  <c r="N40" i="53"/>
  <c r="N40" i="43"/>
  <c r="N40" i="48"/>
  <c r="N40" i="58"/>
  <c r="N40" i="25"/>
  <c r="N40" i="39"/>
  <c r="N40" i="44"/>
  <c r="N40" i="56"/>
  <c r="N40" i="33"/>
  <c r="N40" i="49"/>
  <c r="N40" i="51"/>
  <c r="N40" i="31"/>
  <c r="N40" i="36"/>
  <c r="N40" i="37"/>
  <c r="N40" i="46"/>
  <c r="N40" i="45"/>
  <c r="N40" i="41"/>
  <c r="N40" i="24"/>
  <c r="N40" i="54"/>
  <c r="N40" i="52"/>
  <c r="N40" i="42"/>
  <c r="N40" i="27"/>
  <c r="N40" i="34"/>
  <c r="N40" i="29"/>
  <c r="N40" i="22"/>
  <c r="N40" i="21"/>
  <c r="N40" i="23"/>
  <c r="N40" i="20"/>
  <c r="X43" i="27"/>
  <c r="X43" i="26"/>
  <c r="X43" i="29"/>
  <c r="X43" i="30"/>
  <c r="X43" i="31"/>
  <c r="X43" i="28"/>
  <c r="X43" i="25"/>
  <c r="X43" i="32"/>
  <c r="X43" i="40"/>
  <c r="X43" i="34"/>
  <c r="X43" i="35"/>
  <c r="X43" i="39"/>
  <c r="X43" i="42"/>
  <c r="X43" i="33"/>
  <c r="X43" i="36"/>
  <c r="X43" i="38"/>
  <c r="X43" i="37"/>
  <c r="X43" i="46"/>
  <c r="X43" i="50"/>
  <c r="X43" i="51"/>
  <c r="X43" i="41"/>
  <c r="X43" i="44"/>
  <c r="X43" i="48"/>
  <c r="X43" i="43"/>
  <c r="X43" i="47"/>
  <c r="X43" i="52"/>
  <c r="X43" i="55"/>
  <c r="X43" i="49"/>
  <c r="X43" i="56"/>
  <c r="X43" i="58"/>
  <c r="X43" i="21"/>
  <c r="X43" i="22"/>
  <c r="X43" i="57"/>
  <c r="X43" i="54"/>
  <c r="X43" i="24"/>
  <c r="X43" i="53"/>
  <c r="X43" i="23"/>
  <c r="X43" i="45"/>
  <c r="X43" i="20"/>
  <c r="P38" i="17"/>
  <c r="P44" i="17"/>
  <c r="P35" i="17"/>
  <c r="P41" i="17"/>
  <c r="P13" i="17"/>
  <c r="P29" i="17"/>
  <c r="P11" i="17"/>
  <c r="AV47" i="17"/>
  <c r="AW47" i="17" s="1"/>
  <c r="P27" i="17"/>
  <c r="P43" i="17"/>
  <c r="P19" i="17"/>
  <c r="P22" i="17"/>
  <c r="P28" i="17"/>
  <c r="P47" i="17"/>
  <c r="C47" i="17" s="1"/>
  <c r="P25" i="17"/>
  <c r="P20" i="17"/>
  <c r="P42" i="17"/>
  <c r="P36" i="17"/>
  <c r="P30" i="17"/>
  <c r="P40" i="17"/>
  <c r="P21" i="17"/>
  <c r="P37" i="17"/>
  <c r="P34" i="17"/>
  <c r="P12" i="17"/>
  <c r="P31" i="17"/>
  <c r="P32" i="17"/>
  <c r="X47" i="17"/>
  <c r="E47" i="17" s="1"/>
  <c r="W47" i="17"/>
  <c r="D47" i="17" s="1"/>
  <c r="P23" i="17"/>
  <c r="P39" i="17"/>
  <c r="P14" i="17"/>
  <c r="P33" i="17"/>
  <c r="P45" i="17"/>
  <c r="P17" i="17"/>
  <c r="P24" i="17"/>
  <c r="P46" i="17"/>
  <c r="P9" i="17"/>
  <c r="P15" i="17"/>
  <c r="AV49" i="17"/>
  <c r="AW49" i="17" s="1"/>
  <c r="AV50" i="17"/>
  <c r="AW50" i="17" s="1"/>
  <c r="AH10" i="17"/>
  <c r="F10" i="17" s="1"/>
  <c r="AH29" i="17"/>
  <c r="F29" i="17" s="1"/>
  <c r="AH25" i="17"/>
  <c r="F25" i="17" s="1"/>
  <c r="AH41" i="17"/>
  <c r="F41" i="17" s="1"/>
  <c r="AH33" i="17"/>
  <c r="F33" i="17" s="1"/>
  <c r="AH26" i="17"/>
  <c r="F26" i="17" s="1"/>
  <c r="AH19" i="17"/>
  <c r="F19" i="17" s="1"/>
  <c r="AH11" i="17"/>
  <c r="F11" i="17" s="1"/>
  <c r="AU50" i="17"/>
  <c r="AH14" i="17"/>
  <c r="F14" i="17" s="1"/>
  <c r="AI29" i="17"/>
  <c r="G29" i="17" s="1"/>
  <c r="AH40" i="17"/>
  <c r="F40" i="17" s="1"/>
  <c r="AI22" i="17"/>
  <c r="G22" i="17" s="1"/>
  <c r="AU49" i="17"/>
  <c r="AI44" i="17"/>
  <c r="G44" i="17" s="1"/>
  <c r="AI28" i="17"/>
  <c r="G28" i="17" s="1"/>
  <c r="AI12" i="17"/>
  <c r="G12" i="17" s="1"/>
  <c r="AI31" i="17"/>
  <c r="G31" i="17" s="1"/>
  <c r="AH18" i="17"/>
  <c r="F18" i="17" s="1"/>
  <c r="AI15" i="17"/>
  <c r="G15" i="17" s="1"/>
  <c r="AI14" i="17"/>
  <c r="G14" i="17" s="1"/>
  <c r="AI43" i="17"/>
  <c r="G43" i="17" s="1"/>
  <c r="AH32" i="17"/>
  <c r="F32" i="17" s="1"/>
  <c r="AI25" i="17"/>
  <c r="G25" i="17" s="1"/>
  <c r="AI21" i="17"/>
  <c r="G21" i="17" s="1"/>
  <c r="AH35" i="17"/>
  <c r="F35" i="17" s="1"/>
  <c r="AI32" i="17"/>
  <c r="G32" i="17" s="1"/>
  <c r="AI10" i="17"/>
  <c r="G10" i="17" s="1"/>
  <c r="AI39" i="17"/>
  <c r="G39" i="17" s="1"/>
  <c r="AH20" i="17"/>
  <c r="F20" i="17" s="1"/>
  <c r="AH13" i="17"/>
  <c r="F13" i="17" s="1"/>
  <c r="AI13" i="17"/>
  <c r="G13" i="17" s="1"/>
  <c r="AH28" i="17"/>
  <c r="F28" i="17" s="1"/>
  <c r="AI17" i="17"/>
  <c r="G17" i="17" s="1"/>
  <c r="AH9" i="17"/>
  <c r="F9" i="17" s="1"/>
  <c r="AI24" i="17"/>
  <c r="G24" i="17" s="1"/>
  <c r="AI46" i="17"/>
  <c r="G46" i="17" s="1"/>
  <c r="AI35" i="17"/>
  <c r="G35" i="17" s="1"/>
  <c r="AI42" i="17"/>
  <c r="G42" i="17" s="1"/>
  <c r="AI20" i="17"/>
  <c r="G20" i="17" s="1"/>
  <c r="AH16" i="17"/>
  <c r="F16" i="17" s="1"/>
  <c r="AH38" i="17"/>
  <c r="F38" i="17" s="1"/>
  <c r="AI27" i="17"/>
  <c r="G27" i="17" s="1"/>
  <c r="AD47" i="17"/>
  <c r="AI9" i="17"/>
  <c r="G9" i="17" s="1"/>
  <c r="AI37" i="17"/>
  <c r="G37" i="17" s="1"/>
  <c r="AI30" i="17"/>
  <c r="G30" i="17" s="1"/>
  <c r="AH46" i="17"/>
  <c r="F46" i="17" s="1"/>
  <c r="AI34" i="17"/>
  <c r="G34" i="17" s="1"/>
  <c r="AH24" i="17"/>
  <c r="F24" i="17" s="1"/>
  <c r="AG47" i="17"/>
  <c r="AI23" i="17"/>
  <c r="G23" i="17" s="1"/>
  <c r="O10" i="17"/>
  <c r="O18" i="17"/>
  <c r="F8" i="17"/>
  <c r="O26" i="17"/>
  <c r="J11" i="39" l="1"/>
  <c r="J11" i="36"/>
  <c r="J11" i="27"/>
  <c r="J11" i="28"/>
  <c r="J11" i="26"/>
  <c r="J11" i="30"/>
  <c r="J11" i="32"/>
  <c r="J11" i="25"/>
  <c r="J11" i="31"/>
  <c r="J11" i="40"/>
  <c r="J11" i="29"/>
  <c r="J11" i="34"/>
  <c r="J11" i="35"/>
  <c r="J11" i="38"/>
  <c r="J11" i="33"/>
  <c r="J11" i="50"/>
  <c r="J11" i="51"/>
  <c r="J11" i="42"/>
  <c r="J11" i="49"/>
  <c r="J11" i="52"/>
  <c r="J11" i="41"/>
  <c r="J11" i="37"/>
  <c r="J11" i="48"/>
  <c r="J11" i="43"/>
  <c r="J11" i="44"/>
  <c r="J11" i="46"/>
  <c r="J11" i="53"/>
  <c r="J11" i="55"/>
  <c r="J11" i="58"/>
  <c r="J11" i="23"/>
  <c r="J11" i="47"/>
  <c r="J11" i="21"/>
  <c r="J11" i="57"/>
  <c r="J11" i="45"/>
  <c r="J11" i="24"/>
  <c r="J11" i="22"/>
  <c r="J11" i="56"/>
  <c r="J11" i="54"/>
  <c r="J11" i="20"/>
  <c r="T30" i="33"/>
  <c r="T30" i="25"/>
  <c r="T30" i="28"/>
  <c r="T30" i="27"/>
  <c r="T30" i="26"/>
  <c r="T30" i="31"/>
  <c r="T30" i="29"/>
  <c r="T30" i="38"/>
  <c r="T30" i="41"/>
  <c r="T30" i="36"/>
  <c r="T30" i="37"/>
  <c r="T30" i="45"/>
  <c r="T30" i="34"/>
  <c r="T30" i="39"/>
  <c r="T30" i="44"/>
  <c r="T30" i="42"/>
  <c r="T30" i="35"/>
  <c r="T30" i="43"/>
  <c r="T30" i="52"/>
  <c r="T30" i="30"/>
  <c r="T30" i="48"/>
  <c r="T30" i="40"/>
  <c r="T30" i="49"/>
  <c r="T30" i="47"/>
  <c r="T30" i="54"/>
  <c r="T30" i="46"/>
  <c r="T30" i="32"/>
  <c r="T30" i="50"/>
  <c r="T30" i="53"/>
  <c r="T30" i="58"/>
  <c r="T30" i="51"/>
  <c r="T30" i="23"/>
  <c r="T30" i="24"/>
  <c r="T30" i="21"/>
  <c r="T30" i="56"/>
  <c r="T30" i="57"/>
  <c r="T30" i="22"/>
  <c r="T30" i="55"/>
  <c r="T30" i="20"/>
  <c r="J28" i="25"/>
  <c r="J28" i="33"/>
  <c r="J28" i="28"/>
  <c r="J28" i="27"/>
  <c r="J28" i="32"/>
  <c r="J28" i="30"/>
  <c r="J28" i="26"/>
  <c r="J28" i="29"/>
  <c r="J28" i="31"/>
  <c r="J28" i="38"/>
  <c r="J28" i="35"/>
  <c r="J28" i="36"/>
  <c r="J28" i="37"/>
  <c r="J28" i="39"/>
  <c r="J28" i="45"/>
  <c r="J28" i="41"/>
  <c r="J28" i="34"/>
  <c r="J28" i="48"/>
  <c r="J28" i="44"/>
  <c r="J28" i="40"/>
  <c r="J28" i="51"/>
  <c r="J28" i="53"/>
  <c r="J28" i="42"/>
  <c r="J28" i="43"/>
  <c r="J28" i="54"/>
  <c r="J28" i="55"/>
  <c r="J28" i="23"/>
  <c r="J28" i="22"/>
  <c r="J28" i="58"/>
  <c r="J28" i="56"/>
  <c r="J28" i="21"/>
  <c r="J28" i="52"/>
  <c r="J28" i="46"/>
  <c r="J28" i="57"/>
  <c r="J28" i="50"/>
  <c r="J28" i="24"/>
  <c r="J28" i="49"/>
  <c r="J28" i="47"/>
  <c r="J28" i="20"/>
  <c r="T7" i="52"/>
  <c r="T7" i="39"/>
  <c r="T7" i="27"/>
  <c r="T7" i="31"/>
  <c r="T7" i="28"/>
  <c r="T7" i="25"/>
  <c r="T7" i="26"/>
  <c r="T7" i="32"/>
  <c r="T7" i="37"/>
  <c r="T7" i="33"/>
  <c r="T7" i="40"/>
  <c r="T7" i="43"/>
  <c r="T7" i="34"/>
  <c r="T7" i="41"/>
  <c r="T7" i="47"/>
  <c r="T7" i="36"/>
  <c r="T7" i="35"/>
  <c r="T7" i="45"/>
  <c r="T7" i="50"/>
  <c r="T7" i="46"/>
  <c r="T7" i="42"/>
  <c r="T7" i="38"/>
  <c r="T7" i="29"/>
  <c r="T7" i="56"/>
  <c r="T7" i="54"/>
  <c r="T7" i="49"/>
  <c r="T7" i="51"/>
  <c r="T7" i="23"/>
  <c r="T7" i="21"/>
  <c r="T7" i="22"/>
  <c r="T7" i="53"/>
  <c r="T7" i="24"/>
  <c r="T7" i="48"/>
  <c r="T7" i="55"/>
  <c r="T7" i="57"/>
  <c r="T7" i="58"/>
  <c r="T7" i="30"/>
  <c r="T7" i="44"/>
  <c r="T7" i="20"/>
  <c r="T43" i="28"/>
  <c r="T43" i="26"/>
  <c r="T43" i="27"/>
  <c r="T43" i="25"/>
  <c r="T43" i="31"/>
  <c r="T43" i="32"/>
  <c r="T43" i="29"/>
  <c r="T43" i="33"/>
  <c r="T43" i="40"/>
  <c r="T43" i="38"/>
  <c r="T43" i="30"/>
  <c r="T43" i="36"/>
  <c r="T43" i="35"/>
  <c r="T43" i="42"/>
  <c r="T43" i="46"/>
  <c r="T43" i="50"/>
  <c r="T43" i="51"/>
  <c r="T43" i="37"/>
  <c r="T43" i="39"/>
  <c r="T43" i="41"/>
  <c r="T43" i="49"/>
  <c r="T43" i="44"/>
  <c r="T43" i="55"/>
  <c r="T43" i="34"/>
  <c r="T43" i="47"/>
  <c r="T43" i="54"/>
  <c r="T43" i="48"/>
  <c r="T43" i="24"/>
  <c r="T43" i="52"/>
  <c r="T43" i="56"/>
  <c r="T43" i="57"/>
  <c r="T43" i="22"/>
  <c r="T43" i="23"/>
  <c r="T43" i="43"/>
  <c r="T43" i="53"/>
  <c r="T43" i="58"/>
  <c r="T43" i="21"/>
  <c r="T43" i="45"/>
  <c r="T43" i="20"/>
  <c r="J10" i="39"/>
  <c r="J10" i="36"/>
  <c r="J10" i="29"/>
  <c r="J10" i="27"/>
  <c r="J10" i="25"/>
  <c r="J10" i="31"/>
  <c r="J10" i="28"/>
  <c r="J10" i="30"/>
  <c r="J10" i="32"/>
  <c r="J10" i="35"/>
  <c r="J10" i="33"/>
  <c r="J10" i="40"/>
  <c r="J10" i="50"/>
  <c r="J10" i="38"/>
  <c r="J10" i="37"/>
  <c r="J10" i="49"/>
  <c r="J10" i="52"/>
  <c r="J10" i="41"/>
  <c r="J10" i="48"/>
  <c r="J10" i="43"/>
  <c r="J10" i="34"/>
  <c r="J10" i="55"/>
  <c r="J10" i="46"/>
  <c r="J10" i="26"/>
  <c r="J10" i="51"/>
  <c r="J10" i="53"/>
  <c r="J10" i="56"/>
  <c r="J10" i="22"/>
  <c r="J10" i="21"/>
  <c r="J10" i="44"/>
  <c r="J10" i="47"/>
  <c r="J10" i="24"/>
  <c r="J10" i="45"/>
  <c r="J10" i="54"/>
  <c r="J10" i="23"/>
  <c r="J10" i="42"/>
  <c r="J10" i="58"/>
  <c r="J10" i="57"/>
  <c r="J10" i="20"/>
  <c r="J25" i="26"/>
  <c r="J25" i="34"/>
  <c r="J25" i="28"/>
  <c r="J25" i="29"/>
  <c r="J25" i="41"/>
  <c r="J25" i="33"/>
  <c r="J25" i="38"/>
  <c r="J25" i="25"/>
  <c r="J25" i="36"/>
  <c r="J25" i="37"/>
  <c r="J25" i="31"/>
  <c r="J25" i="46"/>
  <c r="J25" i="44"/>
  <c r="J25" i="50"/>
  <c r="J25" i="30"/>
  <c r="J25" i="32"/>
  <c r="J25" i="49"/>
  <c r="J25" i="52"/>
  <c r="J25" i="45"/>
  <c r="J25" i="40"/>
  <c r="J25" i="47"/>
  <c r="J25" i="56"/>
  <c r="J25" i="48"/>
  <c r="J25" i="51"/>
  <c r="J25" i="53"/>
  <c r="J25" i="42"/>
  <c r="J25" i="43"/>
  <c r="J25" i="39"/>
  <c r="J25" i="27"/>
  <c r="J25" i="54"/>
  <c r="J25" i="23"/>
  <c r="J25" i="55"/>
  <c r="J25" i="22"/>
  <c r="J25" i="58"/>
  <c r="J25" i="21"/>
  <c r="J25" i="57"/>
  <c r="J25" i="35"/>
  <c r="J25" i="24"/>
  <c r="J25" i="20"/>
  <c r="J27" i="29"/>
  <c r="J27" i="25"/>
  <c r="J27" i="28"/>
  <c r="J27" i="30"/>
  <c r="J27" i="40"/>
  <c r="J27" i="33"/>
  <c r="J27" i="26"/>
  <c r="J27" i="31"/>
  <c r="J27" i="35"/>
  <c r="J27" i="36"/>
  <c r="J27" i="37"/>
  <c r="J27" i="39"/>
  <c r="J27" i="50"/>
  <c r="J27" i="51"/>
  <c r="J27" i="41"/>
  <c r="J27" i="45"/>
  <c r="J27" i="32"/>
  <c r="J27" i="49"/>
  <c r="J27" i="52"/>
  <c r="J27" i="34"/>
  <c r="J27" i="46"/>
  <c r="J27" i="44"/>
  <c r="J27" i="47"/>
  <c r="J27" i="27"/>
  <c r="J27" i="48"/>
  <c r="J27" i="42"/>
  <c r="J27" i="43"/>
  <c r="J27" i="38"/>
  <c r="J27" i="54"/>
  <c r="J27" i="23"/>
  <c r="J27" i="53"/>
  <c r="J27" i="55"/>
  <c r="J27" i="21"/>
  <c r="J27" i="58"/>
  <c r="J27" i="24"/>
  <c r="J27" i="56"/>
  <c r="J27" i="22"/>
  <c r="J27" i="57"/>
  <c r="J27" i="20"/>
  <c r="T10" i="27"/>
  <c r="T10" i="34"/>
  <c r="T10" i="25"/>
  <c r="T10" i="41"/>
  <c r="T10" i="30"/>
  <c r="T10" i="33"/>
  <c r="T10" i="32"/>
  <c r="T10" i="38"/>
  <c r="T10" i="29"/>
  <c r="T10" i="37"/>
  <c r="T10" i="26"/>
  <c r="T10" i="28"/>
  <c r="T10" i="42"/>
  <c r="T10" i="35"/>
  <c r="T10" i="39"/>
  <c r="T10" i="40"/>
  <c r="T10" i="43"/>
  <c r="T10" i="44"/>
  <c r="T10" i="50"/>
  <c r="T10" i="36"/>
  <c r="T10" i="46"/>
  <c r="T10" i="48"/>
  <c r="T10" i="47"/>
  <c r="T10" i="56"/>
  <c r="T10" i="54"/>
  <c r="T10" i="52"/>
  <c r="T10" i="31"/>
  <c r="T10" i="24"/>
  <c r="T10" i="55"/>
  <c r="T10" i="58"/>
  <c r="T10" i="21"/>
  <c r="T10" i="45"/>
  <c r="T10" i="49"/>
  <c r="T10" i="22"/>
  <c r="T10" i="23"/>
  <c r="T10" i="53"/>
  <c r="T10" i="57"/>
  <c r="T10" i="51"/>
  <c r="T10" i="20"/>
  <c r="J41" i="26"/>
  <c r="J41" i="34"/>
  <c r="J41" i="25"/>
  <c r="J41" i="29"/>
  <c r="J41" i="32"/>
  <c r="J41" i="41"/>
  <c r="J41" i="38"/>
  <c r="J41" i="27"/>
  <c r="J41" i="33"/>
  <c r="J41" i="35"/>
  <c r="J41" i="40"/>
  <c r="J41" i="31"/>
  <c r="J41" i="28"/>
  <c r="J41" i="36"/>
  <c r="J41" i="46"/>
  <c r="J41" i="50"/>
  <c r="J41" i="42"/>
  <c r="J41" i="43"/>
  <c r="J41" i="44"/>
  <c r="J41" i="49"/>
  <c r="J41" i="52"/>
  <c r="J41" i="48"/>
  <c r="J41" i="54"/>
  <c r="J41" i="56"/>
  <c r="J41" i="30"/>
  <c r="J41" i="39"/>
  <c r="J41" i="47"/>
  <c r="J41" i="45"/>
  <c r="J41" i="53"/>
  <c r="J41" i="57"/>
  <c r="J41" i="51"/>
  <c r="J41" i="23"/>
  <c r="J41" i="22"/>
  <c r="J41" i="37"/>
  <c r="J41" i="58"/>
  <c r="J41" i="55"/>
  <c r="J41" i="24"/>
  <c r="J41" i="21"/>
  <c r="J41" i="20"/>
  <c r="T26" i="28"/>
  <c r="T26" i="34"/>
  <c r="T26" i="27"/>
  <c r="T26" i="29"/>
  <c r="T26" i="32"/>
  <c r="T26" i="25"/>
  <c r="T26" i="30"/>
  <c r="T26" i="26"/>
  <c r="T26" i="31"/>
  <c r="T26" i="33"/>
  <c r="T26" i="41"/>
  <c r="T26" i="38"/>
  <c r="T26" i="40"/>
  <c r="T26" i="36"/>
  <c r="T26" i="42"/>
  <c r="T26" i="37"/>
  <c r="T26" i="50"/>
  <c r="T26" i="35"/>
  <c r="T26" i="44"/>
  <c r="T26" i="43"/>
  <c r="T26" i="56"/>
  <c r="T26" i="45"/>
  <c r="T26" i="46"/>
  <c r="T26" i="49"/>
  <c r="T26" i="54"/>
  <c r="T26" i="48"/>
  <c r="T26" i="39"/>
  <c r="T26" i="57"/>
  <c r="T26" i="24"/>
  <c r="T26" i="53"/>
  <c r="T26" i="21"/>
  <c r="T26" i="55"/>
  <c r="T26" i="23"/>
  <c r="T26" i="51"/>
  <c r="T26" i="47"/>
  <c r="T26" i="22"/>
  <c r="T26" i="58"/>
  <c r="T26" i="52"/>
  <c r="T26" i="20"/>
  <c r="J9" i="49"/>
  <c r="J9" i="39"/>
  <c r="J9" i="36"/>
  <c r="J9" i="26"/>
  <c r="J9" i="25"/>
  <c r="J9" i="27"/>
  <c r="J9" i="30"/>
  <c r="J9" i="32"/>
  <c r="J9" i="31"/>
  <c r="J9" i="41"/>
  <c r="J9" i="28"/>
  <c r="J9" i="38"/>
  <c r="J9" i="29"/>
  <c r="J9" i="35"/>
  <c r="J9" i="34"/>
  <c r="J9" i="45"/>
  <c r="J9" i="46"/>
  <c r="J9" i="33"/>
  <c r="J9" i="40"/>
  <c r="J9" i="50"/>
  <c r="J9" i="42"/>
  <c r="J9" i="37"/>
  <c r="J9" i="52"/>
  <c r="J9" i="43"/>
  <c r="J9" i="47"/>
  <c r="J9" i="56"/>
  <c r="J9" i="53"/>
  <c r="J9" i="51"/>
  <c r="J9" i="55"/>
  <c r="J9" i="58"/>
  <c r="J9" i="23"/>
  <c r="J9" i="22"/>
  <c r="J9" i="48"/>
  <c r="J9" i="44"/>
  <c r="J9" i="24"/>
  <c r="J9" i="54"/>
  <c r="J9" i="21"/>
  <c r="J9" i="57"/>
  <c r="J9" i="20"/>
  <c r="J34" i="25"/>
  <c r="J34" i="31"/>
  <c r="J34" i="27"/>
  <c r="J34" i="26"/>
  <c r="J34" i="28"/>
  <c r="J34" i="30"/>
  <c r="J34" i="34"/>
  <c r="J34" i="35"/>
  <c r="J34" i="36"/>
  <c r="J34" i="32"/>
  <c r="J34" i="39"/>
  <c r="J34" i="41"/>
  <c r="J34" i="33"/>
  <c r="J34" i="42"/>
  <c r="J34" i="40"/>
  <c r="J34" i="29"/>
  <c r="J34" i="48"/>
  <c r="J34" i="47"/>
  <c r="J34" i="45"/>
  <c r="J34" i="37"/>
  <c r="J34" i="43"/>
  <c r="J34" i="58"/>
  <c r="J34" i="38"/>
  <c r="J34" i="57"/>
  <c r="J34" i="49"/>
  <c r="J34" i="51"/>
  <c r="J34" i="53"/>
  <c r="J34" i="44"/>
  <c r="J34" i="56"/>
  <c r="J34" i="24"/>
  <c r="J34" i="22"/>
  <c r="J34" i="46"/>
  <c r="J34" i="50"/>
  <c r="J34" i="54"/>
  <c r="J34" i="52"/>
  <c r="J34" i="23"/>
  <c r="J34" i="21"/>
  <c r="J34" i="55"/>
  <c r="J34" i="20"/>
  <c r="J20" i="26"/>
  <c r="J20" i="25"/>
  <c r="J20" i="27"/>
  <c r="J20" i="30"/>
  <c r="J20" i="29"/>
  <c r="J20" i="34"/>
  <c r="J20" i="37"/>
  <c r="J20" i="41"/>
  <c r="J20" i="31"/>
  <c r="J20" i="33"/>
  <c r="J20" i="40"/>
  <c r="J20" i="44"/>
  <c r="J20" i="38"/>
  <c r="J20" i="42"/>
  <c r="J20" i="36"/>
  <c r="J20" i="35"/>
  <c r="J20" i="43"/>
  <c r="J20" i="47"/>
  <c r="J20" i="46"/>
  <c r="J20" i="50"/>
  <c r="J20" i="51"/>
  <c r="J20" i="39"/>
  <c r="J20" i="53"/>
  <c r="J20" i="32"/>
  <c r="J20" i="57"/>
  <c r="J20" i="52"/>
  <c r="J20" i="56"/>
  <c r="J20" i="55"/>
  <c r="J20" i="49"/>
  <c r="J20" i="54"/>
  <c r="J20" i="48"/>
  <c r="J20" i="24"/>
  <c r="J20" i="45"/>
  <c r="J20" i="28"/>
  <c r="J20" i="22"/>
  <c r="J20" i="23"/>
  <c r="J20" i="58"/>
  <c r="J20" i="21"/>
  <c r="J20" i="20"/>
  <c r="J31" i="29"/>
  <c r="J31" i="30"/>
  <c r="J31" i="27"/>
  <c r="J31" i="25"/>
  <c r="J31" i="26"/>
  <c r="J31" i="28"/>
  <c r="J31" i="31"/>
  <c r="J31" i="35"/>
  <c r="J31" i="36"/>
  <c r="J31" i="34"/>
  <c r="J31" i="37"/>
  <c r="J31" i="32"/>
  <c r="J31" i="33"/>
  <c r="J31" i="44"/>
  <c r="J31" i="43"/>
  <c r="J31" i="45"/>
  <c r="J31" i="49"/>
  <c r="J31" i="42"/>
  <c r="J31" i="47"/>
  <c r="J31" i="50"/>
  <c r="J31" i="40"/>
  <c r="J31" i="48"/>
  <c r="J31" i="41"/>
  <c r="J31" i="39"/>
  <c r="J31" i="23"/>
  <c r="J31" i="22"/>
  <c r="J31" i="21"/>
  <c r="J31" i="55"/>
  <c r="J31" i="58"/>
  <c r="J31" i="38"/>
  <c r="J31" i="53"/>
  <c r="J31" i="57"/>
  <c r="J31" i="52"/>
  <c r="J31" i="46"/>
  <c r="J31" i="51"/>
  <c r="J31" i="56"/>
  <c r="J31" i="54"/>
  <c r="J31" i="24"/>
  <c r="J31" i="20"/>
  <c r="T22" i="25"/>
  <c r="T22" i="31"/>
  <c r="T22" i="26"/>
  <c r="T22" i="28"/>
  <c r="T22" i="27"/>
  <c r="T22" i="29"/>
  <c r="T22" i="30"/>
  <c r="T22" i="34"/>
  <c r="T22" i="32"/>
  <c r="T22" i="37"/>
  <c r="T22" i="40"/>
  <c r="T22" i="39"/>
  <c r="T22" i="35"/>
  <c r="T22" i="43"/>
  <c r="T22" i="42"/>
  <c r="T22" i="36"/>
  <c r="T22" i="46"/>
  <c r="T22" i="47"/>
  <c r="T22" i="50"/>
  <c r="T22" i="51"/>
  <c r="T22" i="38"/>
  <c r="T22" i="44"/>
  <c r="T22" i="48"/>
  <c r="T22" i="45"/>
  <c r="T22" i="58"/>
  <c r="T22" i="55"/>
  <c r="T22" i="56"/>
  <c r="T22" i="23"/>
  <c r="T22" i="54"/>
  <c r="T22" i="22"/>
  <c r="T22" i="33"/>
  <c r="T22" i="41"/>
  <c r="T22" i="21"/>
  <c r="T22" i="57"/>
  <c r="T22" i="24"/>
  <c r="T22" i="52"/>
  <c r="T22" i="53"/>
  <c r="T22" i="49"/>
  <c r="T22" i="20"/>
  <c r="T15" i="25"/>
  <c r="T15" i="29"/>
  <c r="T15" i="33"/>
  <c r="T15" i="26"/>
  <c r="T15" i="27"/>
  <c r="T15" i="28"/>
  <c r="T15" i="38"/>
  <c r="T15" i="30"/>
  <c r="T15" i="32"/>
  <c r="T15" i="34"/>
  <c r="T15" i="35"/>
  <c r="T15" i="36"/>
  <c r="T15" i="31"/>
  <c r="T15" i="39"/>
  <c r="T15" i="45"/>
  <c r="T15" i="44"/>
  <c r="T15" i="41"/>
  <c r="T15" i="49"/>
  <c r="T15" i="42"/>
  <c r="T15" i="48"/>
  <c r="T15" i="43"/>
  <c r="T15" i="54"/>
  <c r="T15" i="37"/>
  <c r="T15" i="40"/>
  <c r="T15" i="51"/>
  <c r="T15" i="46"/>
  <c r="T15" i="52"/>
  <c r="T15" i="58"/>
  <c r="T15" i="47"/>
  <c r="T15" i="55"/>
  <c r="T15" i="56"/>
  <c r="T15" i="53"/>
  <c r="T15" i="24"/>
  <c r="T15" i="57"/>
  <c r="T15" i="21"/>
  <c r="T15" i="23"/>
  <c r="T15" i="22"/>
  <c r="T15" i="50"/>
  <c r="T15" i="20"/>
  <c r="J14" i="29"/>
  <c r="J14" i="30"/>
  <c r="J14" i="27"/>
  <c r="J14" i="31"/>
  <c r="J14" i="25"/>
  <c r="J14" i="28"/>
  <c r="J14" i="38"/>
  <c r="J14" i="26"/>
  <c r="J14" i="35"/>
  <c r="J14" i="34"/>
  <c r="J14" i="45"/>
  <c r="J14" i="40"/>
  <c r="J14" i="44"/>
  <c r="J14" i="37"/>
  <c r="J14" i="39"/>
  <c r="J14" i="42"/>
  <c r="J14" i="49"/>
  <c r="J14" i="41"/>
  <c r="J14" i="48"/>
  <c r="J14" i="43"/>
  <c r="J14" i="54"/>
  <c r="J14" i="33"/>
  <c r="J14" i="46"/>
  <c r="J14" i="32"/>
  <c r="J14" i="36"/>
  <c r="J14" i="50"/>
  <c r="J14" i="52"/>
  <c r="J14" i="21"/>
  <c r="J14" i="58"/>
  <c r="J14" i="23"/>
  <c r="J14" i="56"/>
  <c r="J14" i="22"/>
  <c r="J14" i="47"/>
  <c r="J14" i="57"/>
  <c r="J14" i="51"/>
  <c r="J14" i="24"/>
  <c r="J14" i="55"/>
  <c r="J14" i="53"/>
  <c r="J14" i="20"/>
  <c r="J29" i="28"/>
  <c r="J29" i="27"/>
  <c r="J29" i="25"/>
  <c r="J29" i="30"/>
  <c r="J29" i="26"/>
  <c r="J29" i="31"/>
  <c r="J29" i="29"/>
  <c r="J29" i="33"/>
  <c r="J29" i="38"/>
  <c r="J29" i="35"/>
  <c r="J29" i="36"/>
  <c r="J29" i="39"/>
  <c r="J29" i="45"/>
  <c r="J29" i="32"/>
  <c r="J29" i="44"/>
  <c r="J29" i="37"/>
  <c r="J29" i="49"/>
  <c r="J29" i="48"/>
  <c r="J29" i="34"/>
  <c r="J29" i="40"/>
  <c r="J29" i="42"/>
  <c r="J29" i="51"/>
  <c r="J29" i="53"/>
  <c r="J29" i="43"/>
  <c r="J29" i="41"/>
  <c r="J29" i="47"/>
  <c r="J29" i="21"/>
  <c r="J29" i="23"/>
  <c r="J29" i="22"/>
  <c r="J29" i="55"/>
  <c r="J29" i="56"/>
  <c r="J29" i="52"/>
  <c r="J29" i="46"/>
  <c r="J29" i="57"/>
  <c r="J29" i="58"/>
  <c r="J29" i="50"/>
  <c r="J29" i="54"/>
  <c r="J29" i="24"/>
  <c r="J29" i="20"/>
  <c r="T38" i="26"/>
  <c r="T38" i="29"/>
  <c r="T38" i="30"/>
  <c r="T38" i="25"/>
  <c r="T38" i="31"/>
  <c r="T38" i="28"/>
  <c r="T38" i="32"/>
  <c r="T38" i="34"/>
  <c r="T38" i="33"/>
  <c r="T38" i="37"/>
  <c r="T38" i="40"/>
  <c r="T38" i="39"/>
  <c r="T38" i="42"/>
  <c r="T38" i="43"/>
  <c r="T38" i="38"/>
  <c r="T38" i="45"/>
  <c r="T38" i="47"/>
  <c r="T38" i="46"/>
  <c r="T38" i="50"/>
  <c r="T38" i="51"/>
  <c r="T38" i="27"/>
  <c r="T38" i="36"/>
  <c r="T38" i="48"/>
  <c r="T38" i="49"/>
  <c r="T38" i="58"/>
  <c r="T38" i="52"/>
  <c r="T38" i="41"/>
  <c r="T38" i="55"/>
  <c r="T38" i="21"/>
  <c r="T38" i="56"/>
  <c r="T38" i="53"/>
  <c r="T38" i="23"/>
  <c r="T38" i="22"/>
  <c r="T38" i="35"/>
  <c r="T38" i="24"/>
  <c r="T38" i="44"/>
  <c r="T38" i="54"/>
  <c r="T38" i="57"/>
  <c r="T38" i="20"/>
  <c r="V44" i="28"/>
  <c r="V44" i="26"/>
  <c r="V44" i="27"/>
  <c r="V44" i="25"/>
  <c r="V44" i="29"/>
  <c r="V44" i="30"/>
  <c r="V44" i="33"/>
  <c r="V44" i="32"/>
  <c r="V44" i="35"/>
  <c r="V44" i="41"/>
  <c r="V44" i="40"/>
  <c r="V44" i="45"/>
  <c r="V44" i="34"/>
  <c r="V44" i="43"/>
  <c r="V44" i="31"/>
  <c r="V44" i="36"/>
  <c r="V44" i="37"/>
  <c r="V44" i="42"/>
  <c r="V44" i="46"/>
  <c r="V44" i="52"/>
  <c r="V44" i="48"/>
  <c r="V44" i="39"/>
  <c r="V44" i="50"/>
  <c r="V44" i="51"/>
  <c r="V44" i="38"/>
  <c r="V44" i="49"/>
  <c r="V44" i="44"/>
  <c r="V44" i="47"/>
  <c r="V44" i="53"/>
  <c r="V44" i="56"/>
  <c r="V44" i="54"/>
  <c r="V44" i="55"/>
  <c r="V44" i="23"/>
  <c r="V44" i="22"/>
  <c r="V44" i="57"/>
  <c r="V44" i="58"/>
  <c r="V44" i="21"/>
  <c r="V44" i="24"/>
  <c r="V44" i="20"/>
  <c r="J36" i="26"/>
  <c r="J36" i="25"/>
  <c r="J36" i="28"/>
  <c r="J36" i="33"/>
  <c r="J36" i="31"/>
  <c r="J36" i="34"/>
  <c r="J36" i="37"/>
  <c r="J36" i="41"/>
  <c r="J36" i="40"/>
  <c r="J36" i="44"/>
  <c r="J36" i="42"/>
  <c r="J36" i="29"/>
  <c r="J36" i="35"/>
  <c r="J36" i="38"/>
  <c r="J36" i="30"/>
  <c r="J36" i="47"/>
  <c r="J36" i="36"/>
  <c r="J36" i="43"/>
  <c r="J36" i="46"/>
  <c r="J36" i="50"/>
  <c r="J36" i="51"/>
  <c r="J36" i="53"/>
  <c r="J36" i="27"/>
  <c r="J36" i="32"/>
  <c r="J36" i="48"/>
  <c r="J36" i="39"/>
  <c r="J36" i="57"/>
  <c r="J36" i="49"/>
  <c r="J36" i="54"/>
  <c r="J36" i="56"/>
  <c r="J36" i="55"/>
  <c r="J36" i="58"/>
  <c r="J36" i="45"/>
  <c r="J36" i="24"/>
  <c r="J36" i="52"/>
  <c r="J36" i="23"/>
  <c r="J36" i="21"/>
  <c r="J36" i="22"/>
  <c r="J36" i="20"/>
  <c r="J19" i="28"/>
  <c r="J19" i="26"/>
  <c r="J19" i="25"/>
  <c r="J19" i="27"/>
  <c r="J19" i="29"/>
  <c r="J19" i="33"/>
  <c r="J19" i="32"/>
  <c r="J19" i="34"/>
  <c r="J19" i="37"/>
  <c r="J19" i="39"/>
  <c r="J19" i="41"/>
  <c r="J19" i="35"/>
  <c r="J19" i="45"/>
  <c r="J19" i="40"/>
  <c r="J19" i="38"/>
  <c r="J19" i="31"/>
  <c r="J19" i="36"/>
  <c r="J19" i="48"/>
  <c r="J19" i="44"/>
  <c r="J19" i="46"/>
  <c r="J19" i="30"/>
  <c r="J19" i="51"/>
  <c r="J19" i="52"/>
  <c r="J19" i="54"/>
  <c r="J19" i="56"/>
  <c r="J19" i="47"/>
  <c r="J19" i="49"/>
  <c r="J19" i="50"/>
  <c r="J19" i="57"/>
  <c r="J19" i="43"/>
  <c r="J19" i="55"/>
  <c r="J19" i="22"/>
  <c r="J19" i="53"/>
  <c r="J19" i="58"/>
  <c r="J19" i="21"/>
  <c r="J19" i="23"/>
  <c r="J19" i="24"/>
  <c r="J19" i="42"/>
  <c r="J19" i="20"/>
  <c r="T37" i="25"/>
  <c r="T37" i="29"/>
  <c r="T37" i="30"/>
  <c r="T37" i="26"/>
  <c r="T37" i="31"/>
  <c r="T37" i="32"/>
  <c r="T37" i="34"/>
  <c r="T37" i="33"/>
  <c r="T37" i="37"/>
  <c r="T37" i="41"/>
  <c r="T37" i="40"/>
  <c r="T37" i="39"/>
  <c r="T37" i="44"/>
  <c r="T37" i="27"/>
  <c r="T37" i="38"/>
  <c r="T37" i="43"/>
  <c r="T37" i="48"/>
  <c r="T37" i="45"/>
  <c r="T37" i="28"/>
  <c r="T37" i="47"/>
  <c r="T37" i="46"/>
  <c r="T37" i="50"/>
  <c r="T37" i="51"/>
  <c r="T37" i="24"/>
  <c r="T37" i="49"/>
  <c r="T37" i="57"/>
  <c r="T37" i="42"/>
  <c r="T37" i="56"/>
  <c r="T37" i="55"/>
  <c r="T37" i="21"/>
  <c r="T37" i="53"/>
  <c r="T37" i="23"/>
  <c r="T37" i="22"/>
  <c r="T37" i="36"/>
  <c r="T37" i="52"/>
  <c r="T37" i="35"/>
  <c r="T37" i="58"/>
  <c r="T37" i="54"/>
  <c r="T37" i="20"/>
  <c r="J18" i="31"/>
  <c r="J18" i="26"/>
  <c r="J18" i="25"/>
  <c r="J18" i="27"/>
  <c r="J18" i="30"/>
  <c r="J18" i="29"/>
  <c r="J18" i="33"/>
  <c r="J18" i="35"/>
  <c r="J18" i="36"/>
  <c r="J18" i="32"/>
  <c r="J18" i="34"/>
  <c r="J18" i="39"/>
  <c r="J18" i="41"/>
  <c r="J18" i="40"/>
  <c r="J18" i="38"/>
  <c r="J18" i="42"/>
  <c r="J18" i="37"/>
  <c r="J18" i="48"/>
  <c r="J18" i="43"/>
  <c r="J18" i="47"/>
  <c r="J18" i="44"/>
  <c r="J18" i="46"/>
  <c r="J18" i="52"/>
  <c r="J18" i="49"/>
  <c r="J18" i="50"/>
  <c r="J18" i="58"/>
  <c r="J18" i="57"/>
  <c r="J18" i="51"/>
  <c r="J18" i="54"/>
  <c r="J18" i="24"/>
  <c r="J18" i="28"/>
  <c r="J18" i="45"/>
  <c r="J18" i="53"/>
  <c r="J18" i="55"/>
  <c r="J18" i="22"/>
  <c r="J18" i="21"/>
  <c r="J18" i="23"/>
  <c r="J18" i="56"/>
  <c r="J18" i="20"/>
  <c r="J17" i="25"/>
  <c r="J17" i="29"/>
  <c r="J17" i="27"/>
  <c r="J17" i="31"/>
  <c r="J17" i="32"/>
  <c r="J17" i="26"/>
  <c r="J17" i="34"/>
  <c r="J17" i="35"/>
  <c r="J17" i="36"/>
  <c r="J17" i="30"/>
  <c r="J17" i="37"/>
  <c r="J17" i="39"/>
  <c r="J17" i="40"/>
  <c r="J17" i="41"/>
  <c r="J17" i="43"/>
  <c r="J17" i="42"/>
  <c r="J17" i="38"/>
  <c r="J17" i="48"/>
  <c r="J17" i="47"/>
  <c r="J17" i="33"/>
  <c r="J17" i="44"/>
  <c r="J17" i="28"/>
  <c r="J17" i="52"/>
  <c r="J17" i="57"/>
  <c r="J17" i="46"/>
  <c r="J17" i="21"/>
  <c r="J17" i="49"/>
  <c r="J17" i="50"/>
  <c r="J17" i="54"/>
  <c r="J17" i="45"/>
  <c r="J17" i="24"/>
  <c r="J17" i="51"/>
  <c r="J17" i="53"/>
  <c r="J17" i="22"/>
  <c r="J17" i="23"/>
  <c r="J17" i="55"/>
  <c r="J17" i="58"/>
  <c r="J17" i="56"/>
  <c r="J17" i="20"/>
  <c r="J22" i="26"/>
  <c r="J22" i="25"/>
  <c r="J22" i="27"/>
  <c r="J22" i="29"/>
  <c r="J22" i="31"/>
  <c r="J22" i="33"/>
  <c r="J22" i="28"/>
  <c r="J22" i="32"/>
  <c r="J22" i="37"/>
  <c r="J22" i="30"/>
  <c r="J22" i="40"/>
  <c r="J22" i="43"/>
  <c r="J22" i="34"/>
  <c r="J22" i="42"/>
  <c r="J22" i="41"/>
  <c r="J22" i="39"/>
  <c r="J22" i="38"/>
  <c r="J22" i="47"/>
  <c r="J22" i="46"/>
  <c r="J22" i="50"/>
  <c r="J22" i="51"/>
  <c r="J22" i="45"/>
  <c r="J22" i="49"/>
  <c r="J22" i="44"/>
  <c r="J22" i="36"/>
  <c r="J22" i="35"/>
  <c r="J22" i="56"/>
  <c r="J22" i="48"/>
  <c r="J22" i="24"/>
  <c r="J22" i="54"/>
  <c r="J22" i="53"/>
  <c r="J22" i="57"/>
  <c r="J22" i="58"/>
  <c r="J22" i="21"/>
  <c r="J22" i="55"/>
  <c r="J22" i="52"/>
  <c r="J22" i="22"/>
  <c r="J22" i="23"/>
  <c r="J22" i="20"/>
  <c r="T8" i="28"/>
  <c r="T8" i="27"/>
  <c r="T8" i="25"/>
  <c r="T8" i="29"/>
  <c r="T8" i="33"/>
  <c r="T8" i="37"/>
  <c r="T8" i="30"/>
  <c r="T8" i="32"/>
  <c r="T8" i="34"/>
  <c r="T8" i="41"/>
  <c r="T8" i="26"/>
  <c r="T8" i="42"/>
  <c r="T8" i="35"/>
  <c r="T8" i="38"/>
  <c r="T8" i="47"/>
  <c r="T8" i="39"/>
  <c r="T8" i="40"/>
  <c r="T8" i="43"/>
  <c r="T8" i="44"/>
  <c r="T8" i="50"/>
  <c r="T8" i="36"/>
  <c r="T8" i="45"/>
  <c r="T8" i="51"/>
  <c r="T8" i="46"/>
  <c r="T8" i="57"/>
  <c r="T8" i="55"/>
  <c r="T8" i="54"/>
  <c r="T8" i="52"/>
  <c r="T8" i="22"/>
  <c r="T8" i="53"/>
  <c r="T8" i="21"/>
  <c r="T8" i="31"/>
  <c r="T8" i="24"/>
  <c r="T8" i="48"/>
  <c r="T8" i="58"/>
  <c r="T8" i="23"/>
  <c r="T8" i="49"/>
  <c r="T8" i="56"/>
  <c r="T8" i="20"/>
  <c r="J43" i="25"/>
  <c r="J43" i="26"/>
  <c r="J43" i="27"/>
  <c r="J43" i="28"/>
  <c r="J43" i="29"/>
  <c r="J43" i="32"/>
  <c r="J43" i="40"/>
  <c r="J43" i="33"/>
  <c r="J43" i="35"/>
  <c r="J43" i="36"/>
  <c r="J43" i="31"/>
  <c r="J43" i="38"/>
  <c r="J43" i="41"/>
  <c r="J43" i="39"/>
  <c r="J43" i="34"/>
  <c r="J43" i="50"/>
  <c r="J43" i="51"/>
  <c r="J43" i="42"/>
  <c r="J43" i="43"/>
  <c r="J43" i="46"/>
  <c r="J43" i="44"/>
  <c r="J43" i="49"/>
  <c r="J43" i="52"/>
  <c r="J43" i="45"/>
  <c r="J43" i="30"/>
  <c r="J43" i="47"/>
  <c r="J43" i="53"/>
  <c r="J43" i="48"/>
  <c r="J43" i="23"/>
  <c r="J43" i="37"/>
  <c r="J43" i="21"/>
  <c r="J43" i="54"/>
  <c r="J43" i="24"/>
  <c r="J43" i="55"/>
  <c r="J43" i="57"/>
  <c r="J43" i="22"/>
  <c r="J43" i="56"/>
  <c r="J43" i="58"/>
  <c r="J43" i="20"/>
  <c r="J21" i="26"/>
  <c r="J21" i="25"/>
  <c r="J21" i="28"/>
  <c r="J21" i="27"/>
  <c r="J21" i="29"/>
  <c r="J21" i="37"/>
  <c r="J21" i="30"/>
  <c r="J21" i="31"/>
  <c r="J21" i="33"/>
  <c r="J21" i="40"/>
  <c r="J21" i="38"/>
  <c r="J21" i="34"/>
  <c r="J21" i="42"/>
  <c r="J21" i="36"/>
  <c r="J21" i="39"/>
  <c r="J21" i="41"/>
  <c r="J21" i="43"/>
  <c r="J21" i="47"/>
  <c r="J21" i="44"/>
  <c r="J21" i="50"/>
  <c r="J21" i="51"/>
  <c r="J21" i="46"/>
  <c r="J21" i="32"/>
  <c r="J21" i="45"/>
  <c r="J21" i="58"/>
  <c r="J21" i="35"/>
  <c r="J21" i="52"/>
  <c r="J21" i="54"/>
  <c r="J21" i="55"/>
  <c r="J21" i="48"/>
  <c r="J21" i="57"/>
  <c r="J21" i="24"/>
  <c r="J21" i="23"/>
  <c r="J21" i="53"/>
  <c r="J21" i="56"/>
  <c r="J21" i="21"/>
  <c r="J21" i="22"/>
  <c r="J21" i="49"/>
  <c r="J21" i="20"/>
  <c r="T6" i="52"/>
  <c r="T6" i="39"/>
  <c r="T6" i="33"/>
  <c r="T6" i="26"/>
  <c r="T6" i="31"/>
  <c r="T6" i="27"/>
  <c r="T6" i="25"/>
  <c r="T6" i="29"/>
  <c r="T6" i="30"/>
  <c r="T6" i="34"/>
  <c r="T6" i="28"/>
  <c r="T6" i="37"/>
  <c r="T6" i="40"/>
  <c r="T6" i="36"/>
  <c r="T6" i="43"/>
  <c r="T6" i="32"/>
  <c r="T6" i="42"/>
  <c r="T6" i="47"/>
  <c r="T6" i="44"/>
  <c r="T6" i="50"/>
  <c r="T6" i="51"/>
  <c r="T6" i="41"/>
  <c r="T6" i="46"/>
  <c r="T6" i="58"/>
  <c r="T6" i="38"/>
  <c r="T6" i="55"/>
  <c r="T6" i="57"/>
  <c r="T6" i="49"/>
  <c r="T6" i="23"/>
  <c r="T6" i="22"/>
  <c r="T6" i="53"/>
  <c r="T6" i="21"/>
  <c r="T6" i="24"/>
  <c r="T6" i="54"/>
  <c r="T6" i="56"/>
  <c r="T6" i="35"/>
  <c r="T6" i="48"/>
  <c r="T6" i="45"/>
  <c r="T6" i="20"/>
  <c r="T25" i="26"/>
  <c r="T25" i="28"/>
  <c r="T25" i="27"/>
  <c r="T25" i="31"/>
  <c r="T25" i="30"/>
  <c r="T25" i="33"/>
  <c r="T25" i="32"/>
  <c r="T25" i="29"/>
  <c r="T25" i="38"/>
  <c r="T25" i="25"/>
  <c r="T25" i="40"/>
  <c r="T25" i="41"/>
  <c r="T25" i="34"/>
  <c r="T25" i="42"/>
  <c r="T25" i="50"/>
  <c r="T25" i="35"/>
  <c r="T25" i="44"/>
  <c r="T25" i="37"/>
  <c r="T25" i="52"/>
  <c r="T25" i="45"/>
  <c r="T25" i="43"/>
  <c r="T25" i="46"/>
  <c r="T25" i="49"/>
  <c r="T25" i="54"/>
  <c r="T25" i="48"/>
  <c r="T25" i="47"/>
  <c r="T25" i="21"/>
  <c r="T25" i="39"/>
  <c r="T25" i="57"/>
  <c r="T25" i="24"/>
  <c r="T25" i="36"/>
  <c r="T25" i="53"/>
  <c r="T25" i="51"/>
  <c r="T25" i="22"/>
  <c r="T25" i="23"/>
  <c r="T25" i="58"/>
  <c r="T25" i="56"/>
  <c r="T25" i="55"/>
  <c r="T25" i="20"/>
  <c r="J6" i="53"/>
  <c r="J6" i="51"/>
  <c r="J6" i="49"/>
  <c r="J6" i="37"/>
  <c r="J6" i="39"/>
  <c r="J6" i="36"/>
  <c r="J6" i="41"/>
  <c r="J6" i="26"/>
  <c r="J6" i="31"/>
  <c r="J6" i="27"/>
  <c r="J6" i="30"/>
  <c r="J6" i="32"/>
  <c r="J6" i="25"/>
  <c r="J6" i="33"/>
  <c r="J6" i="28"/>
  <c r="J6" i="40"/>
  <c r="J6" i="43"/>
  <c r="J6" i="42"/>
  <c r="J6" i="35"/>
  <c r="J6" i="44"/>
  <c r="J6" i="47"/>
  <c r="J6" i="45"/>
  <c r="J6" i="46"/>
  <c r="J6" i="29"/>
  <c r="J6" i="50"/>
  <c r="J6" i="34"/>
  <c r="J6" i="48"/>
  <c r="J6" i="54"/>
  <c r="J6" i="56"/>
  <c r="J6" i="52"/>
  <c r="J6" i="55"/>
  <c r="J6" i="24"/>
  <c r="J6" i="38"/>
  <c r="J6" i="23"/>
  <c r="J6" i="58"/>
  <c r="J6" i="21"/>
  <c r="J6" i="57"/>
  <c r="J6" i="22"/>
  <c r="J6" i="20"/>
  <c r="J12" i="39"/>
  <c r="J12" i="36"/>
  <c r="J12" i="25"/>
  <c r="J12" i="33"/>
  <c r="J12" i="27"/>
  <c r="J12" i="28"/>
  <c r="J12" i="31"/>
  <c r="J12" i="38"/>
  <c r="J12" i="30"/>
  <c r="J12" i="32"/>
  <c r="J12" i="34"/>
  <c r="J12" i="35"/>
  <c r="J12" i="26"/>
  <c r="J12" i="45"/>
  <c r="J12" i="40"/>
  <c r="J12" i="42"/>
  <c r="J12" i="29"/>
  <c r="J12" i="37"/>
  <c r="J12" i="41"/>
  <c r="J12" i="48"/>
  <c r="J12" i="43"/>
  <c r="J12" i="44"/>
  <c r="J12" i="49"/>
  <c r="J12" i="46"/>
  <c r="J12" i="53"/>
  <c r="J12" i="50"/>
  <c r="J12" i="47"/>
  <c r="J12" i="55"/>
  <c r="J12" i="52"/>
  <c r="J12" i="58"/>
  <c r="J12" i="23"/>
  <c r="J12" i="56"/>
  <c r="J12" i="22"/>
  <c r="J12" i="57"/>
  <c r="J12" i="24"/>
  <c r="J12" i="21"/>
  <c r="J12" i="51"/>
  <c r="J12" i="54"/>
  <c r="J12" i="20"/>
  <c r="X44" i="25"/>
  <c r="X44" i="26"/>
  <c r="X44" i="27"/>
  <c r="X44" i="31"/>
  <c r="X44" i="34"/>
  <c r="X44" i="28"/>
  <c r="X44" i="29"/>
  <c r="X44" i="32"/>
  <c r="X44" i="30"/>
  <c r="X44" i="35"/>
  <c r="X44" i="39"/>
  <c r="X44" i="33"/>
  <c r="X44" i="36"/>
  <c r="X44" i="38"/>
  <c r="X44" i="46"/>
  <c r="X44" i="41"/>
  <c r="X44" i="42"/>
  <c r="X44" i="49"/>
  <c r="X44" i="50"/>
  <c r="X44" i="47"/>
  <c r="X44" i="44"/>
  <c r="X44" i="48"/>
  <c r="X44" i="52"/>
  <c r="X44" i="43"/>
  <c r="X44" i="37"/>
  <c r="X44" i="56"/>
  <c r="X44" i="51"/>
  <c r="X44" i="55"/>
  <c r="X44" i="53"/>
  <c r="X44" i="54"/>
  <c r="X44" i="57"/>
  <c r="X44" i="40"/>
  <c r="X44" i="24"/>
  <c r="X44" i="58"/>
  <c r="X44" i="22"/>
  <c r="X44" i="21"/>
  <c r="X44" i="23"/>
  <c r="X44" i="45"/>
  <c r="X44" i="20"/>
  <c r="T21" i="26"/>
  <c r="T21" i="29"/>
  <c r="T21" i="30"/>
  <c r="T21" i="28"/>
  <c r="T21" i="27"/>
  <c r="T21" i="31"/>
  <c r="T21" i="25"/>
  <c r="T21" i="32"/>
  <c r="T21" i="37"/>
  <c r="T21" i="41"/>
  <c r="T21" i="40"/>
  <c r="T21" i="39"/>
  <c r="T21" i="38"/>
  <c r="T21" i="44"/>
  <c r="T21" i="35"/>
  <c r="T21" i="42"/>
  <c r="T21" i="48"/>
  <c r="T21" i="34"/>
  <c r="T21" i="46"/>
  <c r="T21" i="47"/>
  <c r="T21" i="50"/>
  <c r="T21" i="51"/>
  <c r="T21" i="49"/>
  <c r="T21" i="33"/>
  <c r="T21" i="36"/>
  <c r="T21" i="24"/>
  <c r="T21" i="57"/>
  <c r="T21" i="43"/>
  <c r="T21" i="45"/>
  <c r="T21" i="56"/>
  <c r="T21" i="55"/>
  <c r="T21" i="23"/>
  <c r="T21" i="21"/>
  <c r="T21" i="54"/>
  <c r="T21" i="22"/>
  <c r="T21" i="52"/>
  <c r="T21" i="53"/>
  <c r="T21" i="58"/>
  <c r="T21" i="20"/>
  <c r="T17" i="29"/>
  <c r="T17" i="32"/>
  <c r="T17" i="26"/>
  <c r="T17" i="30"/>
  <c r="T17" i="28"/>
  <c r="T17" i="25"/>
  <c r="T17" i="27"/>
  <c r="T17" i="33"/>
  <c r="T17" i="34"/>
  <c r="T17" i="35"/>
  <c r="T17" i="36"/>
  <c r="T17" i="31"/>
  <c r="T17" i="37"/>
  <c r="T17" i="39"/>
  <c r="T17" i="43"/>
  <c r="T17" i="40"/>
  <c r="T17" i="45"/>
  <c r="T17" i="41"/>
  <c r="T17" i="49"/>
  <c r="T17" i="46"/>
  <c r="T17" i="38"/>
  <c r="T17" i="47"/>
  <c r="T17" i="42"/>
  <c r="T17" i="44"/>
  <c r="T17" i="52"/>
  <c r="T17" i="53"/>
  <c r="T17" i="58"/>
  <c r="T17" i="55"/>
  <c r="T17" i="48"/>
  <c r="T17" i="56"/>
  <c r="T17" i="57"/>
  <c r="T17" i="23"/>
  <c r="T17" i="22"/>
  <c r="T17" i="54"/>
  <c r="T17" i="21"/>
  <c r="T17" i="24"/>
  <c r="T17" i="51"/>
  <c r="T17" i="50"/>
  <c r="T17" i="20"/>
  <c r="J7" i="53"/>
  <c r="J7" i="51"/>
  <c r="J7" i="49"/>
  <c r="J7" i="37"/>
  <c r="J7" i="39"/>
  <c r="J7" i="36"/>
  <c r="J7" i="27"/>
  <c r="J7" i="26"/>
  <c r="J7" i="30"/>
  <c r="J7" i="25"/>
  <c r="J7" i="31"/>
  <c r="J7" i="33"/>
  <c r="J7" i="38"/>
  <c r="J7" i="42"/>
  <c r="J7" i="35"/>
  <c r="J7" i="34"/>
  <c r="J7" i="47"/>
  <c r="J7" i="45"/>
  <c r="J7" i="46"/>
  <c r="J7" i="41"/>
  <c r="J7" i="48"/>
  <c r="J7" i="43"/>
  <c r="J7" i="54"/>
  <c r="J7" i="57"/>
  <c r="J7" i="28"/>
  <c r="J7" i="44"/>
  <c r="J7" i="55"/>
  <c r="J7" i="40"/>
  <c r="J7" i="50"/>
  <c r="J7" i="24"/>
  <c r="J7" i="52"/>
  <c r="J7" i="29"/>
  <c r="J7" i="56"/>
  <c r="J7" i="21"/>
  <c r="J7" i="23"/>
  <c r="J7" i="22"/>
  <c r="J7" i="32"/>
  <c r="J7" i="58"/>
  <c r="J7" i="20"/>
  <c r="J24" i="26"/>
  <c r="J24" i="29"/>
  <c r="J24" i="31"/>
  <c r="J24" i="25"/>
  <c r="J24" i="28"/>
  <c r="J24" i="30"/>
  <c r="J24" i="39"/>
  <c r="J24" i="38"/>
  <c r="J24" i="27"/>
  <c r="J24" i="41"/>
  <c r="J24" i="36"/>
  <c r="J24" i="33"/>
  <c r="J24" i="43"/>
  <c r="J24" i="37"/>
  <c r="J24" i="46"/>
  <c r="J24" i="44"/>
  <c r="J24" i="50"/>
  <c r="J24" i="45"/>
  <c r="J24" i="32"/>
  <c r="J24" i="51"/>
  <c r="J24" i="34"/>
  <c r="J24" i="35"/>
  <c r="J24" i="52"/>
  <c r="J24" i="54"/>
  <c r="J24" i="40"/>
  <c r="J24" i="48"/>
  <c r="J24" i="53"/>
  <c r="J24" i="42"/>
  <c r="J24" i="47"/>
  <c r="J24" i="24"/>
  <c r="J24" i="23"/>
  <c r="J24" i="21"/>
  <c r="J24" i="58"/>
  <c r="J24" i="56"/>
  <c r="J24" i="57"/>
  <c r="J24" i="49"/>
  <c r="J24" i="22"/>
  <c r="J24" i="55"/>
  <c r="J24" i="20"/>
  <c r="J26" i="25"/>
  <c r="J26" i="28"/>
  <c r="J26" i="31"/>
  <c r="J26" i="32"/>
  <c r="J26" i="29"/>
  <c r="J26" i="33"/>
  <c r="J26" i="36"/>
  <c r="J26" i="41"/>
  <c r="J26" i="37"/>
  <c r="J26" i="39"/>
  <c r="J26" i="26"/>
  <c r="J26" i="46"/>
  <c r="J26" i="38"/>
  <c r="J26" i="44"/>
  <c r="J26" i="50"/>
  <c r="J26" i="30"/>
  <c r="J26" i="45"/>
  <c r="J26" i="49"/>
  <c r="J26" i="52"/>
  <c r="J26" i="34"/>
  <c r="J26" i="40"/>
  <c r="J26" i="47"/>
  <c r="J26" i="27"/>
  <c r="J26" i="55"/>
  <c r="J26" i="48"/>
  <c r="J26" i="53"/>
  <c r="J26" i="42"/>
  <c r="J26" i="43"/>
  <c r="J26" i="54"/>
  <c r="J26" i="22"/>
  <c r="J26" i="21"/>
  <c r="J26" i="51"/>
  <c r="J26" i="24"/>
  <c r="J26" i="58"/>
  <c r="J26" i="56"/>
  <c r="J26" i="23"/>
  <c r="J26" i="35"/>
  <c r="J26" i="57"/>
  <c r="J26" i="20"/>
  <c r="T35" i="28"/>
  <c r="T35" i="25"/>
  <c r="T35" i="27"/>
  <c r="T35" i="26"/>
  <c r="T35" i="35"/>
  <c r="T35" i="34"/>
  <c r="T35" i="37"/>
  <c r="T35" i="41"/>
  <c r="T35" i="31"/>
  <c r="T35" i="36"/>
  <c r="T35" i="39"/>
  <c r="T35" i="33"/>
  <c r="T35" i="52"/>
  <c r="T35" i="43"/>
  <c r="T35" i="45"/>
  <c r="T35" i="48"/>
  <c r="T35" i="47"/>
  <c r="T35" i="32"/>
  <c r="T35" i="29"/>
  <c r="T35" i="46"/>
  <c r="T35" i="30"/>
  <c r="T35" i="49"/>
  <c r="T35" i="58"/>
  <c r="T35" i="57"/>
  <c r="T35" i="51"/>
  <c r="T35" i="38"/>
  <c r="T35" i="42"/>
  <c r="T35" i="53"/>
  <c r="T35" i="55"/>
  <c r="T35" i="23"/>
  <c r="T35" i="56"/>
  <c r="T35" i="21"/>
  <c r="T35" i="50"/>
  <c r="T35" i="22"/>
  <c r="T35" i="54"/>
  <c r="T35" i="24"/>
  <c r="T35" i="40"/>
  <c r="T35" i="44"/>
  <c r="T35" i="20"/>
  <c r="T32" i="30"/>
  <c r="T32" i="25"/>
  <c r="T32" i="27"/>
  <c r="T32" i="29"/>
  <c r="T32" i="26"/>
  <c r="T32" i="33"/>
  <c r="T32" i="28"/>
  <c r="T32" i="38"/>
  <c r="T32" i="31"/>
  <c r="T32" i="35"/>
  <c r="T32" i="36"/>
  <c r="T32" i="34"/>
  <c r="T32" i="37"/>
  <c r="T32" i="39"/>
  <c r="T32" i="44"/>
  <c r="T32" i="43"/>
  <c r="T32" i="49"/>
  <c r="T32" i="45"/>
  <c r="T32" i="48"/>
  <c r="T32" i="40"/>
  <c r="T32" i="42"/>
  <c r="T32" i="46"/>
  <c r="T32" i="32"/>
  <c r="T32" i="50"/>
  <c r="T32" i="47"/>
  <c r="T32" i="52"/>
  <c r="T32" i="41"/>
  <c r="T32" i="58"/>
  <c r="T32" i="51"/>
  <c r="T32" i="53"/>
  <c r="T32" i="55"/>
  <c r="T32" i="23"/>
  <c r="T32" i="56"/>
  <c r="T32" i="57"/>
  <c r="T32" i="22"/>
  <c r="T32" i="24"/>
  <c r="T32" i="21"/>
  <c r="T32" i="54"/>
  <c r="T32" i="20"/>
  <c r="T11" i="25"/>
  <c r="T11" i="32"/>
  <c r="T11" i="27"/>
  <c r="T11" i="40"/>
  <c r="T11" i="38"/>
  <c r="T11" i="29"/>
  <c r="T11" i="34"/>
  <c r="T11" i="35"/>
  <c r="T11" i="36"/>
  <c r="T11" i="26"/>
  <c r="T11" i="28"/>
  <c r="T11" i="41"/>
  <c r="T11" i="42"/>
  <c r="T11" i="39"/>
  <c r="T11" i="31"/>
  <c r="T11" i="46"/>
  <c r="T11" i="43"/>
  <c r="T11" i="44"/>
  <c r="T11" i="50"/>
  <c r="T11" i="51"/>
  <c r="T11" i="45"/>
  <c r="T11" i="49"/>
  <c r="T11" i="47"/>
  <c r="T11" i="37"/>
  <c r="T11" i="48"/>
  <c r="T11" i="55"/>
  <c r="T11" i="33"/>
  <c r="T11" i="52"/>
  <c r="T11" i="53"/>
  <c r="T11" i="58"/>
  <c r="T11" i="54"/>
  <c r="T11" i="22"/>
  <c r="T11" i="56"/>
  <c r="T11" i="30"/>
  <c r="T11" i="24"/>
  <c r="T11" i="21"/>
  <c r="T11" i="23"/>
  <c r="T11" i="57"/>
  <c r="T11" i="20"/>
  <c r="T13" i="25"/>
  <c r="T13" i="29"/>
  <c r="T13" i="26"/>
  <c r="T13" i="30"/>
  <c r="T13" i="33"/>
  <c r="T13" i="34"/>
  <c r="T13" i="35"/>
  <c r="T13" i="36"/>
  <c r="T13" i="32"/>
  <c r="T13" i="31"/>
  <c r="T13" i="38"/>
  <c r="T13" i="46"/>
  <c r="T13" i="27"/>
  <c r="T13" i="45"/>
  <c r="T13" i="39"/>
  <c r="T13" i="28"/>
  <c r="T13" i="41"/>
  <c r="T13" i="49"/>
  <c r="T13" i="52"/>
  <c r="T13" i="43"/>
  <c r="T13" i="37"/>
  <c r="T13" i="42"/>
  <c r="T13" i="44"/>
  <c r="T13" i="40"/>
  <c r="T13" i="54"/>
  <c r="T13" i="53"/>
  <c r="T13" i="51"/>
  <c r="T13" i="55"/>
  <c r="T13" i="48"/>
  <c r="T13" i="58"/>
  <c r="T13" i="47"/>
  <c r="T13" i="22"/>
  <c r="T13" i="57"/>
  <c r="T13" i="24"/>
  <c r="T13" i="23"/>
  <c r="T13" i="50"/>
  <c r="T13" i="21"/>
  <c r="T13" i="56"/>
  <c r="T13" i="20"/>
  <c r="T5" i="55"/>
  <c r="T5" i="52"/>
  <c r="T5" i="49"/>
  <c r="T5" i="48"/>
  <c r="T5" i="34"/>
  <c r="T5" i="42"/>
  <c r="T5" i="38"/>
  <c r="T5" i="37"/>
  <c r="T5" i="39"/>
  <c r="T5" i="33"/>
  <c r="T5" i="25"/>
  <c r="T5" i="28"/>
  <c r="T5" i="27"/>
  <c r="T5" i="31"/>
  <c r="T5" i="41"/>
  <c r="T5" i="40"/>
  <c r="T5" i="44"/>
  <c r="T5" i="36"/>
  <c r="T5" i="46"/>
  <c r="T5" i="47"/>
  <c r="T5" i="50"/>
  <c r="T5" i="51"/>
  <c r="T5" i="43"/>
  <c r="T5" i="24"/>
  <c r="T5" i="29"/>
  <c r="T5" i="57"/>
  <c r="T5" i="32"/>
  <c r="T5" i="56"/>
  <c r="T5" i="26"/>
  <c r="T5" i="30"/>
  <c r="T5" i="23"/>
  <c r="T5" i="22"/>
  <c r="T5" i="53"/>
  <c r="T5" i="21"/>
  <c r="T5" i="54"/>
  <c r="T5" i="35"/>
  <c r="T5" i="58"/>
  <c r="T5" i="45"/>
  <c r="T5" i="20"/>
  <c r="J39" i="27"/>
  <c r="J39" i="26"/>
  <c r="J39" i="25"/>
  <c r="J39" i="30"/>
  <c r="J39" i="33"/>
  <c r="J39" i="29"/>
  <c r="J39" i="32"/>
  <c r="J39" i="34"/>
  <c r="J39" i="38"/>
  <c r="J39" i="42"/>
  <c r="J39" i="35"/>
  <c r="J39" i="41"/>
  <c r="J39" i="28"/>
  <c r="J39" i="31"/>
  <c r="J39" i="47"/>
  <c r="J39" i="36"/>
  <c r="J39" i="39"/>
  <c r="J39" i="43"/>
  <c r="J39" i="40"/>
  <c r="J39" i="44"/>
  <c r="J39" i="49"/>
  <c r="J39" i="57"/>
  <c r="J39" i="55"/>
  <c r="J39" i="50"/>
  <c r="J39" i="45"/>
  <c r="J39" i="46"/>
  <c r="J39" i="52"/>
  <c r="J39" i="56"/>
  <c r="J39" i="24"/>
  <c r="J39" i="48"/>
  <c r="J39" i="51"/>
  <c r="J39" i="58"/>
  <c r="J39" i="23"/>
  <c r="J39" i="37"/>
  <c r="J39" i="22"/>
  <c r="J39" i="53"/>
  <c r="J39" i="21"/>
  <c r="J39" i="54"/>
  <c r="J39" i="20"/>
  <c r="T29" i="25"/>
  <c r="T29" i="28"/>
  <c r="T29" i="27"/>
  <c r="T29" i="26"/>
  <c r="T29" i="33"/>
  <c r="T29" i="29"/>
  <c r="T29" i="31"/>
  <c r="T29" i="35"/>
  <c r="T29" i="36"/>
  <c r="T29" i="32"/>
  <c r="T29" i="42"/>
  <c r="T29" i="41"/>
  <c r="T29" i="46"/>
  <c r="T29" i="45"/>
  <c r="T29" i="38"/>
  <c r="T29" i="44"/>
  <c r="T29" i="49"/>
  <c r="T29" i="37"/>
  <c r="T29" i="52"/>
  <c r="T29" i="30"/>
  <c r="T29" i="51"/>
  <c r="T29" i="40"/>
  <c r="T29" i="47"/>
  <c r="T29" i="43"/>
  <c r="T29" i="54"/>
  <c r="T29" i="34"/>
  <c r="T29" i="48"/>
  <c r="T29" i="50"/>
  <c r="T29" i="53"/>
  <c r="T29" i="23"/>
  <c r="T29" i="56"/>
  <c r="T29" i="39"/>
  <c r="T29" i="21"/>
  <c r="T29" i="57"/>
  <c r="T29" i="22"/>
  <c r="T29" i="55"/>
  <c r="T29" i="58"/>
  <c r="T29" i="24"/>
  <c r="T29" i="20"/>
  <c r="T16" i="30"/>
  <c r="T16" i="26"/>
  <c r="T16" i="27"/>
  <c r="T16" i="25"/>
  <c r="T16" i="29"/>
  <c r="T16" i="28"/>
  <c r="T16" i="32"/>
  <c r="T16" i="38"/>
  <c r="T16" i="33"/>
  <c r="T16" i="34"/>
  <c r="T16" i="35"/>
  <c r="T16" i="36"/>
  <c r="T16" i="31"/>
  <c r="T16" i="39"/>
  <c r="T16" i="44"/>
  <c r="T16" i="43"/>
  <c r="T16" i="45"/>
  <c r="T16" i="41"/>
  <c r="T16" i="49"/>
  <c r="T16" i="42"/>
  <c r="T16" i="48"/>
  <c r="T16" i="46"/>
  <c r="T16" i="37"/>
  <c r="T16" i="40"/>
  <c r="T16" i="52"/>
  <c r="T16" i="53"/>
  <c r="T16" i="51"/>
  <c r="T16" i="56"/>
  <c r="T16" i="47"/>
  <c r="T16" i="55"/>
  <c r="T16" i="23"/>
  <c r="T16" i="57"/>
  <c r="T16" i="22"/>
  <c r="T16" i="21"/>
  <c r="T16" i="50"/>
  <c r="T16" i="54"/>
  <c r="T16" i="58"/>
  <c r="T16" i="24"/>
  <c r="T16" i="20"/>
  <c r="J32" i="26"/>
  <c r="J32" i="30"/>
  <c r="J32" i="25"/>
  <c r="J32" i="27"/>
  <c r="J32" i="29"/>
  <c r="J32" i="28"/>
  <c r="J32" i="31"/>
  <c r="J32" i="35"/>
  <c r="J32" i="36"/>
  <c r="J32" i="34"/>
  <c r="J32" i="37"/>
  <c r="J32" i="32"/>
  <c r="J32" i="43"/>
  <c r="J32" i="42"/>
  <c r="J32" i="45"/>
  <c r="J32" i="49"/>
  <c r="J32" i="52"/>
  <c r="J32" i="48"/>
  <c r="J32" i="40"/>
  <c r="J32" i="47"/>
  <c r="J32" i="33"/>
  <c r="J32" i="41"/>
  <c r="J32" i="39"/>
  <c r="J32" i="58"/>
  <c r="J32" i="22"/>
  <c r="J32" i="55"/>
  <c r="J32" i="21"/>
  <c r="J32" i="38"/>
  <c r="J32" i="53"/>
  <c r="J32" i="56"/>
  <c r="J32" i="57"/>
  <c r="J32" i="44"/>
  <c r="J32" i="51"/>
  <c r="J32" i="46"/>
  <c r="J32" i="50"/>
  <c r="J32" i="54"/>
  <c r="J32" i="23"/>
  <c r="J32" i="24"/>
  <c r="J32" i="20"/>
  <c r="J40" i="26"/>
  <c r="J40" i="25"/>
  <c r="J40" i="32"/>
  <c r="J40" i="27"/>
  <c r="J40" i="29"/>
  <c r="J40" i="31"/>
  <c r="J40" i="39"/>
  <c r="J40" i="38"/>
  <c r="J40" i="35"/>
  <c r="J40" i="40"/>
  <c r="J40" i="41"/>
  <c r="J40" i="28"/>
  <c r="J40" i="30"/>
  <c r="J40" i="34"/>
  <c r="J40" i="36"/>
  <c r="J40" i="46"/>
  <c r="J40" i="50"/>
  <c r="J40" i="44"/>
  <c r="J40" i="33"/>
  <c r="J40" i="48"/>
  <c r="J40" i="42"/>
  <c r="J40" i="43"/>
  <c r="J40" i="49"/>
  <c r="J40" i="54"/>
  <c r="J40" i="47"/>
  <c r="J40" i="45"/>
  <c r="J40" i="52"/>
  <c r="J40" i="53"/>
  <c r="J40" i="24"/>
  <c r="J40" i="57"/>
  <c r="J40" i="51"/>
  <c r="J40" i="23"/>
  <c r="J40" i="37"/>
  <c r="J40" i="21"/>
  <c r="J40" i="55"/>
  <c r="J40" i="22"/>
  <c r="J40" i="56"/>
  <c r="J40" i="58"/>
  <c r="J40" i="20"/>
  <c r="T23" i="26"/>
  <c r="T23" i="27"/>
  <c r="T23" i="31"/>
  <c r="T23" i="28"/>
  <c r="T23" i="32"/>
  <c r="T23" i="30"/>
  <c r="T23" i="34"/>
  <c r="T23" i="37"/>
  <c r="T23" i="39"/>
  <c r="T23" i="42"/>
  <c r="T23" i="43"/>
  <c r="T23" i="25"/>
  <c r="T23" i="36"/>
  <c r="T23" i="29"/>
  <c r="T23" i="33"/>
  <c r="T23" i="41"/>
  <c r="T23" i="46"/>
  <c r="T23" i="47"/>
  <c r="T23" i="35"/>
  <c r="T23" i="38"/>
  <c r="T23" i="48"/>
  <c r="T23" i="40"/>
  <c r="T23" i="49"/>
  <c r="T23" i="45"/>
  <c r="T23" i="51"/>
  <c r="T23" i="56"/>
  <c r="T23" i="50"/>
  <c r="T23" i="23"/>
  <c r="T23" i="21"/>
  <c r="T23" i="54"/>
  <c r="T23" i="22"/>
  <c r="T23" i="57"/>
  <c r="T23" i="24"/>
  <c r="T23" i="52"/>
  <c r="T23" i="44"/>
  <c r="T23" i="53"/>
  <c r="T23" i="55"/>
  <c r="T23" i="58"/>
  <c r="T23" i="20"/>
  <c r="F44" i="54"/>
  <c r="P44" i="26"/>
  <c r="P44" i="29"/>
  <c r="P44" i="30"/>
  <c r="P44" i="28"/>
  <c r="P44" i="27"/>
  <c r="F44" i="26"/>
  <c r="F44" i="31"/>
  <c r="F44" i="28"/>
  <c r="P44" i="31"/>
  <c r="F44" i="34"/>
  <c r="F44" i="27"/>
  <c r="P44" i="25"/>
  <c r="F44" i="33"/>
  <c r="P44" i="37"/>
  <c r="F44" i="36"/>
  <c r="P44" i="39"/>
  <c r="F44" i="40"/>
  <c r="P44" i="41"/>
  <c r="P44" i="33"/>
  <c r="P44" i="40"/>
  <c r="F44" i="30"/>
  <c r="F44" i="32"/>
  <c r="F44" i="44"/>
  <c r="P44" i="45"/>
  <c r="P44" i="34"/>
  <c r="P44" i="36"/>
  <c r="F44" i="42"/>
  <c r="P44" i="43"/>
  <c r="F44" i="25"/>
  <c r="P44" i="32"/>
  <c r="P44" i="42"/>
  <c r="P44" i="48"/>
  <c r="P44" i="46"/>
  <c r="F44" i="35"/>
  <c r="F44" i="39"/>
  <c r="F44" i="47"/>
  <c r="F44" i="38"/>
  <c r="F44" i="46"/>
  <c r="F44" i="29"/>
  <c r="P44" i="44"/>
  <c r="F44" i="37"/>
  <c r="F44" i="49"/>
  <c r="P44" i="50"/>
  <c r="F44" i="50"/>
  <c r="P44" i="51"/>
  <c r="P44" i="35"/>
  <c r="P44" i="53"/>
  <c r="F44" i="41"/>
  <c r="P44" i="47"/>
  <c r="P44" i="49"/>
  <c r="P44" i="38"/>
  <c r="F44" i="53"/>
  <c r="F44" i="56"/>
  <c r="P44" i="55"/>
  <c r="F44" i="55"/>
  <c r="P44" i="56"/>
  <c r="P44" i="52"/>
  <c r="P44" i="57"/>
  <c r="F44" i="51"/>
  <c r="P44" i="23"/>
  <c r="F44" i="24"/>
  <c r="P44" i="22"/>
  <c r="F44" i="52"/>
  <c r="F44" i="43"/>
  <c r="F44" i="57"/>
  <c r="P44" i="54"/>
  <c r="P44" i="21"/>
  <c r="F44" i="23"/>
  <c r="F44" i="45"/>
  <c r="F44" i="58"/>
  <c r="F44" i="22"/>
  <c r="P44" i="58"/>
  <c r="P44" i="24"/>
  <c r="F44" i="48"/>
  <c r="F44" i="21"/>
  <c r="F44" i="20"/>
  <c r="P44" i="20"/>
  <c r="C31" i="17"/>
  <c r="C37" i="17"/>
  <c r="C17" i="17"/>
  <c r="C43" i="17"/>
  <c r="C27" i="17"/>
  <c r="C20" i="17"/>
  <c r="C11" i="17"/>
  <c r="C14" i="17"/>
  <c r="C25" i="17"/>
  <c r="C39" i="17"/>
  <c r="C40" i="17"/>
  <c r="C30" i="17"/>
  <c r="C35" i="17"/>
  <c r="C42" i="17"/>
  <c r="C21" i="17"/>
  <c r="C13" i="17"/>
  <c r="C23" i="17"/>
  <c r="C28" i="17"/>
  <c r="P26" i="17"/>
  <c r="C46" i="17"/>
  <c r="P18" i="17"/>
  <c r="P10" i="17"/>
  <c r="C24" i="17"/>
  <c r="C19" i="17"/>
  <c r="C38" i="17"/>
  <c r="C45" i="17"/>
  <c r="C12" i="17"/>
  <c r="C33" i="17"/>
  <c r="C34" i="17"/>
  <c r="C29" i="17"/>
  <c r="C15" i="17"/>
  <c r="C9" i="17"/>
  <c r="C41" i="17"/>
  <c r="C22" i="17"/>
  <c r="C32" i="17"/>
  <c r="C36" i="17"/>
  <c r="C44" i="17"/>
  <c r="AH27" i="17"/>
  <c r="F27" i="17" s="1"/>
  <c r="AH37" i="17"/>
  <c r="F37" i="17" s="1"/>
  <c r="AH21" i="17"/>
  <c r="F21" i="17" s="1"/>
  <c r="AB47" i="17"/>
  <c r="AI47" i="17" s="1"/>
  <c r="G47" i="17" s="1"/>
  <c r="G8" i="17"/>
  <c r="AH30" i="17"/>
  <c r="F30" i="17" s="1"/>
  <c r="AC47" i="17"/>
  <c r="AH43" i="17"/>
  <c r="F43" i="17" s="1"/>
  <c r="AH39" i="17"/>
  <c r="F39" i="17" s="1"/>
  <c r="AH15" i="17"/>
  <c r="F15" i="17" s="1"/>
  <c r="AH31" i="17"/>
  <c r="F31" i="17" s="1"/>
  <c r="AH17" i="17"/>
  <c r="F17" i="17" s="1"/>
  <c r="AH23" i="17"/>
  <c r="F23" i="17" s="1"/>
  <c r="AI36" i="17"/>
  <c r="G36" i="17" s="1"/>
  <c r="AH36" i="17"/>
  <c r="F36" i="17" s="1"/>
  <c r="AE47" i="17"/>
  <c r="AH42" i="17"/>
  <c r="F42" i="17" s="1"/>
  <c r="AH12" i="17"/>
  <c r="F12" i="17" s="1"/>
  <c r="AH44" i="17"/>
  <c r="F44" i="17" s="1"/>
  <c r="AF47" i="17"/>
  <c r="AH22" i="17"/>
  <c r="F22" i="17" s="1"/>
  <c r="AH34" i="17"/>
  <c r="F34" i="17" s="1"/>
  <c r="F10" i="41" l="1"/>
  <c r="G10" i="41" s="1"/>
  <c r="F10" i="28"/>
  <c r="G10" i="28" s="1"/>
  <c r="P10" i="29"/>
  <c r="P10" i="30"/>
  <c r="F10" i="31"/>
  <c r="G10" i="31" s="1"/>
  <c r="P10" i="28"/>
  <c r="P10" i="27"/>
  <c r="F10" i="25"/>
  <c r="G10" i="25" s="1"/>
  <c r="P10" i="26"/>
  <c r="F10" i="26"/>
  <c r="G10" i="26" s="1"/>
  <c r="P10" i="35"/>
  <c r="F10" i="35"/>
  <c r="G10" i="35" s="1"/>
  <c r="P10" i="36"/>
  <c r="F10" i="37"/>
  <c r="G10" i="37" s="1"/>
  <c r="F10" i="32"/>
  <c r="G10" i="32" s="1"/>
  <c r="P10" i="25"/>
  <c r="P10" i="37"/>
  <c r="P10" i="34"/>
  <c r="F10" i="29"/>
  <c r="G10" i="29" s="1"/>
  <c r="F10" i="36"/>
  <c r="G10" i="36" s="1"/>
  <c r="P10" i="39"/>
  <c r="P10" i="32"/>
  <c r="P10" i="38"/>
  <c r="F10" i="38"/>
  <c r="G10" i="38" s="1"/>
  <c r="F10" i="45"/>
  <c r="G10" i="45" s="1"/>
  <c r="P10" i="46"/>
  <c r="P10" i="31"/>
  <c r="F10" i="27"/>
  <c r="G10" i="27" s="1"/>
  <c r="F10" i="40"/>
  <c r="G10" i="40" s="1"/>
  <c r="F10" i="42"/>
  <c r="G10" i="42" s="1"/>
  <c r="P10" i="43"/>
  <c r="F10" i="39"/>
  <c r="G10" i="39" s="1"/>
  <c r="P10" i="40"/>
  <c r="P10" i="44"/>
  <c r="F10" i="48"/>
  <c r="G10" i="48" s="1"/>
  <c r="P10" i="48"/>
  <c r="P10" i="45"/>
  <c r="P10" i="41"/>
  <c r="P10" i="47"/>
  <c r="F10" i="51"/>
  <c r="G10" i="51" s="1"/>
  <c r="F10" i="30"/>
  <c r="G10" i="30" s="1"/>
  <c r="P10" i="33"/>
  <c r="F10" i="46"/>
  <c r="G10" i="46" s="1"/>
  <c r="P10" i="42"/>
  <c r="F10" i="43"/>
  <c r="G10" i="43" s="1"/>
  <c r="P10" i="49"/>
  <c r="F10" i="49"/>
  <c r="G10" i="49" s="1"/>
  <c r="P10" i="51"/>
  <c r="F10" i="54"/>
  <c r="G10" i="54" s="1"/>
  <c r="F10" i="58"/>
  <c r="G10" i="58" s="1"/>
  <c r="F10" i="53"/>
  <c r="G10" i="53" s="1"/>
  <c r="F10" i="52"/>
  <c r="G10" i="52" s="1"/>
  <c r="P10" i="57"/>
  <c r="P10" i="54"/>
  <c r="F10" i="56"/>
  <c r="G10" i="56" s="1"/>
  <c r="P10" i="52"/>
  <c r="P10" i="55"/>
  <c r="F10" i="34"/>
  <c r="G10" i="34" s="1"/>
  <c r="F10" i="24"/>
  <c r="G10" i="24" s="1"/>
  <c r="P10" i="22"/>
  <c r="P10" i="56"/>
  <c r="P10" i="24"/>
  <c r="P10" i="21"/>
  <c r="P10" i="50"/>
  <c r="F10" i="57"/>
  <c r="G10" i="57" s="1"/>
  <c r="P10" i="23"/>
  <c r="F10" i="33"/>
  <c r="G10" i="33" s="1"/>
  <c r="F10" i="44"/>
  <c r="G10" i="44" s="1"/>
  <c r="F10" i="55"/>
  <c r="G10" i="55" s="1"/>
  <c r="P10" i="58"/>
  <c r="P10" i="53"/>
  <c r="F10" i="23"/>
  <c r="G10" i="23" s="1"/>
  <c r="F10" i="50"/>
  <c r="G10" i="50" s="1"/>
  <c r="F10" i="22"/>
  <c r="G10" i="22" s="1"/>
  <c r="F10" i="47"/>
  <c r="G10" i="47" s="1"/>
  <c r="F10" i="21"/>
  <c r="G10" i="21" s="1"/>
  <c r="P10" i="20"/>
  <c r="F10" i="20"/>
  <c r="G10" i="20" s="1"/>
  <c r="F32" i="26"/>
  <c r="G32" i="26" s="1"/>
  <c r="F32" i="25"/>
  <c r="G32" i="25" s="1"/>
  <c r="P32" i="27"/>
  <c r="F32" i="27"/>
  <c r="G32" i="27" s="1"/>
  <c r="F32" i="29"/>
  <c r="G32" i="29" s="1"/>
  <c r="P32" i="26"/>
  <c r="P32" i="25"/>
  <c r="F32" i="28"/>
  <c r="G32" i="28" s="1"/>
  <c r="P32" i="28"/>
  <c r="F32" i="32"/>
  <c r="G32" i="32" s="1"/>
  <c r="P32" i="29"/>
  <c r="P32" i="33"/>
  <c r="F32" i="36"/>
  <c r="G32" i="36" s="1"/>
  <c r="P32" i="31"/>
  <c r="F32" i="31"/>
  <c r="G32" i="31" s="1"/>
  <c r="P32" i="34"/>
  <c r="F32" i="38"/>
  <c r="G32" i="38" s="1"/>
  <c r="P32" i="38"/>
  <c r="P32" i="35"/>
  <c r="P32" i="30"/>
  <c r="P32" i="39"/>
  <c r="F32" i="37"/>
  <c r="G32" i="37" s="1"/>
  <c r="P32" i="42"/>
  <c r="F32" i="33"/>
  <c r="G32" i="33" s="1"/>
  <c r="F32" i="39"/>
  <c r="G32" i="39" s="1"/>
  <c r="F32" i="30"/>
  <c r="G32" i="30" s="1"/>
  <c r="F32" i="40"/>
  <c r="G32" i="40" s="1"/>
  <c r="P32" i="36"/>
  <c r="P32" i="47"/>
  <c r="F32" i="51"/>
  <c r="G32" i="51" s="1"/>
  <c r="F32" i="46"/>
  <c r="G32" i="46" s="1"/>
  <c r="P32" i="37"/>
  <c r="P32" i="45"/>
  <c r="F32" i="49"/>
  <c r="G32" i="49" s="1"/>
  <c r="P32" i="50"/>
  <c r="F32" i="35"/>
  <c r="G32" i="35" s="1"/>
  <c r="F32" i="52"/>
  <c r="G32" i="52" s="1"/>
  <c r="P32" i="32"/>
  <c r="P32" i="48"/>
  <c r="F32" i="45"/>
  <c r="G32" i="45" s="1"/>
  <c r="P32" i="41"/>
  <c r="F32" i="41"/>
  <c r="G32" i="41" s="1"/>
  <c r="P32" i="49"/>
  <c r="F32" i="42"/>
  <c r="G32" i="42" s="1"/>
  <c r="F32" i="48"/>
  <c r="G32" i="48" s="1"/>
  <c r="F32" i="53"/>
  <c r="G32" i="53" s="1"/>
  <c r="P32" i="57"/>
  <c r="P32" i="44"/>
  <c r="F32" i="47"/>
  <c r="G32" i="47" s="1"/>
  <c r="P32" i="51"/>
  <c r="P32" i="54"/>
  <c r="F32" i="44"/>
  <c r="G32" i="44" s="1"/>
  <c r="F32" i="55"/>
  <c r="G32" i="55" s="1"/>
  <c r="F32" i="24"/>
  <c r="G32" i="24" s="1"/>
  <c r="P32" i="22"/>
  <c r="P32" i="24"/>
  <c r="P32" i="21"/>
  <c r="P32" i="40"/>
  <c r="P32" i="46"/>
  <c r="F32" i="34"/>
  <c r="G32" i="34" s="1"/>
  <c r="F32" i="56"/>
  <c r="G32" i="56" s="1"/>
  <c r="P32" i="55"/>
  <c r="P32" i="58"/>
  <c r="F32" i="58"/>
  <c r="G32" i="58" s="1"/>
  <c r="F32" i="54"/>
  <c r="G32" i="54" s="1"/>
  <c r="F32" i="23"/>
  <c r="G32" i="23" s="1"/>
  <c r="P32" i="53"/>
  <c r="F32" i="22"/>
  <c r="G32" i="22" s="1"/>
  <c r="P32" i="56"/>
  <c r="P32" i="43"/>
  <c r="F32" i="43"/>
  <c r="G32" i="43" s="1"/>
  <c r="F32" i="57"/>
  <c r="G32" i="57" s="1"/>
  <c r="P32" i="23"/>
  <c r="P32" i="52"/>
  <c r="F32" i="50"/>
  <c r="G32" i="50" s="1"/>
  <c r="F32" i="20"/>
  <c r="G32" i="20" s="1"/>
  <c r="F32" i="21"/>
  <c r="G32" i="21" s="1"/>
  <c r="P32" i="20"/>
  <c r="P33" i="34"/>
  <c r="F33" i="27"/>
  <c r="G33" i="27" s="1"/>
  <c r="F33" i="25"/>
  <c r="G33" i="25" s="1"/>
  <c r="F33" i="28"/>
  <c r="G33" i="28" s="1"/>
  <c r="P33" i="26"/>
  <c r="P33" i="25"/>
  <c r="F33" i="26"/>
  <c r="G33" i="26" s="1"/>
  <c r="P33" i="28"/>
  <c r="P33" i="30"/>
  <c r="F33" i="31"/>
  <c r="G33" i="31" s="1"/>
  <c r="P33" i="29"/>
  <c r="F33" i="29"/>
  <c r="G33" i="29" s="1"/>
  <c r="P33" i="33"/>
  <c r="F33" i="36"/>
  <c r="G33" i="36" s="1"/>
  <c r="P33" i="39"/>
  <c r="P33" i="31"/>
  <c r="F33" i="32"/>
  <c r="G33" i="32" s="1"/>
  <c r="P33" i="38"/>
  <c r="F33" i="34"/>
  <c r="G33" i="34" s="1"/>
  <c r="F33" i="39"/>
  <c r="G33" i="39" s="1"/>
  <c r="F33" i="37"/>
  <c r="G33" i="37" s="1"/>
  <c r="P33" i="42"/>
  <c r="F33" i="38"/>
  <c r="G33" i="38" s="1"/>
  <c r="F33" i="30"/>
  <c r="G33" i="30" s="1"/>
  <c r="F33" i="40"/>
  <c r="G33" i="40" s="1"/>
  <c r="P33" i="36"/>
  <c r="F33" i="41"/>
  <c r="G33" i="41" s="1"/>
  <c r="F33" i="46"/>
  <c r="G33" i="46" s="1"/>
  <c r="P33" i="37"/>
  <c r="P33" i="45"/>
  <c r="F33" i="49"/>
  <c r="G33" i="49" s="1"/>
  <c r="P33" i="50"/>
  <c r="F33" i="33"/>
  <c r="G33" i="33" s="1"/>
  <c r="P33" i="27"/>
  <c r="F33" i="35"/>
  <c r="G33" i="35" s="1"/>
  <c r="F33" i="52"/>
  <c r="G33" i="52" s="1"/>
  <c r="P33" i="40"/>
  <c r="F33" i="43"/>
  <c r="G33" i="43" s="1"/>
  <c r="P33" i="52"/>
  <c r="P33" i="41"/>
  <c r="P33" i="35"/>
  <c r="F33" i="42"/>
  <c r="G33" i="42" s="1"/>
  <c r="F33" i="50"/>
  <c r="G33" i="50" s="1"/>
  <c r="F33" i="56"/>
  <c r="G33" i="56" s="1"/>
  <c r="F33" i="45"/>
  <c r="G33" i="45" s="1"/>
  <c r="P33" i="48"/>
  <c r="P33" i="44"/>
  <c r="F33" i="47"/>
  <c r="G33" i="47" s="1"/>
  <c r="P33" i="49"/>
  <c r="P33" i="51"/>
  <c r="P33" i="54"/>
  <c r="F33" i="44"/>
  <c r="G33" i="44" s="1"/>
  <c r="P33" i="32"/>
  <c r="F33" i="51"/>
  <c r="G33" i="51" s="1"/>
  <c r="P33" i="24"/>
  <c r="P33" i="21"/>
  <c r="F33" i="54"/>
  <c r="G33" i="54" s="1"/>
  <c r="P33" i="55"/>
  <c r="P33" i="58"/>
  <c r="F33" i="58"/>
  <c r="G33" i="58" s="1"/>
  <c r="P33" i="46"/>
  <c r="F33" i="57"/>
  <c r="G33" i="57" s="1"/>
  <c r="P33" i="47"/>
  <c r="F33" i="23"/>
  <c r="G33" i="23" s="1"/>
  <c r="F33" i="22"/>
  <c r="G33" i="22" s="1"/>
  <c r="P33" i="56"/>
  <c r="P33" i="43"/>
  <c r="P33" i="57"/>
  <c r="F33" i="48"/>
  <c r="G33" i="48" s="1"/>
  <c r="F33" i="24"/>
  <c r="G33" i="24" s="1"/>
  <c r="P33" i="22"/>
  <c r="P33" i="53"/>
  <c r="F33" i="55"/>
  <c r="G33" i="55" s="1"/>
  <c r="P33" i="23"/>
  <c r="F33" i="53"/>
  <c r="G33" i="53" s="1"/>
  <c r="P33" i="20"/>
  <c r="F33" i="21"/>
  <c r="G33" i="21" s="1"/>
  <c r="F33" i="20"/>
  <c r="G33" i="20" s="1"/>
  <c r="J33" i="29"/>
  <c r="J33" i="28"/>
  <c r="J33" i="30"/>
  <c r="J33" i="31"/>
  <c r="J33" i="32"/>
  <c r="J33" i="25"/>
  <c r="J33" i="26"/>
  <c r="J33" i="35"/>
  <c r="J33" i="36"/>
  <c r="J33" i="37"/>
  <c r="J33" i="39"/>
  <c r="J33" i="46"/>
  <c r="J33" i="33"/>
  <c r="J33" i="43"/>
  <c r="J33" i="42"/>
  <c r="J33" i="40"/>
  <c r="J33" i="48"/>
  <c r="J33" i="34"/>
  <c r="J33" i="47"/>
  <c r="J33" i="27"/>
  <c r="J33" i="45"/>
  <c r="J33" i="41"/>
  <c r="J33" i="38"/>
  <c r="J33" i="57"/>
  <c r="J33" i="55"/>
  <c r="J33" i="21"/>
  <c r="J33" i="53"/>
  <c r="J33" i="58"/>
  <c r="J33" i="56"/>
  <c r="J33" i="44"/>
  <c r="J33" i="51"/>
  <c r="J33" i="24"/>
  <c r="J33" i="23"/>
  <c r="J33" i="50"/>
  <c r="J33" i="54"/>
  <c r="J33" i="49"/>
  <c r="J33" i="22"/>
  <c r="J33" i="52"/>
  <c r="J33" i="20"/>
  <c r="P29" i="26"/>
  <c r="F29" i="26"/>
  <c r="G29" i="26" s="1"/>
  <c r="P29" i="25"/>
  <c r="P29" i="28"/>
  <c r="F29" i="27"/>
  <c r="G29" i="27" s="1"/>
  <c r="F29" i="25"/>
  <c r="G29" i="25" s="1"/>
  <c r="P29" i="27"/>
  <c r="F29" i="30"/>
  <c r="G29" i="30" s="1"/>
  <c r="F29" i="31"/>
  <c r="G29" i="31" s="1"/>
  <c r="F29" i="28"/>
  <c r="G29" i="28" s="1"/>
  <c r="F29" i="29"/>
  <c r="G29" i="29" s="1"/>
  <c r="F29" i="32"/>
  <c r="G29" i="32" s="1"/>
  <c r="P29" i="29"/>
  <c r="P29" i="33"/>
  <c r="P29" i="32"/>
  <c r="P29" i="37"/>
  <c r="F29" i="40"/>
  <c r="G29" i="40" s="1"/>
  <c r="P29" i="41"/>
  <c r="P29" i="40"/>
  <c r="P29" i="34"/>
  <c r="F29" i="34"/>
  <c r="G29" i="34" s="1"/>
  <c r="F29" i="35"/>
  <c r="G29" i="35" s="1"/>
  <c r="P29" i="44"/>
  <c r="F29" i="36"/>
  <c r="G29" i="36" s="1"/>
  <c r="F29" i="42"/>
  <c r="G29" i="42" s="1"/>
  <c r="P29" i="35"/>
  <c r="P29" i="38"/>
  <c r="F29" i="38"/>
  <c r="G29" i="38" s="1"/>
  <c r="F29" i="37"/>
  <c r="G29" i="37" s="1"/>
  <c r="P29" i="42"/>
  <c r="F29" i="47"/>
  <c r="G29" i="47" s="1"/>
  <c r="P29" i="47"/>
  <c r="P29" i="45"/>
  <c r="F29" i="39"/>
  <c r="G29" i="39" s="1"/>
  <c r="F29" i="49"/>
  <c r="G29" i="49" s="1"/>
  <c r="P29" i="50"/>
  <c r="F29" i="50"/>
  <c r="G29" i="50" s="1"/>
  <c r="P29" i="51"/>
  <c r="F29" i="44"/>
  <c r="G29" i="44" s="1"/>
  <c r="P29" i="39"/>
  <c r="F29" i="41"/>
  <c r="G29" i="41" s="1"/>
  <c r="F29" i="45"/>
  <c r="G29" i="45" s="1"/>
  <c r="F29" i="58"/>
  <c r="G29" i="58" s="1"/>
  <c r="P29" i="52"/>
  <c r="F29" i="48"/>
  <c r="G29" i="48" s="1"/>
  <c r="F29" i="53"/>
  <c r="G29" i="53" s="1"/>
  <c r="P29" i="57"/>
  <c r="P29" i="36"/>
  <c r="P29" i="48"/>
  <c r="P29" i="49"/>
  <c r="P29" i="55"/>
  <c r="F29" i="55"/>
  <c r="G29" i="55" s="1"/>
  <c r="P29" i="56"/>
  <c r="P29" i="31"/>
  <c r="F29" i="46"/>
  <c r="G29" i="46" s="1"/>
  <c r="P29" i="54"/>
  <c r="P29" i="30"/>
  <c r="P29" i="43"/>
  <c r="P29" i="21"/>
  <c r="F29" i="33"/>
  <c r="G29" i="33" s="1"/>
  <c r="P29" i="23"/>
  <c r="F29" i="24"/>
  <c r="G29" i="24" s="1"/>
  <c r="P29" i="22"/>
  <c r="P29" i="24"/>
  <c r="F29" i="51"/>
  <c r="G29" i="51" s="1"/>
  <c r="P29" i="58"/>
  <c r="P29" i="46"/>
  <c r="F29" i="57"/>
  <c r="G29" i="57" s="1"/>
  <c r="P29" i="53"/>
  <c r="F29" i="23"/>
  <c r="G29" i="23" s="1"/>
  <c r="F29" i="56"/>
  <c r="G29" i="56" s="1"/>
  <c r="F29" i="22"/>
  <c r="G29" i="22" s="1"/>
  <c r="F29" i="54"/>
  <c r="G29" i="54" s="1"/>
  <c r="F29" i="43"/>
  <c r="G29" i="43" s="1"/>
  <c r="F29" i="52"/>
  <c r="G29" i="52" s="1"/>
  <c r="F29" i="20"/>
  <c r="G29" i="20" s="1"/>
  <c r="F29" i="21"/>
  <c r="G29" i="21" s="1"/>
  <c r="P29" i="20"/>
  <c r="F14" i="27"/>
  <c r="G14" i="27" s="1"/>
  <c r="P14" i="31"/>
  <c r="F14" i="25"/>
  <c r="G14" i="25" s="1"/>
  <c r="P14" i="27"/>
  <c r="P14" i="28"/>
  <c r="P14" i="30"/>
  <c r="P14" i="26"/>
  <c r="P14" i="34"/>
  <c r="F14" i="26"/>
  <c r="G14" i="26" s="1"/>
  <c r="F14" i="32"/>
  <c r="G14" i="32" s="1"/>
  <c r="P14" i="37"/>
  <c r="P14" i="25"/>
  <c r="F14" i="36"/>
  <c r="G14" i="36" s="1"/>
  <c r="P14" i="40"/>
  <c r="P14" i="29"/>
  <c r="F14" i="38"/>
  <c r="G14" i="38" s="1"/>
  <c r="F14" i="43"/>
  <c r="G14" i="43" s="1"/>
  <c r="F14" i="28"/>
  <c r="G14" i="28" s="1"/>
  <c r="F14" i="42"/>
  <c r="G14" i="42" s="1"/>
  <c r="F14" i="29"/>
  <c r="G14" i="29" s="1"/>
  <c r="P14" i="36"/>
  <c r="F14" i="39"/>
  <c r="G14" i="39" s="1"/>
  <c r="F14" i="41"/>
  <c r="G14" i="41" s="1"/>
  <c r="F14" i="34"/>
  <c r="G14" i="34" s="1"/>
  <c r="P14" i="32"/>
  <c r="F14" i="37"/>
  <c r="G14" i="37" s="1"/>
  <c r="P14" i="45"/>
  <c r="F14" i="47"/>
  <c r="G14" i="47" s="1"/>
  <c r="F14" i="40"/>
  <c r="G14" i="40" s="1"/>
  <c r="P14" i="39"/>
  <c r="P14" i="47"/>
  <c r="P14" i="35"/>
  <c r="F14" i="46"/>
  <c r="G14" i="46" s="1"/>
  <c r="P14" i="33"/>
  <c r="P14" i="38"/>
  <c r="P14" i="41"/>
  <c r="F14" i="49"/>
  <c r="G14" i="49" s="1"/>
  <c r="P14" i="50"/>
  <c r="F14" i="50"/>
  <c r="G14" i="50" s="1"/>
  <c r="P14" i="51"/>
  <c r="F14" i="30"/>
  <c r="G14" i="30" s="1"/>
  <c r="P14" i="43"/>
  <c r="P14" i="42"/>
  <c r="P14" i="46"/>
  <c r="F14" i="31"/>
  <c r="G14" i="31" s="1"/>
  <c r="F14" i="35"/>
  <c r="G14" i="35" s="1"/>
  <c r="F14" i="44"/>
  <c r="G14" i="44" s="1"/>
  <c r="P14" i="44"/>
  <c r="F14" i="57"/>
  <c r="G14" i="57" s="1"/>
  <c r="P14" i="58"/>
  <c r="F14" i="53"/>
  <c r="G14" i="53" s="1"/>
  <c r="F14" i="52"/>
  <c r="G14" i="52" s="1"/>
  <c r="F14" i="56"/>
  <c r="G14" i="56" s="1"/>
  <c r="F14" i="45"/>
  <c r="G14" i="45" s="1"/>
  <c r="P14" i="54"/>
  <c r="F14" i="48"/>
  <c r="G14" i="48" s="1"/>
  <c r="P14" i="21"/>
  <c r="P14" i="53"/>
  <c r="P14" i="56"/>
  <c r="P14" i="55"/>
  <c r="P14" i="23"/>
  <c r="F14" i="54"/>
  <c r="G14" i="54" s="1"/>
  <c r="F14" i="24"/>
  <c r="G14" i="24" s="1"/>
  <c r="P14" i="22"/>
  <c r="F14" i="58"/>
  <c r="G14" i="58" s="1"/>
  <c r="P14" i="24"/>
  <c r="F14" i="33"/>
  <c r="G14" i="33" s="1"/>
  <c r="P14" i="49"/>
  <c r="F14" i="22"/>
  <c r="G14" i="22" s="1"/>
  <c r="F14" i="51"/>
  <c r="G14" i="51" s="1"/>
  <c r="F14" i="55"/>
  <c r="G14" i="55" s="1"/>
  <c r="F14" i="23"/>
  <c r="G14" i="23" s="1"/>
  <c r="P14" i="57"/>
  <c r="P14" i="48"/>
  <c r="P14" i="52"/>
  <c r="F14" i="20"/>
  <c r="G14" i="20" s="1"/>
  <c r="P14" i="20"/>
  <c r="F14" i="21"/>
  <c r="G14" i="21" s="1"/>
  <c r="T20" i="25"/>
  <c r="T20" i="29"/>
  <c r="T20" i="30"/>
  <c r="T20" i="26"/>
  <c r="T20" i="28"/>
  <c r="T20" i="27"/>
  <c r="T20" i="32"/>
  <c r="T20" i="31"/>
  <c r="T20" i="41"/>
  <c r="T20" i="40"/>
  <c r="T20" i="45"/>
  <c r="T20" i="38"/>
  <c r="T20" i="35"/>
  <c r="T20" i="43"/>
  <c r="T20" i="42"/>
  <c r="T20" i="36"/>
  <c r="T20" i="48"/>
  <c r="T20" i="50"/>
  <c r="T20" i="51"/>
  <c r="T20" i="53"/>
  <c r="T20" i="44"/>
  <c r="T20" i="33"/>
  <c r="T20" i="34"/>
  <c r="T20" i="46"/>
  <c r="T20" i="56"/>
  <c r="T20" i="47"/>
  <c r="T20" i="37"/>
  <c r="T20" i="39"/>
  <c r="T20" i="23"/>
  <c r="T20" i="54"/>
  <c r="T20" i="22"/>
  <c r="T20" i="24"/>
  <c r="T20" i="58"/>
  <c r="T20" i="21"/>
  <c r="T20" i="52"/>
  <c r="T20" i="55"/>
  <c r="T20" i="57"/>
  <c r="T20" i="49"/>
  <c r="T20" i="20"/>
  <c r="F19" i="27"/>
  <c r="G19" i="27" s="1"/>
  <c r="F19" i="29"/>
  <c r="G19" i="29" s="1"/>
  <c r="F19" i="26"/>
  <c r="G19" i="26" s="1"/>
  <c r="P19" i="26"/>
  <c r="P19" i="25"/>
  <c r="F19" i="30"/>
  <c r="G19" i="30" s="1"/>
  <c r="P19" i="27"/>
  <c r="P19" i="30"/>
  <c r="P19" i="31"/>
  <c r="P19" i="32"/>
  <c r="P19" i="28"/>
  <c r="P19" i="34"/>
  <c r="P19" i="40"/>
  <c r="P19" i="29"/>
  <c r="F19" i="38"/>
  <c r="G19" i="38" s="1"/>
  <c r="F19" i="34"/>
  <c r="G19" i="34" s="1"/>
  <c r="F19" i="33"/>
  <c r="G19" i="33" s="1"/>
  <c r="F19" i="39"/>
  <c r="G19" i="39" s="1"/>
  <c r="P19" i="35"/>
  <c r="F19" i="35"/>
  <c r="G19" i="35" s="1"/>
  <c r="P19" i="36"/>
  <c r="F19" i="37"/>
  <c r="G19" i="37" s="1"/>
  <c r="F19" i="28"/>
  <c r="G19" i="28" s="1"/>
  <c r="P19" i="37"/>
  <c r="F19" i="40"/>
  <c r="G19" i="40" s="1"/>
  <c r="F19" i="41"/>
  <c r="G19" i="41" s="1"/>
  <c r="F19" i="45"/>
  <c r="G19" i="45" s="1"/>
  <c r="P19" i="46"/>
  <c r="F19" i="49"/>
  <c r="G19" i="49" s="1"/>
  <c r="P19" i="50"/>
  <c r="F19" i="50"/>
  <c r="G19" i="50" s="1"/>
  <c r="P19" i="51"/>
  <c r="P19" i="41"/>
  <c r="F19" i="43"/>
  <c r="G19" i="43" s="1"/>
  <c r="F19" i="32"/>
  <c r="G19" i="32" s="1"/>
  <c r="P19" i="33"/>
  <c r="F19" i="36"/>
  <c r="G19" i="36" s="1"/>
  <c r="P19" i="38"/>
  <c r="F19" i="44"/>
  <c r="G19" i="44" s="1"/>
  <c r="F19" i="42"/>
  <c r="G19" i="42" s="1"/>
  <c r="P19" i="52"/>
  <c r="P19" i="43"/>
  <c r="P19" i="49"/>
  <c r="P19" i="42"/>
  <c r="P19" i="44"/>
  <c r="F19" i="31"/>
  <c r="G19" i="31" s="1"/>
  <c r="P19" i="48"/>
  <c r="P19" i="39"/>
  <c r="P19" i="54"/>
  <c r="F19" i="52"/>
  <c r="G19" i="52" s="1"/>
  <c r="F19" i="25"/>
  <c r="G19" i="25" s="1"/>
  <c r="F19" i="48"/>
  <c r="G19" i="48" s="1"/>
  <c r="P19" i="53"/>
  <c r="F19" i="53"/>
  <c r="G19" i="53" s="1"/>
  <c r="P19" i="56"/>
  <c r="P19" i="45"/>
  <c r="P19" i="57"/>
  <c r="F19" i="23"/>
  <c r="G19" i="23" s="1"/>
  <c r="P19" i="58"/>
  <c r="F19" i="47"/>
  <c r="G19" i="47" s="1"/>
  <c r="P19" i="23"/>
  <c r="F19" i="54"/>
  <c r="G19" i="54" s="1"/>
  <c r="F19" i="24"/>
  <c r="G19" i="24" s="1"/>
  <c r="P19" i="22"/>
  <c r="F19" i="46"/>
  <c r="G19" i="46" s="1"/>
  <c r="P19" i="47"/>
  <c r="F19" i="51"/>
  <c r="G19" i="51" s="1"/>
  <c r="F19" i="22"/>
  <c r="G19" i="22" s="1"/>
  <c r="F19" i="58"/>
  <c r="G19" i="58" s="1"/>
  <c r="P19" i="24"/>
  <c r="P19" i="21"/>
  <c r="F19" i="56"/>
  <c r="G19" i="56" s="1"/>
  <c r="F19" i="55"/>
  <c r="G19" i="55" s="1"/>
  <c r="F19" i="57"/>
  <c r="G19" i="57" s="1"/>
  <c r="P19" i="55"/>
  <c r="P19" i="20"/>
  <c r="F19" i="20"/>
  <c r="G19" i="20" s="1"/>
  <c r="F19" i="21"/>
  <c r="G19" i="21" s="1"/>
  <c r="P25" i="29"/>
  <c r="P25" i="26"/>
  <c r="F25" i="31"/>
  <c r="G25" i="31" s="1"/>
  <c r="P25" i="32"/>
  <c r="F25" i="32"/>
  <c r="G25" i="32" s="1"/>
  <c r="P25" i="25"/>
  <c r="P25" i="28"/>
  <c r="P25" i="27"/>
  <c r="F25" i="27"/>
  <c r="G25" i="27" s="1"/>
  <c r="P25" i="31"/>
  <c r="F25" i="26"/>
  <c r="G25" i="26" s="1"/>
  <c r="F25" i="30"/>
  <c r="G25" i="30" s="1"/>
  <c r="F25" i="33"/>
  <c r="G25" i="33" s="1"/>
  <c r="F25" i="34"/>
  <c r="G25" i="34" s="1"/>
  <c r="F25" i="29"/>
  <c r="G25" i="29" s="1"/>
  <c r="P25" i="30"/>
  <c r="P25" i="35"/>
  <c r="F25" i="35"/>
  <c r="G25" i="35" s="1"/>
  <c r="P25" i="36"/>
  <c r="F25" i="37"/>
  <c r="G25" i="37" s="1"/>
  <c r="P25" i="33"/>
  <c r="P25" i="37"/>
  <c r="F25" i="41"/>
  <c r="G25" i="41" s="1"/>
  <c r="F25" i="28"/>
  <c r="G25" i="28" s="1"/>
  <c r="F25" i="36"/>
  <c r="G25" i="36" s="1"/>
  <c r="P25" i="41"/>
  <c r="P25" i="39"/>
  <c r="F25" i="43"/>
  <c r="G25" i="43" s="1"/>
  <c r="F25" i="25"/>
  <c r="G25" i="25" s="1"/>
  <c r="F25" i="42"/>
  <c r="G25" i="42" s="1"/>
  <c r="P25" i="43"/>
  <c r="P25" i="38"/>
  <c r="F25" i="38"/>
  <c r="G25" i="38" s="1"/>
  <c r="F25" i="44"/>
  <c r="G25" i="44" s="1"/>
  <c r="P25" i="46"/>
  <c r="P25" i="49"/>
  <c r="F25" i="45"/>
  <c r="G25" i="45" s="1"/>
  <c r="F25" i="48"/>
  <c r="G25" i="48" s="1"/>
  <c r="P25" i="48"/>
  <c r="P25" i="42"/>
  <c r="P25" i="44"/>
  <c r="F25" i="47"/>
  <c r="G25" i="47" s="1"/>
  <c r="P25" i="47"/>
  <c r="F25" i="51"/>
  <c r="G25" i="51" s="1"/>
  <c r="P25" i="51"/>
  <c r="F25" i="53"/>
  <c r="G25" i="53" s="1"/>
  <c r="P25" i="45"/>
  <c r="F25" i="46"/>
  <c r="G25" i="46" s="1"/>
  <c r="F25" i="39"/>
  <c r="G25" i="39" s="1"/>
  <c r="F25" i="50"/>
  <c r="G25" i="50" s="1"/>
  <c r="F25" i="54"/>
  <c r="G25" i="54" s="1"/>
  <c r="P25" i="52"/>
  <c r="F25" i="57"/>
  <c r="G25" i="57" s="1"/>
  <c r="P25" i="58"/>
  <c r="P25" i="53"/>
  <c r="P25" i="50"/>
  <c r="F25" i="55"/>
  <c r="G25" i="55" s="1"/>
  <c r="P25" i="40"/>
  <c r="F25" i="49"/>
  <c r="G25" i="49" s="1"/>
  <c r="P25" i="23"/>
  <c r="P25" i="22"/>
  <c r="F25" i="56"/>
  <c r="G25" i="56" s="1"/>
  <c r="F25" i="24"/>
  <c r="G25" i="24" s="1"/>
  <c r="P25" i="21"/>
  <c r="P25" i="34"/>
  <c r="F25" i="58"/>
  <c r="G25" i="58" s="1"/>
  <c r="P25" i="24"/>
  <c r="P25" i="56"/>
  <c r="F25" i="23"/>
  <c r="G25" i="23" s="1"/>
  <c r="F25" i="22"/>
  <c r="G25" i="22" s="1"/>
  <c r="P25" i="57"/>
  <c r="F25" i="40"/>
  <c r="G25" i="40" s="1"/>
  <c r="P25" i="54"/>
  <c r="P25" i="55"/>
  <c r="F25" i="52"/>
  <c r="G25" i="52" s="1"/>
  <c r="F25" i="20"/>
  <c r="G25" i="20" s="1"/>
  <c r="F25" i="21"/>
  <c r="G25" i="21" s="1"/>
  <c r="P25" i="20"/>
  <c r="F34" i="27"/>
  <c r="G34" i="27" s="1"/>
  <c r="F34" i="25"/>
  <c r="G34" i="25" s="1"/>
  <c r="F34" i="28"/>
  <c r="G34" i="28" s="1"/>
  <c r="P34" i="26"/>
  <c r="P34" i="32"/>
  <c r="P34" i="25"/>
  <c r="P34" i="27"/>
  <c r="F34" i="26"/>
  <c r="G34" i="26" s="1"/>
  <c r="F34" i="30"/>
  <c r="G34" i="30" s="1"/>
  <c r="F34" i="32"/>
  <c r="G34" i="32" s="1"/>
  <c r="F34" i="40"/>
  <c r="G34" i="40" s="1"/>
  <c r="P34" i="41"/>
  <c r="P34" i="31"/>
  <c r="P34" i="28"/>
  <c r="P34" i="38"/>
  <c r="F34" i="34"/>
  <c r="G34" i="34" s="1"/>
  <c r="F34" i="39"/>
  <c r="G34" i="39" s="1"/>
  <c r="P34" i="30"/>
  <c r="F34" i="36"/>
  <c r="G34" i="36" s="1"/>
  <c r="F34" i="37"/>
  <c r="G34" i="37" s="1"/>
  <c r="P34" i="39"/>
  <c r="P34" i="42"/>
  <c r="F34" i="38"/>
  <c r="G34" i="38" s="1"/>
  <c r="F34" i="33"/>
  <c r="G34" i="33" s="1"/>
  <c r="P34" i="36"/>
  <c r="F34" i="41"/>
  <c r="G34" i="41" s="1"/>
  <c r="P34" i="29"/>
  <c r="P34" i="37"/>
  <c r="P34" i="45"/>
  <c r="P34" i="33"/>
  <c r="F34" i="49"/>
  <c r="G34" i="49" s="1"/>
  <c r="P34" i="50"/>
  <c r="F34" i="50"/>
  <c r="G34" i="50" s="1"/>
  <c r="F34" i="35"/>
  <c r="G34" i="35" s="1"/>
  <c r="F34" i="52"/>
  <c r="G34" i="52" s="1"/>
  <c r="P34" i="40"/>
  <c r="F34" i="43"/>
  <c r="G34" i="43" s="1"/>
  <c r="P34" i="52"/>
  <c r="F34" i="31"/>
  <c r="G34" i="31" s="1"/>
  <c r="P34" i="49"/>
  <c r="F34" i="45"/>
  <c r="G34" i="45" s="1"/>
  <c r="P34" i="35"/>
  <c r="F34" i="42"/>
  <c r="G34" i="42" s="1"/>
  <c r="F34" i="47"/>
  <c r="G34" i="47" s="1"/>
  <c r="P34" i="55"/>
  <c r="F34" i="55"/>
  <c r="G34" i="55" s="1"/>
  <c r="P34" i="56"/>
  <c r="P34" i="48"/>
  <c r="P34" i="44"/>
  <c r="F34" i="44"/>
  <c r="G34" i="44" s="1"/>
  <c r="P34" i="34"/>
  <c r="F34" i="51"/>
  <c r="G34" i="51" s="1"/>
  <c r="P34" i="47"/>
  <c r="P34" i="53"/>
  <c r="F34" i="56"/>
  <c r="G34" i="56" s="1"/>
  <c r="P34" i="58"/>
  <c r="F34" i="58"/>
  <c r="G34" i="58" s="1"/>
  <c r="P34" i="46"/>
  <c r="F34" i="57"/>
  <c r="G34" i="57" s="1"/>
  <c r="F34" i="46"/>
  <c r="G34" i="46" s="1"/>
  <c r="P34" i="54"/>
  <c r="F34" i="54"/>
  <c r="G34" i="54" s="1"/>
  <c r="P34" i="51"/>
  <c r="F34" i="22"/>
  <c r="G34" i="22" s="1"/>
  <c r="P34" i="43"/>
  <c r="P34" i="24"/>
  <c r="P34" i="21"/>
  <c r="F34" i="24"/>
  <c r="G34" i="24" s="1"/>
  <c r="F34" i="29"/>
  <c r="G34" i="29" s="1"/>
  <c r="F34" i="48"/>
  <c r="G34" i="48" s="1"/>
  <c r="P34" i="57"/>
  <c r="P34" i="23"/>
  <c r="F34" i="23"/>
  <c r="G34" i="23" s="1"/>
  <c r="F34" i="53"/>
  <c r="G34" i="53" s="1"/>
  <c r="P34" i="22"/>
  <c r="P34" i="20"/>
  <c r="F34" i="20"/>
  <c r="G34" i="20" s="1"/>
  <c r="F34" i="21"/>
  <c r="G34" i="21" s="1"/>
  <c r="T33" i="29"/>
  <c r="T33" i="26"/>
  <c r="T33" i="32"/>
  <c r="T33" i="25"/>
  <c r="T33" i="28"/>
  <c r="T33" i="27"/>
  <c r="T33" i="31"/>
  <c r="T33" i="35"/>
  <c r="T33" i="36"/>
  <c r="T33" i="34"/>
  <c r="T33" i="33"/>
  <c r="T33" i="37"/>
  <c r="T33" i="43"/>
  <c r="T33" i="38"/>
  <c r="T33" i="44"/>
  <c r="T33" i="49"/>
  <c r="T33" i="30"/>
  <c r="T33" i="40"/>
  <c r="T33" i="47"/>
  <c r="T33" i="42"/>
  <c r="T33" i="45"/>
  <c r="T33" i="46"/>
  <c r="T33" i="50"/>
  <c r="T33" i="48"/>
  <c r="T33" i="53"/>
  <c r="T33" i="52"/>
  <c r="T33" i="58"/>
  <c r="T33" i="41"/>
  <c r="T33" i="55"/>
  <c r="T33" i="51"/>
  <c r="T33" i="23"/>
  <c r="T33" i="22"/>
  <c r="T33" i="57"/>
  <c r="T33" i="39"/>
  <c r="T33" i="56"/>
  <c r="T33" i="24"/>
  <c r="T33" i="54"/>
  <c r="T33" i="21"/>
  <c r="T33" i="20"/>
  <c r="P43" i="28"/>
  <c r="P43" i="25"/>
  <c r="P43" i="26"/>
  <c r="P43" i="29"/>
  <c r="P43" i="30"/>
  <c r="P43" i="27"/>
  <c r="F43" i="25"/>
  <c r="G43" i="25" s="1"/>
  <c r="F43" i="28"/>
  <c r="G43" i="28" s="1"/>
  <c r="F43" i="29"/>
  <c r="G43" i="29" s="1"/>
  <c r="F43" i="26"/>
  <c r="G43" i="26" s="1"/>
  <c r="P43" i="31"/>
  <c r="P43" i="32"/>
  <c r="F43" i="27"/>
  <c r="G43" i="27" s="1"/>
  <c r="F43" i="36"/>
  <c r="G43" i="36" s="1"/>
  <c r="P43" i="39"/>
  <c r="F43" i="40"/>
  <c r="G43" i="40" s="1"/>
  <c r="P43" i="41"/>
  <c r="F43" i="33"/>
  <c r="G43" i="33" s="1"/>
  <c r="F43" i="41"/>
  <c r="G43" i="41" s="1"/>
  <c r="F43" i="30"/>
  <c r="G43" i="30" s="1"/>
  <c r="F43" i="32"/>
  <c r="G43" i="32" s="1"/>
  <c r="P43" i="40"/>
  <c r="P43" i="37"/>
  <c r="P43" i="34"/>
  <c r="P43" i="36"/>
  <c r="P43" i="42"/>
  <c r="F43" i="43"/>
  <c r="G43" i="43" s="1"/>
  <c r="F43" i="48"/>
  <c r="G43" i="48" s="1"/>
  <c r="P43" i="48"/>
  <c r="F43" i="44"/>
  <c r="G43" i="44" s="1"/>
  <c r="P43" i="46"/>
  <c r="F43" i="35"/>
  <c r="G43" i="35" s="1"/>
  <c r="F43" i="39"/>
  <c r="G43" i="39" s="1"/>
  <c r="F43" i="47"/>
  <c r="G43" i="47" s="1"/>
  <c r="P43" i="43"/>
  <c r="F43" i="45"/>
  <c r="G43" i="45" s="1"/>
  <c r="P43" i="47"/>
  <c r="F43" i="51"/>
  <c r="G43" i="51" s="1"/>
  <c r="F43" i="38"/>
  <c r="G43" i="38" s="1"/>
  <c r="F43" i="46"/>
  <c r="G43" i="46" s="1"/>
  <c r="F43" i="42"/>
  <c r="G43" i="42" s="1"/>
  <c r="P43" i="44"/>
  <c r="P43" i="49"/>
  <c r="F43" i="31"/>
  <c r="G43" i="31" s="1"/>
  <c r="P43" i="35"/>
  <c r="F43" i="37"/>
  <c r="G43" i="37" s="1"/>
  <c r="P43" i="38"/>
  <c r="F43" i="57"/>
  <c r="G43" i="57" s="1"/>
  <c r="P43" i="58"/>
  <c r="P43" i="33"/>
  <c r="P43" i="57"/>
  <c r="F43" i="50"/>
  <c r="G43" i="50" s="1"/>
  <c r="F43" i="53"/>
  <c r="G43" i="53" s="1"/>
  <c r="F43" i="56"/>
  <c r="G43" i="56" s="1"/>
  <c r="F43" i="34"/>
  <c r="G43" i="34" s="1"/>
  <c r="P43" i="53"/>
  <c r="P43" i="51"/>
  <c r="P43" i="52"/>
  <c r="F43" i="49"/>
  <c r="G43" i="49" s="1"/>
  <c r="P43" i="23"/>
  <c r="F43" i="55"/>
  <c r="G43" i="55" s="1"/>
  <c r="P43" i="24"/>
  <c r="P43" i="21"/>
  <c r="F43" i="52"/>
  <c r="G43" i="52" s="1"/>
  <c r="P43" i="55"/>
  <c r="F43" i="23"/>
  <c r="G43" i="23" s="1"/>
  <c r="F43" i="58"/>
  <c r="G43" i="58" s="1"/>
  <c r="P43" i="56"/>
  <c r="P43" i="45"/>
  <c r="P43" i="50"/>
  <c r="P43" i="54"/>
  <c r="F43" i="54"/>
  <c r="G43" i="54" s="1"/>
  <c r="F43" i="24"/>
  <c r="G43" i="24" s="1"/>
  <c r="P43" i="22"/>
  <c r="F43" i="22"/>
  <c r="G43" i="22" s="1"/>
  <c r="F43" i="21"/>
  <c r="G43" i="21" s="1"/>
  <c r="F43" i="20"/>
  <c r="G43" i="20" s="1"/>
  <c r="P43" i="20"/>
  <c r="T14" i="33"/>
  <c r="T14" i="30"/>
  <c r="T14" i="25"/>
  <c r="T14" i="29"/>
  <c r="T14" i="26"/>
  <c r="T14" i="27"/>
  <c r="T14" i="38"/>
  <c r="T14" i="32"/>
  <c r="T14" i="39"/>
  <c r="T14" i="45"/>
  <c r="T14" i="44"/>
  <c r="T14" i="36"/>
  <c r="T14" i="52"/>
  <c r="T14" i="34"/>
  <c r="T14" i="35"/>
  <c r="T14" i="31"/>
  <c r="T14" i="42"/>
  <c r="T14" i="48"/>
  <c r="T14" i="43"/>
  <c r="T14" i="37"/>
  <c r="T14" i="40"/>
  <c r="T14" i="53"/>
  <c r="T14" i="51"/>
  <c r="T14" i="46"/>
  <c r="T14" i="58"/>
  <c r="T14" i="41"/>
  <c r="T14" i="47"/>
  <c r="T14" i="55"/>
  <c r="T14" i="28"/>
  <c r="T14" i="56"/>
  <c r="T14" i="49"/>
  <c r="T14" i="54"/>
  <c r="T14" i="24"/>
  <c r="T14" i="21"/>
  <c r="T14" i="23"/>
  <c r="T14" i="57"/>
  <c r="T14" i="50"/>
  <c r="T14" i="22"/>
  <c r="T14" i="20"/>
  <c r="F38" i="25"/>
  <c r="G38" i="25" s="1"/>
  <c r="P38" i="25"/>
  <c r="F38" i="28"/>
  <c r="G38" i="28" s="1"/>
  <c r="F38" i="30"/>
  <c r="G38" i="30" s="1"/>
  <c r="F38" i="26"/>
  <c r="G38" i="26" s="1"/>
  <c r="P38" i="26"/>
  <c r="P38" i="29"/>
  <c r="P38" i="28"/>
  <c r="F38" i="29"/>
  <c r="G38" i="29" s="1"/>
  <c r="P38" i="32"/>
  <c r="P38" i="30"/>
  <c r="P38" i="31"/>
  <c r="F38" i="31"/>
  <c r="G38" i="31" s="1"/>
  <c r="P38" i="34"/>
  <c r="F38" i="27"/>
  <c r="G38" i="27" s="1"/>
  <c r="P38" i="38"/>
  <c r="F38" i="34"/>
  <c r="G38" i="34" s="1"/>
  <c r="P38" i="27"/>
  <c r="F38" i="33"/>
  <c r="G38" i="33" s="1"/>
  <c r="F38" i="38"/>
  <c r="G38" i="38" s="1"/>
  <c r="F38" i="40"/>
  <c r="G38" i="40" s="1"/>
  <c r="P38" i="33"/>
  <c r="F38" i="39"/>
  <c r="G38" i="39" s="1"/>
  <c r="F38" i="41"/>
  <c r="G38" i="41" s="1"/>
  <c r="F38" i="32"/>
  <c r="G38" i="32" s="1"/>
  <c r="P38" i="40"/>
  <c r="F38" i="44"/>
  <c r="G38" i="44" s="1"/>
  <c r="P38" i="45"/>
  <c r="P38" i="44"/>
  <c r="F38" i="43"/>
  <c r="G38" i="43" s="1"/>
  <c r="P38" i="49"/>
  <c r="F38" i="48"/>
  <c r="G38" i="48" s="1"/>
  <c r="P38" i="39"/>
  <c r="P38" i="46"/>
  <c r="P38" i="48"/>
  <c r="P38" i="36"/>
  <c r="P38" i="43"/>
  <c r="F38" i="42"/>
  <c r="G38" i="42" s="1"/>
  <c r="F38" i="45"/>
  <c r="G38" i="45" s="1"/>
  <c r="F38" i="51"/>
  <c r="G38" i="51" s="1"/>
  <c r="P38" i="35"/>
  <c r="F38" i="37"/>
  <c r="G38" i="37" s="1"/>
  <c r="P38" i="37"/>
  <c r="P38" i="50"/>
  <c r="F38" i="47"/>
  <c r="G38" i="47" s="1"/>
  <c r="P38" i="47"/>
  <c r="F38" i="52"/>
  <c r="G38" i="52" s="1"/>
  <c r="F38" i="35"/>
  <c r="G38" i="35" s="1"/>
  <c r="F38" i="49"/>
  <c r="G38" i="49" s="1"/>
  <c r="P38" i="51"/>
  <c r="P38" i="52"/>
  <c r="F38" i="54"/>
  <c r="G38" i="54" s="1"/>
  <c r="F38" i="23"/>
  <c r="G38" i="23" s="1"/>
  <c r="F38" i="46"/>
  <c r="G38" i="46" s="1"/>
  <c r="P38" i="54"/>
  <c r="F38" i="22"/>
  <c r="G38" i="22" s="1"/>
  <c r="P38" i="56"/>
  <c r="F38" i="53"/>
  <c r="G38" i="53" s="1"/>
  <c r="P38" i="41"/>
  <c r="F38" i="50"/>
  <c r="G38" i="50" s="1"/>
  <c r="P38" i="42"/>
  <c r="P38" i="57"/>
  <c r="P38" i="24"/>
  <c r="F38" i="58"/>
  <c r="G38" i="58" s="1"/>
  <c r="P38" i="23"/>
  <c r="F38" i="56"/>
  <c r="G38" i="56" s="1"/>
  <c r="F38" i="55"/>
  <c r="G38" i="55" s="1"/>
  <c r="F38" i="57"/>
  <c r="G38" i="57" s="1"/>
  <c r="P38" i="53"/>
  <c r="P38" i="22"/>
  <c r="P38" i="58"/>
  <c r="P38" i="55"/>
  <c r="F38" i="24"/>
  <c r="G38" i="24" s="1"/>
  <c r="F38" i="36"/>
  <c r="G38" i="36" s="1"/>
  <c r="P38" i="21"/>
  <c r="P38" i="20"/>
  <c r="F38" i="20"/>
  <c r="G38" i="20" s="1"/>
  <c r="F38" i="21"/>
  <c r="G38" i="21" s="1"/>
  <c r="P20" i="25"/>
  <c r="F20" i="25"/>
  <c r="G20" i="25" s="1"/>
  <c r="P20" i="26"/>
  <c r="F20" i="26"/>
  <c r="G20" i="26" s="1"/>
  <c r="P20" i="28"/>
  <c r="F20" i="29"/>
  <c r="G20" i="29" s="1"/>
  <c r="F20" i="28"/>
  <c r="G20" i="28" s="1"/>
  <c r="F20" i="30"/>
  <c r="G20" i="30" s="1"/>
  <c r="P20" i="33"/>
  <c r="F20" i="33"/>
  <c r="G20" i="33" s="1"/>
  <c r="P20" i="29"/>
  <c r="P20" i="27"/>
  <c r="P20" i="31"/>
  <c r="P20" i="32"/>
  <c r="F20" i="38"/>
  <c r="G20" i="38" s="1"/>
  <c r="F20" i="34"/>
  <c r="G20" i="34" s="1"/>
  <c r="P20" i="30"/>
  <c r="F20" i="27"/>
  <c r="G20" i="27" s="1"/>
  <c r="P20" i="35"/>
  <c r="F20" i="35"/>
  <c r="G20" i="35" s="1"/>
  <c r="P20" i="36"/>
  <c r="F20" i="37"/>
  <c r="G20" i="37" s="1"/>
  <c r="F20" i="31"/>
  <c r="G20" i="31" s="1"/>
  <c r="P20" i="34"/>
  <c r="F20" i="39"/>
  <c r="G20" i="39" s="1"/>
  <c r="F20" i="41"/>
  <c r="G20" i="41" s="1"/>
  <c r="F20" i="45"/>
  <c r="G20" i="45" s="1"/>
  <c r="F20" i="36"/>
  <c r="G20" i="36" s="1"/>
  <c r="P20" i="41"/>
  <c r="F20" i="40"/>
  <c r="G20" i="40" s="1"/>
  <c r="F20" i="43"/>
  <c r="G20" i="43" s="1"/>
  <c r="F20" i="32"/>
  <c r="G20" i="32" s="1"/>
  <c r="P20" i="38"/>
  <c r="F20" i="44"/>
  <c r="G20" i="44" s="1"/>
  <c r="P20" i="43"/>
  <c r="P20" i="49"/>
  <c r="P20" i="37"/>
  <c r="P20" i="44"/>
  <c r="F20" i="48"/>
  <c r="G20" i="48" s="1"/>
  <c r="F20" i="50"/>
  <c r="G20" i="50" s="1"/>
  <c r="F20" i="54"/>
  <c r="G20" i="54" s="1"/>
  <c r="P20" i="48"/>
  <c r="P20" i="45"/>
  <c r="P20" i="40"/>
  <c r="F20" i="52"/>
  <c r="G20" i="52" s="1"/>
  <c r="P20" i="42"/>
  <c r="P20" i="46"/>
  <c r="P20" i="53"/>
  <c r="P20" i="56"/>
  <c r="P20" i="57"/>
  <c r="F20" i="23"/>
  <c r="G20" i="23" s="1"/>
  <c r="P20" i="39"/>
  <c r="F20" i="22"/>
  <c r="G20" i="22" s="1"/>
  <c r="P20" i="50"/>
  <c r="F20" i="46"/>
  <c r="G20" i="46" s="1"/>
  <c r="F20" i="57"/>
  <c r="G20" i="57" s="1"/>
  <c r="P20" i="55"/>
  <c r="P20" i="22"/>
  <c r="P20" i="52"/>
  <c r="P20" i="54"/>
  <c r="P20" i="58"/>
  <c r="F20" i="24"/>
  <c r="G20" i="24" s="1"/>
  <c r="F20" i="53"/>
  <c r="G20" i="53" s="1"/>
  <c r="P20" i="47"/>
  <c r="F20" i="51"/>
  <c r="G20" i="51" s="1"/>
  <c r="P20" i="24"/>
  <c r="F20" i="55"/>
  <c r="G20" i="55" s="1"/>
  <c r="F20" i="49"/>
  <c r="G20" i="49" s="1"/>
  <c r="P20" i="23"/>
  <c r="F20" i="56"/>
  <c r="G20" i="56" s="1"/>
  <c r="F20" i="58"/>
  <c r="G20" i="58" s="1"/>
  <c r="P20" i="21"/>
  <c r="P20" i="51"/>
  <c r="F20" i="47"/>
  <c r="G20" i="47" s="1"/>
  <c r="F20" i="42"/>
  <c r="G20" i="42" s="1"/>
  <c r="P20" i="20"/>
  <c r="F20" i="21"/>
  <c r="G20" i="21" s="1"/>
  <c r="F20" i="20"/>
  <c r="G20" i="20" s="1"/>
  <c r="P28" i="25"/>
  <c r="P28" i="27"/>
  <c r="P28" i="29"/>
  <c r="F28" i="25"/>
  <c r="G28" i="25" s="1"/>
  <c r="F28" i="31"/>
  <c r="G28" i="31" s="1"/>
  <c r="F28" i="26"/>
  <c r="G28" i="26" s="1"/>
  <c r="P28" i="28"/>
  <c r="F28" i="33"/>
  <c r="G28" i="33" s="1"/>
  <c r="F28" i="34"/>
  <c r="G28" i="34" s="1"/>
  <c r="P28" i="34"/>
  <c r="F28" i="28"/>
  <c r="G28" i="28" s="1"/>
  <c r="F28" i="29"/>
  <c r="G28" i="29" s="1"/>
  <c r="F28" i="32"/>
  <c r="G28" i="32" s="1"/>
  <c r="F28" i="30"/>
  <c r="G28" i="30" s="1"/>
  <c r="P28" i="32"/>
  <c r="P28" i="33"/>
  <c r="F28" i="27"/>
  <c r="G28" i="27" s="1"/>
  <c r="P28" i="37"/>
  <c r="P28" i="31"/>
  <c r="F28" i="36"/>
  <c r="G28" i="36" s="1"/>
  <c r="P28" i="39"/>
  <c r="F28" i="40"/>
  <c r="G28" i="40" s="1"/>
  <c r="P28" i="41"/>
  <c r="P28" i="40"/>
  <c r="F28" i="44"/>
  <c r="G28" i="44" s="1"/>
  <c r="P28" i="45"/>
  <c r="F28" i="35"/>
  <c r="G28" i="35" s="1"/>
  <c r="F28" i="42"/>
  <c r="G28" i="42" s="1"/>
  <c r="P28" i="26"/>
  <c r="P28" i="30"/>
  <c r="F28" i="37"/>
  <c r="G28" i="37" s="1"/>
  <c r="P28" i="42"/>
  <c r="P28" i="38"/>
  <c r="P28" i="43"/>
  <c r="F28" i="45"/>
  <c r="G28" i="45" s="1"/>
  <c r="P28" i="48"/>
  <c r="P28" i="44"/>
  <c r="F28" i="47"/>
  <c r="G28" i="47" s="1"/>
  <c r="F28" i="46"/>
  <c r="G28" i="46" s="1"/>
  <c r="F28" i="39"/>
  <c r="G28" i="39" s="1"/>
  <c r="F28" i="49"/>
  <c r="G28" i="49" s="1"/>
  <c r="P28" i="50"/>
  <c r="F28" i="50"/>
  <c r="G28" i="50" s="1"/>
  <c r="P28" i="51"/>
  <c r="F28" i="48"/>
  <c r="G28" i="48" s="1"/>
  <c r="P28" i="53"/>
  <c r="F28" i="38"/>
  <c r="G28" i="38" s="1"/>
  <c r="P28" i="35"/>
  <c r="P28" i="46"/>
  <c r="F28" i="54"/>
  <c r="G28" i="54" s="1"/>
  <c r="F28" i="53"/>
  <c r="G28" i="53" s="1"/>
  <c r="P28" i="36"/>
  <c r="F28" i="56"/>
  <c r="G28" i="56" s="1"/>
  <c r="P28" i="49"/>
  <c r="P28" i="55"/>
  <c r="F28" i="55"/>
  <c r="G28" i="55" s="1"/>
  <c r="P28" i="56"/>
  <c r="P28" i="23"/>
  <c r="F28" i="24"/>
  <c r="G28" i="24" s="1"/>
  <c r="P28" i="22"/>
  <c r="P28" i="54"/>
  <c r="P28" i="47"/>
  <c r="F28" i="51"/>
  <c r="G28" i="51" s="1"/>
  <c r="P28" i="58"/>
  <c r="F28" i="58"/>
  <c r="G28" i="58" s="1"/>
  <c r="F28" i="52"/>
  <c r="G28" i="52" s="1"/>
  <c r="P28" i="24"/>
  <c r="P28" i="21"/>
  <c r="F28" i="22"/>
  <c r="G28" i="22" s="1"/>
  <c r="F28" i="57"/>
  <c r="G28" i="57" s="1"/>
  <c r="P28" i="52"/>
  <c r="F28" i="43"/>
  <c r="G28" i="43" s="1"/>
  <c r="P28" i="57"/>
  <c r="F28" i="41"/>
  <c r="G28" i="41" s="1"/>
  <c r="F28" i="23"/>
  <c r="G28" i="23" s="1"/>
  <c r="F28" i="21"/>
  <c r="G28" i="21" s="1"/>
  <c r="F28" i="20"/>
  <c r="G28" i="20" s="1"/>
  <c r="P28" i="20"/>
  <c r="T12" i="25"/>
  <c r="T12" i="26"/>
  <c r="T12" i="28"/>
  <c r="T12" i="30"/>
  <c r="T12" i="33"/>
  <c r="T12" i="29"/>
  <c r="T12" i="39"/>
  <c r="T12" i="32"/>
  <c r="T12" i="34"/>
  <c r="T12" i="35"/>
  <c r="T12" i="36"/>
  <c r="T12" i="31"/>
  <c r="T12" i="38"/>
  <c r="T12" i="27"/>
  <c r="T12" i="40"/>
  <c r="T12" i="45"/>
  <c r="T12" i="41"/>
  <c r="T12" i="49"/>
  <c r="T12" i="52"/>
  <c r="T12" i="46"/>
  <c r="T12" i="47"/>
  <c r="T12" i="43"/>
  <c r="T12" i="37"/>
  <c r="T12" i="48"/>
  <c r="T12" i="42"/>
  <c r="T12" i="44"/>
  <c r="T12" i="54"/>
  <c r="T12" i="53"/>
  <c r="T12" i="58"/>
  <c r="T12" i="55"/>
  <c r="T12" i="22"/>
  <c r="T12" i="51"/>
  <c r="T12" i="50"/>
  <c r="T12" i="21"/>
  <c r="T12" i="56"/>
  <c r="T12" i="24"/>
  <c r="T12" i="23"/>
  <c r="T12" i="57"/>
  <c r="T12" i="20"/>
  <c r="P12" i="26"/>
  <c r="F12" i="26"/>
  <c r="G12" i="26" s="1"/>
  <c r="P12" i="28"/>
  <c r="P12" i="27"/>
  <c r="F12" i="25"/>
  <c r="G12" i="25" s="1"/>
  <c r="F12" i="27"/>
  <c r="G12" i="27" s="1"/>
  <c r="F12" i="31"/>
  <c r="G12" i="31" s="1"/>
  <c r="P12" i="29"/>
  <c r="F12" i="34"/>
  <c r="G12" i="34" s="1"/>
  <c r="F12" i="32"/>
  <c r="G12" i="32" s="1"/>
  <c r="P12" i="30"/>
  <c r="P12" i="33"/>
  <c r="P12" i="37"/>
  <c r="P12" i="34"/>
  <c r="F12" i="36"/>
  <c r="G12" i="36" s="1"/>
  <c r="P12" i="39"/>
  <c r="F12" i="29"/>
  <c r="G12" i="29" s="1"/>
  <c r="F12" i="30"/>
  <c r="G12" i="30" s="1"/>
  <c r="F12" i="40"/>
  <c r="G12" i="40" s="1"/>
  <c r="P12" i="41"/>
  <c r="P12" i="40"/>
  <c r="F12" i="44"/>
  <c r="G12" i="44" s="1"/>
  <c r="P12" i="45"/>
  <c r="F12" i="28"/>
  <c r="G12" i="28" s="1"/>
  <c r="F12" i="42"/>
  <c r="G12" i="42" s="1"/>
  <c r="F12" i="39"/>
  <c r="G12" i="39" s="1"/>
  <c r="P12" i="42"/>
  <c r="F12" i="41"/>
  <c r="G12" i="41" s="1"/>
  <c r="P12" i="36"/>
  <c r="P12" i="48"/>
  <c r="P12" i="25"/>
  <c r="P12" i="32"/>
  <c r="F12" i="37"/>
  <c r="G12" i="37" s="1"/>
  <c r="F12" i="38"/>
  <c r="G12" i="38" s="1"/>
  <c r="F12" i="47"/>
  <c r="G12" i="47" s="1"/>
  <c r="P12" i="35"/>
  <c r="F12" i="46"/>
  <c r="G12" i="46" s="1"/>
  <c r="P12" i="38"/>
  <c r="F12" i="43"/>
  <c r="G12" i="43" s="1"/>
  <c r="F12" i="49"/>
  <c r="G12" i="49" s="1"/>
  <c r="P12" i="50"/>
  <c r="F12" i="50"/>
  <c r="G12" i="50" s="1"/>
  <c r="P12" i="51"/>
  <c r="P12" i="31"/>
  <c r="P12" i="53"/>
  <c r="P12" i="43"/>
  <c r="F12" i="35"/>
  <c r="G12" i="35" s="1"/>
  <c r="P12" i="47"/>
  <c r="F12" i="53"/>
  <c r="G12" i="53" s="1"/>
  <c r="P12" i="46"/>
  <c r="F12" i="51"/>
  <c r="G12" i="51" s="1"/>
  <c r="F12" i="52"/>
  <c r="G12" i="52" s="1"/>
  <c r="P12" i="44"/>
  <c r="F12" i="56"/>
  <c r="G12" i="56" s="1"/>
  <c r="P12" i="55"/>
  <c r="F12" i="55"/>
  <c r="G12" i="55" s="1"/>
  <c r="P12" i="56"/>
  <c r="P12" i="54"/>
  <c r="P12" i="52"/>
  <c r="P12" i="23"/>
  <c r="F12" i="54"/>
  <c r="G12" i="54" s="1"/>
  <c r="F12" i="57"/>
  <c r="G12" i="57" s="1"/>
  <c r="P12" i="58"/>
  <c r="F12" i="58"/>
  <c r="G12" i="58" s="1"/>
  <c r="F12" i="24"/>
  <c r="G12" i="24" s="1"/>
  <c r="P12" i="22"/>
  <c r="F12" i="33"/>
  <c r="G12" i="33" s="1"/>
  <c r="P12" i="24"/>
  <c r="P12" i="21"/>
  <c r="P12" i="49"/>
  <c r="F12" i="23"/>
  <c r="G12" i="23" s="1"/>
  <c r="F12" i="45"/>
  <c r="G12" i="45" s="1"/>
  <c r="F12" i="48"/>
  <c r="G12" i="48" s="1"/>
  <c r="F12" i="22"/>
  <c r="G12" i="22" s="1"/>
  <c r="P12" i="57"/>
  <c r="F12" i="21"/>
  <c r="G12" i="21" s="1"/>
  <c r="F12" i="20"/>
  <c r="G12" i="20" s="1"/>
  <c r="P12" i="20"/>
  <c r="F18" i="25"/>
  <c r="G18" i="25" s="1"/>
  <c r="F18" i="27"/>
  <c r="G18" i="27" s="1"/>
  <c r="F18" i="28"/>
  <c r="G18" i="28" s="1"/>
  <c r="F18" i="26"/>
  <c r="G18" i="26" s="1"/>
  <c r="P18" i="26"/>
  <c r="P18" i="30"/>
  <c r="F18" i="29"/>
  <c r="G18" i="29" s="1"/>
  <c r="P18" i="33"/>
  <c r="P18" i="27"/>
  <c r="P18" i="31"/>
  <c r="P18" i="25"/>
  <c r="P18" i="32"/>
  <c r="F18" i="40"/>
  <c r="G18" i="40" s="1"/>
  <c r="P18" i="41"/>
  <c r="P18" i="34"/>
  <c r="F18" i="30"/>
  <c r="G18" i="30" s="1"/>
  <c r="P18" i="29"/>
  <c r="P18" i="38"/>
  <c r="F18" i="33"/>
  <c r="G18" i="33" s="1"/>
  <c r="F18" i="39"/>
  <c r="G18" i="39" s="1"/>
  <c r="F18" i="31"/>
  <c r="G18" i="31" s="1"/>
  <c r="P18" i="42"/>
  <c r="P18" i="37"/>
  <c r="F18" i="41"/>
  <c r="G18" i="41" s="1"/>
  <c r="P18" i="28"/>
  <c r="F18" i="34"/>
  <c r="G18" i="34" s="1"/>
  <c r="P18" i="40"/>
  <c r="P18" i="35"/>
  <c r="F18" i="49"/>
  <c r="G18" i="49" s="1"/>
  <c r="P18" i="50"/>
  <c r="F18" i="50"/>
  <c r="G18" i="50" s="1"/>
  <c r="F18" i="43"/>
  <c r="G18" i="43" s="1"/>
  <c r="F18" i="32"/>
  <c r="G18" i="32" s="1"/>
  <c r="P18" i="46"/>
  <c r="F18" i="52"/>
  <c r="G18" i="52" s="1"/>
  <c r="F18" i="42"/>
  <c r="G18" i="42" s="1"/>
  <c r="F18" i="45"/>
  <c r="G18" i="45" s="1"/>
  <c r="P18" i="52"/>
  <c r="P18" i="43"/>
  <c r="P18" i="49"/>
  <c r="F18" i="51"/>
  <c r="G18" i="51" s="1"/>
  <c r="P18" i="36"/>
  <c r="F18" i="35"/>
  <c r="G18" i="35" s="1"/>
  <c r="P18" i="44"/>
  <c r="F18" i="44"/>
  <c r="G18" i="44" s="1"/>
  <c r="P18" i="47"/>
  <c r="F18" i="37"/>
  <c r="G18" i="37" s="1"/>
  <c r="F18" i="38"/>
  <c r="G18" i="38" s="1"/>
  <c r="P18" i="51"/>
  <c r="P18" i="55"/>
  <c r="F18" i="55"/>
  <c r="G18" i="55" s="1"/>
  <c r="P18" i="56"/>
  <c r="P18" i="39"/>
  <c r="P18" i="54"/>
  <c r="P18" i="48"/>
  <c r="F18" i="48"/>
  <c r="G18" i="48" s="1"/>
  <c r="P18" i="53"/>
  <c r="F18" i="53"/>
  <c r="G18" i="53" s="1"/>
  <c r="P18" i="45"/>
  <c r="F18" i="22"/>
  <c r="G18" i="22" s="1"/>
  <c r="F18" i="23"/>
  <c r="G18" i="23" s="1"/>
  <c r="P18" i="24"/>
  <c r="P18" i="57"/>
  <c r="P18" i="21"/>
  <c r="F18" i="47"/>
  <c r="G18" i="47" s="1"/>
  <c r="F18" i="36"/>
  <c r="G18" i="36" s="1"/>
  <c r="F18" i="54"/>
  <c r="G18" i="54" s="1"/>
  <c r="P18" i="58"/>
  <c r="P18" i="23"/>
  <c r="F18" i="24"/>
  <c r="G18" i="24" s="1"/>
  <c r="P18" i="22"/>
  <c r="F18" i="56"/>
  <c r="G18" i="56" s="1"/>
  <c r="F18" i="46"/>
  <c r="G18" i="46" s="1"/>
  <c r="F18" i="58"/>
  <c r="G18" i="58" s="1"/>
  <c r="F18" i="57"/>
  <c r="G18" i="57" s="1"/>
  <c r="P18" i="20"/>
  <c r="F18" i="21"/>
  <c r="G18" i="21" s="1"/>
  <c r="F18" i="20"/>
  <c r="G18" i="20" s="1"/>
  <c r="T36" i="25"/>
  <c r="T36" i="26"/>
  <c r="T36" i="30"/>
  <c r="T36" i="27"/>
  <c r="T36" i="34"/>
  <c r="T36" i="33"/>
  <c r="T36" i="41"/>
  <c r="T36" i="40"/>
  <c r="T36" i="31"/>
  <c r="T36" i="36"/>
  <c r="T36" i="37"/>
  <c r="T36" i="45"/>
  <c r="T36" i="39"/>
  <c r="T36" i="29"/>
  <c r="T36" i="43"/>
  <c r="T36" i="38"/>
  <c r="T36" i="35"/>
  <c r="T36" i="48"/>
  <c r="T36" i="28"/>
  <c r="T36" i="32"/>
  <c r="T36" i="46"/>
  <c r="T36" i="50"/>
  <c r="T36" i="51"/>
  <c r="T36" i="53"/>
  <c r="T36" i="49"/>
  <c r="T36" i="52"/>
  <c r="T36" i="47"/>
  <c r="T36" i="42"/>
  <c r="T36" i="56"/>
  <c r="T36" i="58"/>
  <c r="T36" i="55"/>
  <c r="T36" i="23"/>
  <c r="T36" i="22"/>
  <c r="T36" i="24"/>
  <c r="T36" i="57"/>
  <c r="T36" i="21"/>
  <c r="T36" i="54"/>
  <c r="T36" i="44"/>
  <c r="T36" i="20"/>
  <c r="P31" i="27"/>
  <c r="P31" i="31"/>
  <c r="F31" i="25"/>
  <c r="G31" i="25" s="1"/>
  <c r="F31" i="27"/>
  <c r="G31" i="27" s="1"/>
  <c r="P31" i="26"/>
  <c r="P31" i="25"/>
  <c r="P31" i="28"/>
  <c r="F31" i="31"/>
  <c r="G31" i="31" s="1"/>
  <c r="P31" i="34"/>
  <c r="F31" i="28"/>
  <c r="G31" i="28" s="1"/>
  <c r="F31" i="29"/>
  <c r="G31" i="29" s="1"/>
  <c r="P31" i="29"/>
  <c r="P31" i="37"/>
  <c r="F31" i="41"/>
  <c r="G31" i="41" s="1"/>
  <c r="P31" i="33"/>
  <c r="F31" i="36"/>
  <c r="G31" i="36" s="1"/>
  <c r="F31" i="38"/>
  <c r="G31" i="38" s="1"/>
  <c r="F31" i="42"/>
  <c r="G31" i="42" s="1"/>
  <c r="P31" i="43"/>
  <c r="P31" i="35"/>
  <c r="P31" i="38"/>
  <c r="P31" i="30"/>
  <c r="P31" i="39"/>
  <c r="F31" i="37"/>
  <c r="G31" i="37" s="1"/>
  <c r="P31" i="42"/>
  <c r="F31" i="32"/>
  <c r="G31" i="32" s="1"/>
  <c r="F31" i="33"/>
  <c r="G31" i="33" s="1"/>
  <c r="F31" i="39"/>
  <c r="G31" i="39" s="1"/>
  <c r="F31" i="30"/>
  <c r="G31" i="30" s="1"/>
  <c r="F31" i="40"/>
  <c r="G31" i="40" s="1"/>
  <c r="F31" i="34"/>
  <c r="G31" i="34" s="1"/>
  <c r="P31" i="44"/>
  <c r="P31" i="47"/>
  <c r="F31" i="46"/>
  <c r="G31" i="46" s="1"/>
  <c r="P31" i="45"/>
  <c r="F31" i="35"/>
  <c r="G31" i="35" s="1"/>
  <c r="P31" i="32"/>
  <c r="P31" i="48"/>
  <c r="F31" i="45"/>
  <c r="G31" i="45" s="1"/>
  <c r="P31" i="41"/>
  <c r="F31" i="51"/>
  <c r="G31" i="51" s="1"/>
  <c r="F31" i="48"/>
  <c r="G31" i="48" s="1"/>
  <c r="F31" i="53"/>
  <c r="G31" i="53" s="1"/>
  <c r="P31" i="36"/>
  <c r="P31" i="55"/>
  <c r="F31" i="55"/>
  <c r="G31" i="55" s="1"/>
  <c r="P31" i="56"/>
  <c r="P31" i="49"/>
  <c r="F31" i="47"/>
  <c r="G31" i="47" s="1"/>
  <c r="P31" i="50"/>
  <c r="P31" i="51"/>
  <c r="P31" i="54"/>
  <c r="F31" i="44"/>
  <c r="G31" i="44" s="1"/>
  <c r="F31" i="52"/>
  <c r="G31" i="52" s="1"/>
  <c r="P31" i="23"/>
  <c r="P31" i="21"/>
  <c r="F31" i="26"/>
  <c r="G31" i="26" s="1"/>
  <c r="F31" i="24"/>
  <c r="G31" i="24" s="1"/>
  <c r="P31" i="22"/>
  <c r="P31" i="24"/>
  <c r="P31" i="40"/>
  <c r="F31" i="49"/>
  <c r="G31" i="49" s="1"/>
  <c r="F31" i="56"/>
  <c r="G31" i="56" s="1"/>
  <c r="P31" i="46"/>
  <c r="F31" i="57"/>
  <c r="G31" i="57" s="1"/>
  <c r="F31" i="54"/>
  <c r="G31" i="54" s="1"/>
  <c r="F31" i="58"/>
  <c r="G31" i="58" s="1"/>
  <c r="P31" i="57"/>
  <c r="P31" i="53"/>
  <c r="F31" i="43"/>
  <c r="G31" i="43" s="1"/>
  <c r="F31" i="50"/>
  <c r="G31" i="50" s="1"/>
  <c r="F31" i="23"/>
  <c r="G31" i="23" s="1"/>
  <c r="P31" i="58"/>
  <c r="P31" i="52"/>
  <c r="F31" i="22"/>
  <c r="G31" i="22" s="1"/>
  <c r="F31" i="21"/>
  <c r="G31" i="21" s="1"/>
  <c r="F31" i="20"/>
  <c r="G31" i="20" s="1"/>
  <c r="P31" i="20"/>
  <c r="P27" i="28"/>
  <c r="P27" i="29"/>
  <c r="P27" i="30"/>
  <c r="P27" i="25"/>
  <c r="P27" i="27"/>
  <c r="F27" i="27"/>
  <c r="G27" i="27" s="1"/>
  <c r="P27" i="31"/>
  <c r="F27" i="25"/>
  <c r="G27" i="25" s="1"/>
  <c r="F27" i="26"/>
  <c r="G27" i="26" s="1"/>
  <c r="F27" i="30"/>
  <c r="G27" i="30" s="1"/>
  <c r="F27" i="31"/>
  <c r="G27" i="31" s="1"/>
  <c r="P27" i="26"/>
  <c r="F27" i="33"/>
  <c r="G27" i="33" s="1"/>
  <c r="P27" i="32"/>
  <c r="P27" i="33"/>
  <c r="F27" i="28"/>
  <c r="G27" i="28" s="1"/>
  <c r="F27" i="32"/>
  <c r="G27" i="32" s="1"/>
  <c r="F27" i="36"/>
  <c r="G27" i="36" s="1"/>
  <c r="P27" i="39"/>
  <c r="F27" i="40"/>
  <c r="G27" i="40" s="1"/>
  <c r="P27" i="41"/>
  <c r="F27" i="29"/>
  <c r="G27" i="29" s="1"/>
  <c r="F27" i="34"/>
  <c r="G27" i="34" s="1"/>
  <c r="F27" i="35"/>
  <c r="G27" i="35" s="1"/>
  <c r="P27" i="35"/>
  <c r="P27" i="38"/>
  <c r="F27" i="38"/>
  <c r="G27" i="38" s="1"/>
  <c r="F27" i="37"/>
  <c r="G27" i="37" s="1"/>
  <c r="P27" i="42"/>
  <c r="F27" i="41"/>
  <c r="G27" i="41" s="1"/>
  <c r="F27" i="42"/>
  <c r="G27" i="42" s="1"/>
  <c r="F27" i="48"/>
  <c r="G27" i="48" s="1"/>
  <c r="P27" i="43"/>
  <c r="F27" i="45"/>
  <c r="G27" i="45" s="1"/>
  <c r="P27" i="48"/>
  <c r="P27" i="37"/>
  <c r="P27" i="44"/>
  <c r="F27" i="47"/>
  <c r="G27" i="47" s="1"/>
  <c r="P27" i="47"/>
  <c r="F27" i="51"/>
  <c r="G27" i="51" s="1"/>
  <c r="P27" i="45"/>
  <c r="F27" i="46"/>
  <c r="G27" i="46" s="1"/>
  <c r="F27" i="49"/>
  <c r="G27" i="49" s="1"/>
  <c r="F27" i="44"/>
  <c r="G27" i="44" s="1"/>
  <c r="F27" i="39"/>
  <c r="G27" i="39" s="1"/>
  <c r="P27" i="46"/>
  <c r="F27" i="54"/>
  <c r="G27" i="54" s="1"/>
  <c r="P27" i="52"/>
  <c r="F27" i="57"/>
  <c r="G27" i="57" s="1"/>
  <c r="P27" i="58"/>
  <c r="P27" i="34"/>
  <c r="F27" i="53"/>
  <c r="G27" i="53" s="1"/>
  <c r="P27" i="57"/>
  <c r="P27" i="36"/>
  <c r="P27" i="50"/>
  <c r="P27" i="51"/>
  <c r="F27" i="56"/>
  <c r="G27" i="56" s="1"/>
  <c r="P27" i="49"/>
  <c r="F27" i="55"/>
  <c r="G27" i="55" s="1"/>
  <c r="P27" i="40"/>
  <c r="P27" i="23"/>
  <c r="P27" i="55"/>
  <c r="P27" i="24"/>
  <c r="P27" i="21"/>
  <c r="P27" i="54"/>
  <c r="F27" i="52"/>
  <c r="G27" i="52" s="1"/>
  <c r="P27" i="56"/>
  <c r="F27" i="58"/>
  <c r="G27" i="58" s="1"/>
  <c r="F27" i="22"/>
  <c r="G27" i="22" s="1"/>
  <c r="F27" i="23"/>
  <c r="G27" i="23" s="1"/>
  <c r="P27" i="53"/>
  <c r="F27" i="24"/>
  <c r="G27" i="24" s="1"/>
  <c r="P27" i="22"/>
  <c r="F27" i="50"/>
  <c r="G27" i="50" s="1"/>
  <c r="F27" i="43"/>
  <c r="G27" i="43" s="1"/>
  <c r="F27" i="21"/>
  <c r="G27" i="21" s="1"/>
  <c r="P27" i="20"/>
  <c r="F27" i="20"/>
  <c r="G27" i="20" s="1"/>
  <c r="T19" i="28"/>
  <c r="T19" i="25"/>
  <c r="T19" i="26"/>
  <c r="T19" i="31"/>
  <c r="T19" i="27"/>
  <c r="T19" i="32"/>
  <c r="T19" i="30"/>
  <c r="T19" i="29"/>
  <c r="T19" i="37"/>
  <c r="T19" i="41"/>
  <c r="T19" i="38"/>
  <c r="T19" i="35"/>
  <c r="T19" i="40"/>
  <c r="T19" i="52"/>
  <c r="T19" i="36"/>
  <c r="T19" i="42"/>
  <c r="T19" i="48"/>
  <c r="T19" i="34"/>
  <c r="T19" i="46"/>
  <c r="T19" i="47"/>
  <c r="T19" i="39"/>
  <c r="T19" i="44"/>
  <c r="T19" i="51"/>
  <c r="T19" i="33"/>
  <c r="T19" i="58"/>
  <c r="T19" i="43"/>
  <c r="T19" i="45"/>
  <c r="T19" i="57"/>
  <c r="T19" i="50"/>
  <c r="T19" i="54"/>
  <c r="T19" i="56"/>
  <c r="T19" i="23"/>
  <c r="T19" i="21"/>
  <c r="T19" i="24"/>
  <c r="T19" i="53"/>
  <c r="T19" i="49"/>
  <c r="T19" i="22"/>
  <c r="T19" i="55"/>
  <c r="T19" i="20"/>
  <c r="J5" i="53"/>
  <c r="J5" i="54"/>
  <c r="J5" i="57"/>
  <c r="J5" i="51"/>
  <c r="J5" i="52"/>
  <c r="J5" i="49"/>
  <c r="J5" i="47"/>
  <c r="J5" i="45"/>
  <c r="J5" i="41"/>
  <c r="J5" i="40"/>
  <c r="J5" i="36"/>
  <c r="J5" i="37"/>
  <c r="J5" i="38"/>
  <c r="J5" i="39"/>
  <c r="J5" i="29"/>
  <c r="J5" i="27"/>
  <c r="J5" i="25"/>
  <c r="J5" i="33"/>
  <c r="J5" i="30"/>
  <c r="J5" i="32"/>
  <c r="J5" i="42"/>
  <c r="J5" i="35"/>
  <c r="J5" i="44"/>
  <c r="J5" i="31"/>
  <c r="J5" i="50"/>
  <c r="J5" i="34"/>
  <c r="J5" i="43"/>
  <c r="J5" i="48"/>
  <c r="J5" i="58"/>
  <c r="J5" i="46"/>
  <c r="J5" i="55"/>
  <c r="J5" i="24"/>
  <c r="J5" i="23"/>
  <c r="J5" i="22"/>
  <c r="J5" i="21"/>
  <c r="J5" i="26"/>
  <c r="J5" i="28"/>
  <c r="J5" i="56"/>
  <c r="J5" i="20"/>
  <c r="P36" i="25"/>
  <c r="F36" i="25"/>
  <c r="G36" i="25" s="1"/>
  <c r="P36" i="26"/>
  <c r="P36" i="28"/>
  <c r="F36" i="27"/>
  <c r="G36" i="27" s="1"/>
  <c r="F36" i="29"/>
  <c r="G36" i="29" s="1"/>
  <c r="P36" i="33"/>
  <c r="F36" i="33"/>
  <c r="G36" i="33" s="1"/>
  <c r="F36" i="26"/>
  <c r="G36" i="26" s="1"/>
  <c r="P36" i="27"/>
  <c r="F36" i="30"/>
  <c r="G36" i="30" s="1"/>
  <c r="F36" i="28"/>
  <c r="G36" i="28" s="1"/>
  <c r="P36" i="30"/>
  <c r="P36" i="32"/>
  <c r="F36" i="32"/>
  <c r="G36" i="32" s="1"/>
  <c r="F36" i="38"/>
  <c r="G36" i="38" s="1"/>
  <c r="F36" i="31"/>
  <c r="G36" i="31" s="1"/>
  <c r="P36" i="34"/>
  <c r="P36" i="35"/>
  <c r="F36" i="35"/>
  <c r="G36" i="35" s="1"/>
  <c r="P36" i="36"/>
  <c r="F36" i="37"/>
  <c r="G36" i="37" s="1"/>
  <c r="F36" i="40"/>
  <c r="G36" i="40" s="1"/>
  <c r="P36" i="37"/>
  <c r="F36" i="45"/>
  <c r="G36" i="45" s="1"/>
  <c r="F36" i="36"/>
  <c r="G36" i="36" s="1"/>
  <c r="P36" i="42"/>
  <c r="F36" i="39"/>
  <c r="G36" i="39" s="1"/>
  <c r="P36" i="40"/>
  <c r="P36" i="49"/>
  <c r="F36" i="44"/>
  <c r="G36" i="44" s="1"/>
  <c r="P36" i="46"/>
  <c r="F36" i="48"/>
  <c r="G36" i="48" s="1"/>
  <c r="F36" i="46"/>
  <c r="G36" i="46" s="1"/>
  <c r="F36" i="52"/>
  <c r="G36" i="52" s="1"/>
  <c r="F36" i="54"/>
  <c r="G36" i="54" s="1"/>
  <c r="P36" i="41"/>
  <c r="P36" i="45"/>
  <c r="P36" i="39"/>
  <c r="F36" i="42"/>
  <c r="G36" i="42" s="1"/>
  <c r="P36" i="38"/>
  <c r="F36" i="41"/>
  <c r="G36" i="41" s="1"/>
  <c r="F36" i="47"/>
  <c r="G36" i="47" s="1"/>
  <c r="P36" i="43"/>
  <c r="P36" i="44"/>
  <c r="P36" i="54"/>
  <c r="P36" i="51"/>
  <c r="F36" i="51"/>
  <c r="G36" i="51" s="1"/>
  <c r="P36" i="47"/>
  <c r="P36" i="50"/>
  <c r="P36" i="53"/>
  <c r="F36" i="49"/>
  <c r="G36" i="49" s="1"/>
  <c r="F36" i="56"/>
  <c r="G36" i="56" s="1"/>
  <c r="P36" i="58"/>
  <c r="F36" i="58"/>
  <c r="G36" i="58" s="1"/>
  <c r="P36" i="56"/>
  <c r="P36" i="55"/>
  <c r="F36" i="57"/>
  <c r="G36" i="57" s="1"/>
  <c r="F36" i="34"/>
  <c r="G36" i="34" s="1"/>
  <c r="F36" i="23"/>
  <c r="G36" i="23" s="1"/>
  <c r="P36" i="31"/>
  <c r="F36" i="22"/>
  <c r="G36" i="22" s="1"/>
  <c r="F36" i="53"/>
  <c r="G36" i="53" s="1"/>
  <c r="F36" i="43"/>
  <c r="G36" i="43" s="1"/>
  <c r="F36" i="50"/>
  <c r="G36" i="50" s="1"/>
  <c r="P36" i="52"/>
  <c r="P36" i="57"/>
  <c r="P36" i="21"/>
  <c r="F36" i="24"/>
  <c r="G36" i="24" s="1"/>
  <c r="P36" i="48"/>
  <c r="P36" i="29"/>
  <c r="P36" i="23"/>
  <c r="F36" i="55"/>
  <c r="G36" i="55" s="1"/>
  <c r="P36" i="24"/>
  <c r="P36" i="22"/>
  <c r="P36" i="20"/>
  <c r="F36" i="21"/>
  <c r="G36" i="21" s="1"/>
  <c r="F36" i="20"/>
  <c r="G36" i="20" s="1"/>
  <c r="F30" i="27"/>
  <c r="G30" i="27" s="1"/>
  <c r="P30" i="25"/>
  <c r="P30" i="28"/>
  <c r="P30" i="27"/>
  <c r="P30" i="31"/>
  <c r="F30" i="25"/>
  <c r="G30" i="25" s="1"/>
  <c r="F30" i="31"/>
  <c r="G30" i="31" s="1"/>
  <c r="P30" i="26"/>
  <c r="F30" i="28"/>
  <c r="G30" i="28" s="1"/>
  <c r="F30" i="29"/>
  <c r="G30" i="29" s="1"/>
  <c r="P30" i="29"/>
  <c r="P30" i="33"/>
  <c r="F30" i="30"/>
  <c r="G30" i="30" s="1"/>
  <c r="P30" i="32"/>
  <c r="P30" i="37"/>
  <c r="F30" i="36"/>
  <c r="G30" i="36" s="1"/>
  <c r="F30" i="32"/>
  <c r="G30" i="32" s="1"/>
  <c r="P30" i="40"/>
  <c r="P30" i="34"/>
  <c r="F30" i="38"/>
  <c r="G30" i="38" s="1"/>
  <c r="P30" i="41"/>
  <c r="F30" i="43"/>
  <c r="G30" i="43" s="1"/>
  <c r="F30" i="42"/>
  <c r="G30" i="42" s="1"/>
  <c r="P30" i="35"/>
  <c r="P30" i="38"/>
  <c r="P30" i="30"/>
  <c r="P30" i="39"/>
  <c r="F30" i="33"/>
  <c r="G30" i="33" s="1"/>
  <c r="F30" i="39"/>
  <c r="G30" i="39" s="1"/>
  <c r="F30" i="47"/>
  <c r="G30" i="47" s="1"/>
  <c r="F30" i="34"/>
  <c r="G30" i="34" s="1"/>
  <c r="P30" i="44"/>
  <c r="P30" i="47"/>
  <c r="P30" i="42"/>
  <c r="F30" i="46"/>
  <c r="G30" i="46" s="1"/>
  <c r="F30" i="49"/>
  <c r="G30" i="49" s="1"/>
  <c r="P30" i="50"/>
  <c r="F30" i="50"/>
  <c r="G30" i="50" s="1"/>
  <c r="P30" i="51"/>
  <c r="F30" i="26"/>
  <c r="G30" i="26" s="1"/>
  <c r="F30" i="44"/>
  <c r="G30" i="44" s="1"/>
  <c r="F30" i="35"/>
  <c r="G30" i="35" s="1"/>
  <c r="F30" i="37"/>
  <c r="G30" i="37" s="1"/>
  <c r="P30" i="45"/>
  <c r="F30" i="41"/>
  <c r="G30" i="41" s="1"/>
  <c r="F30" i="45"/>
  <c r="G30" i="45" s="1"/>
  <c r="P30" i="49"/>
  <c r="P30" i="52"/>
  <c r="F30" i="57"/>
  <c r="G30" i="57" s="1"/>
  <c r="P30" i="58"/>
  <c r="F30" i="48"/>
  <c r="G30" i="48" s="1"/>
  <c r="P30" i="36"/>
  <c r="P30" i="48"/>
  <c r="F30" i="56"/>
  <c r="G30" i="56" s="1"/>
  <c r="P30" i="54"/>
  <c r="P30" i="43"/>
  <c r="P30" i="22"/>
  <c r="F30" i="51"/>
  <c r="G30" i="51" s="1"/>
  <c r="P30" i="55"/>
  <c r="F30" i="55"/>
  <c r="G30" i="55" s="1"/>
  <c r="P30" i="23"/>
  <c r="F30" i="24"/>
  <c r="G30" i="24" s="1"/>
  <c r="P30" i="24"/>
  <c r="P30" i="21"/>
  <c r="F30" i="58"/>
  <c r="G30" i="58" s="1"/>
  <c r="F30" i="40"/>
  <c r="G30" i="40" s="1"/>
  <c r="P30" i="46"/>
  <c r="P30" i="56"/>
  <c r="F30" i="22"/>
  <c r="G30" i="22" s="1"/>
  <c r="F30" i="23"/>
  <c r="G30" i="23" s="1"/>
  <c r="P30" i="53"/>
  <c r="P30" i="57"/>
  <c r="F30" i="53"/>
  <c r="G30" i="53" s="1"/>
  <c r="F30" i="54"/>
  <c r="G30" i="54" s="1"/>
  <c r="F30" i="52"/>
  <c r="G30" i="52" s="1"/>
  <c r="F30" i="20"/>
  <c r="G30" i="20" s="1"/>
  <c r="P30" i="20"/>
  <c r="F30" i="21"/>
  <c r="G30" i="21" s="1"/>
  <c r="F9" i="41"/>
  <c r="G9" i="41" s="1"/>
  <c r="F9" i="39"/>
  <c r="G9" i="39" s="1"/>
  <c r="P9" i="31"/>
  <c r="P9" i="29"/>
  <c r="P9" i="25"/>
  <c r="P9" i="30"/>
  <c r="F9" i="31"/>
  <c r="G9" i="31" s="1"/>
  <c r="P9" i="32"/>
  <c r="F9" i="32"/>
  <c r="G9" i="32" s="1"/>
  <c r="P9" i="27"/>
  <c r="F9" i="26"/>
  <c r="G9" i="26" s="1"/>
  <c r="P9" i="28"/>
  <c r="F9" i="27"/>
  <c r="G9" i="27" s="1"/>
  <c r="F9" i="29"/>
  <c r="G9" i="29" s="1"/>
  <c r="P9" i="26"/>
  <c r="F9" i="34"/>
  <c r="G9" i="34" s="1"/>
  <c r="P9" i="33"/>
  <c r="P9" i="35"/>
  <c r="F9" i="35"/>
  <c r="G9" i="35" s="1"/>
  <c r="P9" i="36"/>
  <c r="F9" i="37"/>
  <c r="G9" i="37" s="1"/>
  <c r="P9" i="37"/>
  <c r="P9" i="34"/>
  <c r="F9" i="33"/>
  <c r="G9" i="33" s="1"/>
  <c r="P9" i="38"/>
  <c r="F9" i="38"/>
  <c r="G9" i="38" s="1"/>
  <c r="P9" i="39"/>
  <c r="F9" i="28"/>
  <c r="G9" i="28" s="1"/>
  <c r="F9" i="43"/>
  <c r="G9" i="43" s="1"/>
  <c r="F9" i="40"/>
  <c r="G9" i="40" s="1"/>
  <c r="F9" i="42"/>
  <c r="G9" i="42" s="1"/>
  <c r="P9" i="43"/>
  <c r="P9" i="49"/>
  <c r="P9" i="40"/>
  <c r="P9" i="44"/>
  <c r="F9" i="48"/>
  <c r="G9" i="48" s="1"/>
  <c r="P9" i="48"/>
  <c r="F9" i="25"/>
  <c r="G9" i="25" s="1"/>
  <c r="F9" i="47"/>
  <c r="G9" i="47" s="1"/>
  <c r="F9" i="36"/>
  <c r="G9" i="36" s="1"/>
  <c r="P9" i="41"/>
  <c r="P9" i="47"/>
  <c r="F9" i="51"/>
  <c r="G9" i="51" s="1"/>
  <c r="F9" i="30"/>
  <c r="G9" i="30" s="1"/>
  <c r="F9" i="53"/>
  <c r="G9" i="53" s="1"/>
  <c r="P9" i="42"/>
  <c r="P9" i="46"/>
  <c r="F9" i="50"/>
  <c r="G9" i="50" s="1"/>
  <c r="P9" i="50"/>
  <c r="P9" i="52"/>
  <c r="F9" i="46"/>
  <c r="G9" i="46" s="1"/>
  <c r="F9" i="49"/>
  <c r="G9" i="49" s="1"/>
  <c r="P9" i="45"/>
  <c r="F9" i="57"/>
  <c r="G9" i="57" s="1"/>
  <c r="P9" i="58"/>
  <c r="F9" i="45"/>
  <c r="G9" i="45" s="1"/>
  <c r="P9" i="51"/>
  <c r="F9" i="55"/>
  <c r="G9" i="55" s="1"/>
  <c r="F9" i="54"/>
  <c r="G9" i="54" s="1"/>
  <c r="F9" i="52"/>
  <c r="G9" i="52" s="1"/>
  <c r="P9" i="54"/>
  <c r="F9" i="56"/>
  <c r="G9" i="56" s="1"/>
  <c r="P9" i="55"/>
  <c r="F9" i="58"/>
  <c r="G9" i="58" s="1"/>
  <c r="P9" i="23"/>
  <c r="P9" i="22"/>
  <c r="F9" i="24"/>
  <c r="G9" i="24" s="1"/>
  <c r="F9" i="44"/>
  <c r="G9" i="44" s="1"/>
  <c r="P9" i="24"/>
  <c r="F9" i="23"/>
  <c r="G9" i="23" s="1"/>
  <c r="P9" i="21"/>
  <c r="P9" i="53"/>
  <c r="P9" i="56"/>
  <c r="P9" i="57"/>
  <c r="F9" i="22"/>
  <c r="G9" i="22" s="1"/>
  <c r="F9" i="20"/>
  <c r="G9" i="20" s="1"/>
  <c r="F9" i="21"/>
  <c r="G9" i="21" s="1"/>
  <c r="P9" i="20"/>
  <c r="J44" i="25"/>
  <c r="J44" i="28"/>
  <c r="J44" i="33"/>
  <c r="J44" i="29"/>
  <c r="J44" i="26"/>
  <c r="J44" i="27"/>
  <c r="J44" i="31"/>
  <c r="J44" i="32"/>
  <c r="J44" i="38"/>
  <c r="J44" i="35"/>
  <c r="J44" i="36"/>
  <c r="J44" i="40"/>
  <c r="J44" i="41"/>
  <c r="J44" i="39"/>
  <c r="J44" i="46"/>
  <c r="J44" i="34"/>
  <c r="J44" i="30"/>
  <c r="J44" i="37"/>
  <c r="J44" i="45"/>
  <c r="J44" i="42"/>
  <c r="J44" i="43"/>
  <c r="J44" i="44"/>
  <c r="J44" i="48"/>
  <c r="J44" i="49"/>
  <c r="J44" i="47"/>
  <c r="J44" i="50"/>
  <c r="J44" i="52"/>
  <c r="J44" i="51"/>
  <c r="J44" i="23"/>
  <c r="J44" i="22"/>
  <c r="J44" i="54"/>
  <c r="J44" i="55"/>
  <c r="J44" i="57"/>
  <c r="J44" i="24"/>
  <c r="J44" i="53"/>
  <c r="J44" i="21"/>
  <c r="J44" i="58"/>
  <c r="J44" i="56"/>
  <c r="J44" i="20"/>
  <c r="F35" i="25"/>
  <c r="G35" i="25" s="1"/>
  <c r="F35" i="28"/>
  <c r="G35" i="28" s="1"/>
  <c r="F35" i="26"/>
  <c r="G35" i="26" s="1"/>
  <c r="P35" i="26"/>
  <c r="P35" i="25"/>
  <c r="P35" i="27"/>
  <c r="P35" i="28"/>
  <c r="P35" i="30"/>
  <c r="P35" i="29"/>
  <c r="F35" i="29"/>
  <c r="G35" i="29" s="1"/>
  <c r="P35" i="33"/>
  <c r="P35" i="31"/>
  <c r="P35" i="40"/>
  <c r="F35" i="27"/>
  <c r="G35" i="27" s="1"/>
  <c r="F35" i="32"/>
  <c r="G35" i="32" s="1"/>
  <c r="F35" i="38"/>
  <c r="G35" i="38" s="1"/>
  <c r="F35" i="31"/>
  <c r="G35" i="31" s="1"/>
  <c r="P35" i="34"/>
  <c r="F35" i="34"/>
  <c r="G35" i="34" s="1"/>
  <c r="F35" i="39"/>
  <c r="G35" i="39" s="1"/>
  <c r="P35" i="35"/>
  <c r="F35" i="35"/>
  <c r="G35" i="35" s="1"/>
  <c r="P35" i="36"/>
  <c r="F35" i="37"/>
  <c r="G35" i="37" s="1"/>
  <c r="P35" i="38"/>
  <c r="F35" i="33"/>
  <c r="G35" i="33" s="1"/>
  <c r="F35" i="41"/>
  <c r="G35" i="41" s="1"/>
  <c r="P35" i="32"/>
  <c r="P35" i="37"/>
  <c r="F35" i="45"/>
  <c r="G35" i="45" s="1"/>
  <c r="P35" i="46"/>
  <c r="F35" i="49"/>
  <c r="G35" i="49" s="1"/>
  <c r="P35" i="50"/>
  <c r="F35" i="50"/>
  <c r="G35" i="50" s="1"/>
  <c r="P35" i="51"/>
  <c r="F35" i="36"/>
  <c r="G35" i="36" s="1"/>
  <c r="P35" i="42"/>
  <c r="F35" i="30"/>
  <c r="G35" i="30" s="1"/>
  <c r="F35" i="43"/>
  <c r="G35" i="43" s="1"/>
  <c r="P35" i="52"/>
  <c r="P35" i="49"/>
  <c r="F35" i="44"/>
  <c r="G35" i="44" s="1"/>
  <c r="F35" i="46"/>
  <c r="G35" i="46" s="1"/>
  <c r="P35" i="41"/>
  <c r="P35" i="39"/>
  <c r="F35" i="42"/>
  <c r="G35" i="42" s="1"/>
  <c r="F35" i="47"/>
  <c r="G35" i="47" s="1"/>
  <c r="P35" i="48"/>
  <c r="P35" i="44"/>
  <c r="P35" i="54"/>
  <c r="F35" i="51"/>
  <c r="G35" i="51" s="1"/>
  <c r="P35" i="47"/>
  <c r="F35" i="52"/>
  <c r="G35" i="52" s="1"/>
  <c r="P35" i="53"/>
  <c r="F35" i="40"/>
  <c r="G35" i="40" s="1"/>
  <c r="P35" i="43"/>
  <c r="F35" i="56"/>
  <c r="G35" i="56" s="1"/>
  <c r="P35" i="58"/>
  <c r="F35" i="58"/>
  <c r="G35" i="58" s="1"/>
  <c r="P35" i="45"/>
  <c r="P35" i="55"/>
  <c r="F35" i="57"/>
  <c r="G35" i="57" s="1"/>
  <c r="F35" i="54"/>
  <c r="G35" i="54" s="1"/>
  <c r="F35" i="23"/>
  <c r="G35" i="23" s="1"/>
  <c r="P35" i="56"/>
  <c r="F35" i="53"/>
  <c r="G35" i="53" s="1"/>
  <c r="F35" i="48"/>
  <c r="G35" i="48" s="1"/>
  <c r="P35" i="57"/>
  <c r="P35" i="21"/>
  <c r="F35" i="24"/>
  <c r="G35" i="24" s="1"/>
  <c r="P35" i="22"/>
  <c r="P35" i="24"/>
  <c r="P35" i="23"/>
  <c r="F35" i="22"/>
  <c r="G35" i="22" s="1"/>
  <c r="F35" i="55"/>
  <c r="G35" i="55" s="1"/>
  <c r="F35" i="21"/>
  <c r="G35" i="21" s="1"/>
  <c r="P35" i="20"/>
  <c r="F35" i="20"/>
  <c r="G35" i="20" s="1"/>
  <c r="P22" i="26"/>
  <c r="F22" i="26"/>
  <c r="G22" i="26" s="1"/>
  <c r="P22" i="25"/>
  <c r="F22" i="29"/>
  <c r="G22" i="29" s="1"/>
  <c r="P22" i="32"/>
  <c r="P22" i="28"/>
  <c r="F22" i="30"/>
  <c r="G22" i="30" s="1"/>
  <c r="F22" i="31"/>
  <c r="G22" i="31" s="1"/>
  <c r="F22" i="34"/>
  <c r="G22" i="34" s="1"/>
  <c r="P22" i="29"/>
  <c r="P22" i="38"/>
  <c r="P22" i="30"/>
  <c r="F22" i="33"/>
  <c r="G22" i="33" s="1"/>
  <c r="P22" i="27"/>
  <c r="P22" i="31"/>
  <c r="F22" i="27"/>
  <c r="G22" i="27" s="1"/>
  <c r="P22" i="40"/>
  <c r="F22" i="35"/>
  <c r="G22" i="35" s="1"/>
  <c r="F22" i="36"/>
  <c r="G22" i="36" s="1"/>
  <c r="P22" i="41"/>
  <c r="P22" i="33"/>
  <c r="P22" i="35"/>
  <c r="F22" i="44"/>
  <c r="G22" i="44" s="1"/>
  <c r="P22" i="45"/>
  <c r="P22" i="44"/>
  <c r="F22" i="41"/>
  <c r="G22" i="41" s="1"/>
  <c r="F22" i="42"/>
  <c r="G22" i="42" s="1"/>
  <c r="F22" i="25"/>
  <c r="G22" i="25" s="1"/>
  <c r="P22" i="43"/>
  <c r="P22" i="46"/>
  <c r="P22" i="49"/>
  <c r="P22" i="37"/>
  <c r="F22" i="45"/>
  <c r="G22" i="45" s="1"/>
  <c r="F22" i="48"/>
  <c r="G22" i="48" s="1"/>
  <c r="P22" i="48"/>
  <c r="P22" i="34"/>
  <c r="P22" i="36"/>
  <c r="F22" i="40"/>
  <c r="G22" i="40" s="1"/>
  <c r="P22" i="47"/>
  <c r="F22" i="28"/>
  <c r="G22" i="28" s="1"/>
  <c r="F22" i="37"/>
  <c r="G22" i="37" s="1"/>
  <c r="F22" i="38"/>
  <c r="G22" i="38" s="1"/>
  <c r="P22" i="39"/>
  <c r="F22" i="43"/>
  <c r="G22" i="43" s="1"/>
  <c r="P22" i="53"/>
  <c r="F22" i="50"/>
  <c r="G22" i="50" s="1"/>
  <c r="F22" i="54"/>
  <c r="G22" i="54" s="1"/>
  <c r="F22" i="52"/>
  <c r="G22" i="52" s="1"/>
  <c r="P22" i="57"/>
  <c r="F22" i="23"/>
  <c r="G22" i="23" s="1"/>
  <c r="P22" i="50"/>
  <c r="F22" i="22"/>
  <c r="G22" i="22" s="1"/>
  <c r="F22" i="46"/>
  <c r="G22" i="46" s="1"/>
  <c r="F22" i="47"/>
  <c r="G22" i="47" s="1"/>
  <c r="F22" i="39"/>
  <c r="G22" i="39" s="1"/>
  <c r="F22" i="55"/>
  <c r="G22" i="55" s="1"/>
  <c r="P22" i="58"/>
  <c r="F22" i="24"/>
  <c r="G22" i="24" s="1"/>
  <c r="P22" i="22"/>
  <c r="F22" i="56"/>
  <c r="G22" i="56" s="1"/>
  <c r="F22" i="58"/>
  <c r="G22" i="58" s="1"/>
  <c r="P22" i="55"/>
  <c r="P22" i="24"/>
  <c r="P22" i="21"/>
  <c r="F22" i="51"/>
  <c r="G22" i="51" s="1"/>
  <c r="F22" i="57"/>
  <c r="G22" i="57" s="1"/>
  <c r="P22" i="52"/>
  <c r="P22" i="54"/>
  <c r="F22" i="32"/>
  <c r="G22" i="32" s="1"/>
  <c r="F22" i="53"/>
  <c r="G22" i="53" s="1"/>
  <c r="P22" i="42"/>
  <c r="P22" i="56"/>
  <c r="P22" i="51"/>
  <c r="P22" i="23"/>
  <c r="F22" i="49"/>
  <c r="G22" i="49" s="1"/>
  <c r="P22" i="20"/>
  <c r="F22" i="20"/>
  <c r="G22" i="20" s="1"/>
  <c r="F22" i="21"/>
  <c r="G22" i="21" s="1"/>
  <c r="F42" i="28"/>
  <c r="G42" i="28" s="1"/>
  <c r="P42" i="25"/>
  <c r="F42" i="25"/>
  <c r="G42" i="25" s="1"/>
  <c r="F42" i="26"/>
  <c r="G42" i="26" s="1"/>
  <c r="F42" i="31"/>
  <c r="G42" i="31" s="1"/>
  <c r="P42" i="26"/>
  <c r="P42" i="28"/>
  <c r="P42" i="29"/>
  <c r="P42" i="30"/>
  <c r="P42" i="31"/>
  <c r="F42" i="27"/>
  <c r="G42" i="27" s="1"/>
  <c r="F42" i="33"/>
  <c r="G42" i="33" s="1"/>
  <c r="P42" i="35"/>
  <c r="F42" i="35"/>
  <c r="G42" i="35" s="1"/>
  <c r="P42" i="36"/>
  <c r="F42" i="37"/>
  <c r="G42" i="37" s="1"/>
  <c r="P42" i="27"/>
  <c r="P42" i="37"/>
  <c r="F42" i="41"/>
  <c r="G42" i="41" s="1"/>
  <c r="F42" i="36"/>
  <c r="G42" i="36" s="1"/>
  <c r="P42" i="39"/>
  <c r="F42" i="45"/>
  <c r="G42" i="45" s="1"/>
  <c r="P42" i="46"/>
  <c r="F42" i="30"/>
  <c r="G42" i="30" s="1"/>
  <c r="F42" i="32"/>
  <c r="G42" i="32" s="1"/>
  <c r="P42" i="40"/>
  <c r="P42" i="41"/>
  <c r="F42" i="42"/>
  <c r="G42" i="42" s="1"/>
  <c r="P42" i="43"/>
  <c r="P42" i="32"/>
  <c r="F42" i="43"/>
  <c r="G42" i="43" s="1"/>
  <c r="F42" i="48"/>
  <c r="G42" i="48" s="1"/>
  <c r="P42" i="48"/>
  <c r="F42" i="44"/>
  <c r="G42" i="44" s="1"/>
  <c r="F42" i="40"/>
  <c r="G42" i="40" s="1"/>
  <c r="P42" i="47"/>
  <c r="F42" i="51"/>
  <c r="G42" i="51" s="1"/>
  <c r="F42" i="29"/>
  <c r="G42" i="29" s="1"/>
  <c r="P42" i="34"/>
  <c r="F42" i="38"/>
  <c r="G42" i="38" s="1"/>
  <c r="F42" i="46"/>
  <c r="G42" i="46" s="1"/>
  <c r="P42" i="38"/>
  <c r="P42" i="52"/>
  <c r="F42" i="47"/>
  <c r="G42" i="47" s="1"/>
  <c r="F42" i="39"/>
  <c r="G42" i="39" s="1"/>
  <c r="F42" i="49"/>
  <c r="G42" i="49" s="1"/>
  <c r="F42" i="52"/>
  <c r="G42" i="52" s="1"/>
  <c r="P42" i="49"/>
  <c r="F42" i="54"/>
  <c r="G42" i="54" s="1"/>
  <c r="F42" i="58"/>
  <c r="G42" i="58" s="1"/>
  <c r="P42" i="33"/>
  <c r="P42" i="57"/>
  <c r="P42" i="45"/>
  <c r="P42" i="50"/>
  <c r="F42" i="34"/>
  <c r="G42" i="34" s="1"/>
  <c r="F42" i="53"/>
  <c r="G42" i="53" s="1"/>
  <c r="P42" i="51"/>
  <c r="F42" i="50"/>
  <c r="G42" i="50" s="1"/>
  <c r="P42" i="42"/>
  <c r="P42" i="53"/>
  <c r="F42" i="24"/>
  <c r="G42" i="24" s="1"/>
  <c r="P42" i="22"/>
  <c r="P42" i="21"/>
  <c r="F42" i="55"/>
  <c r="G42" i="55" s="1"/>
  <c r="P42" i="24"/>
  <c r="F42" i="22"/>
  <c r="G42" i="22" s="1"/>
  <c r="F42" i="57"/>
  <c r="G42" i="57" s="1"/>
  <c r="P42" i="44"/>
  <c r="P42" i="55"/>
  <c r="F42" i="23"/>
  <c r="G42" i="23" s="1"/>
  <c r="P42" i="56"/>
  <c r="P42" i="54"/>
  <c r="P42" i="58"/>
  <c r="P42" i="23"/>
  <c r="F42" i="56"/>
  <c r="G42" i="56" s="1"/>
  <c r="F42" i="21"/>
  <c r="G42" i="21" s="1"/>
  <c r="F42" i="20"/>
  <c r="G42" i="20" s="1"/>
  <c r="P42" i="20"/>
  <c r="T41" i="28"/>
  <c r="T41" i="26"/>
  <c r="T41" i="27"/>
  <c r="T41" i="25"/>
  <c r="T41" i="31"/>
  <c r="T41" i="32"/>
  <c r="T41" i="29"/>
  <c r="T41" i="38"/>
  <c r="T41" i="33"/>
  <c r="T41" i="30"/>
  <c r="T41" i="34"/>
  <c r="T41" i="35"/>
  <c r="T41" i="40"/>
  <c r="T41" i="42"/>
  <c r="T41" i="46"/>
  <c r="T41" i="50"/>
  <c r="T41" i="37"/>
  <c r="T41" i="39"/>
  <c r="T41" i="41"/>
  <c r="T41" i="47"/>
  <c r="T41" i="36"/>
  <c r="T41" i="48"/>
  <c r="T41" i="45"/>
  <c r="T41" i="51"/>
  <c r="T41" i="44"/>
  <c r="T41" i="54"/>
  <c r="T41" i="55"/>
  <c r="T41" i="21"/>
  <c r="T41" i="56"/>
  <c r="T41" i="24"/>
  <c r="T41" i="52"/>
  <c r="T41" i="49"/>
  <c r="T41" i="57"/>
  <c r="T41" i="43"/>
  <c r="T41" i="22"/>
  <c r="T41" i="23"/>
  <c r="T41" i="53"/>
  <c r="T41" i="58"/>
  <c r="T41" i="20"/>
  <c r="T18" i="25"/>
  <c r="T18" i="26"/>
  <c r="T18" i="27"/>
  <c r="T18" i="29"/>
  <c r="T18" i="28"/>
  <c r="T18" i="32"/>
  <c r="T18" i="33"/>
  <c r="T18" i="34"/>
  <c r="T18" i="35"/>
  <c r="T18" i="36"/>
  <c r="T18" i="30"/>
  <c r="T18" i="37"/>
  <c r="T18" i="46"/>
  <c r="T18" i="31"/>
  <c r="T18" i="38"/>
  <c r="T18" i="43"/>
  <c r="T18" i="40"/>
  <c r="T18" i="39"/>
  <c r="T18" i="41"/>
  <c r="T18" i="49"/>
  <c r="T18" i="42"/>
  <c r="T18" i="48"/>
  <c r="T18" i="47"/>
  <c r="T18" i="44"/>
  <c r="T18" i="51"/>
  <c r="T18" i="45"/>
  <c r="T18" i="57"/>
  <c r="T18" i="55"/>
  <c r="T18" i="56"/>
  <c r="T18" i="54"/>
  <c r="T18" i="22"/>
  <c r="T18" i="21"/>
  <c r="T18" i="50"/>
  <c r="T18" i="24"/>
  <c r="T18" i="58"/>
  <c r="T18" i="52"/>
  <c r="T18" i="53"/>
  <c r="T18" i="23"/>
  <c r="T18" i="20"/>
  <c r="F16" i="26"/>
  <c r="G16" i="26" s="1"/>
  <c r="F16" i="25"/>
  <c r="G16" i="25" s="1"/>
  <c r="F16" i="27"/>
  <c r="G16" i="27" s="1"/>
  <c r="F16" i="28"/>
  <c r="G16" i="28" s="1"/>
  <c r="P16" i="30"/>
  <c r="F16" i="29"/>
  <c r="G16" i="29" s="1"/>
  <c r="P16" i="33"/>
  <c r="P16" i="27"/>
  <c r="P16" i="25"/>
  <c r="F16" i="36"/>
  <c r="G16" i="36" s="1"/>
  <c r="P16" i="26"/>
  <c r="P16" i="34"/>
  <c r="F16" i="30"/>
  <c r="G16" i="30" s="1"/>
  <c r="P16" i="29"/>
  <c r="F16" i="38"/>
  <c r="G16" i="38" s="1"/>
  <c r="P16" i="28"/>
  <c r="P16" i="32"/>
  <c r="F16" i="34"/>
  <c r="G16" i="34" s="1"/>
  <c r="P16" i="38"/>
  <c r="P16" i="36"/>
  <c r="F16" i="39"/>
  <c r="G16" i="39" s="1"/>
  <c r="F16" i="31"/>
  <c r="G16" i="31" s="1"/>
  <c r="F16" i="40"/>
  <c r="G16" i="40" s="1"/>
  <c r="P16" i="42"/>
  <c r="P16" i="37"/>
  <c r="F16" i="35"/>
  <c r="G16" i="35" s="1"/>
  <c r="P16" i="40"/>
  <c r="P16" i="39"/>
  <c r="P16" i="47"/>
  <c r="F16" i="51"/>
  <c r="G16" i="51" s="1"/>
  <c r="P16" i="35"/>
  <c r="F16" i="46"/>
  <c r="G16" i="46" s="1"/>
  <c r="P16" i="41"/>
  <c r="F16" i="49"/>
  <c r="G16" i="49" s="1"/>
  <c r="P16" i="50"/>
  <c r="F16" i="33"/>
  <c r="G16" i="33" s="1"/>
  <c r="F16" i="44"/>
  <c r="G16" i="44" s="1"/>
  <c r="P16" i="46"/>
  <c r="F16" i="52"/>
  <c r="G16" i="52" s="1"/>
  <c r="F16" i="43"/>
  <c r="G16" i="43" s="1"/>
  <c r="F16" i="47"/>
  <c r="G16" i="47" s="1"/>
  <c r="P16" i="44"/>
  <c r="F16" i="48"/>
  <c r="G16" i="48" s="1"/>
  <c r="P16" i="57"/>
  <c r="P16" i="45"/>
  <c r="F16" i="37"/>
  <c r="G16" i="37" s="1"/>
  <c r="F16" i="45"/>
  <c r="G16" i="45" s="1"/>
  <c r="P16" i="54"/>
  <c r="F16" i="42"/>
  <c r="G16" i="42" s="1"/>
  <c r="F16" i="54"/>
  <c r="G16" i="54" s="1"/>
  <c r="P16" i="55"/>
  <c r="F16" i="24"/>
  <c r="G16" i="24" s="1"/>
  <c r="P16" i="22"/>
  <c r="F16" i="57"/>
  <c r="G16" i="57" s="1"/>
  <c r="P16" i="58"/>
  <c r="F16" i="58"/>
  <c r="G16" i="58" s="1"/>
  <c r="P16" i="24"/>
  <c r="P16" i="21"/>
  <c r="P16" i="53"/>
  <c r="F16" i="53"/>
  <c r="G16" i="53" s="1"/>
  <c r="P16" i="43"/>
  <c r="P16" i="56"/>
  <c r="P16" i="31"/>
  <c r="P16" i="49"/>
  <c r="F16" i="23"/>
  <c r="G16" i="23" s="1"/>
  <c r="P16" i="23"/>
  <c r="F16" i="41"/>
  <c r="G16" i="41" s="1"/>
  <c r="F16" i="22"/>
  <c r="G16" i="22" s="1"/>
  <c r="F16" i="50"/>
  <c r="G16" i="50" s="1"/>
  <c r="P16" i="48"/>
  <c r="F16" i="32"/>
  <c r="G16" i="32" s="1"/>
  <c r="F16" i="56"/>
  <c r="G16" i="56" s="1"/>
  <c r="P16" i="52"/>
  <c r="F16" i="55"/>
  <c r="G16" i="55" s="1"/>
  <c r="P16" i="51"/>
  <c r="F16" i="21"/>
  <c r="G16" i="21" s="1"/>
  <c r="F16" i="20"/>
  <c r="G16" i="20" s="1"/>
  <c r="P16" i="20"/>
  <c r="F11" i="41"/>
  <c r="G11" i="41" s="1"/>
  <c r="P11" i="25"/>
  <c r="P11" i="28"/>
  <c r="F11" i="25"/>
  <c r="G11" i="25" s="1"/>
  <c r="F11" i="28"/>
  <c r="G11" i="28" s="1"/>
  <c r="F11" i="29"/>
  <c r="G11" i="29" s="1"/>
  <c r="F11" i="31"/>
  <c r="G11" i="31" s="1"/>
  <c r="F11" i="33"/>
  <c r="G11" i="33" s="1"/>
  <c r="P11" i="26"/>
  <c r="P11" i="34"/>
  <c r="F11" i="26"/>
  <c r="G11" i="26" s="1"/>
  <c r="P11" i="27"/>
  <c r="F11" i="32"/>
  <c r="G11" i="32" s="1"/>
  <c r="F11" i="36"/>
  <c r="G11" i="36" s="1"/>
  <c r="P11" i="39"/>
  <c r="F11" i="27"/>
  <c r="G11" i="27" s="1"/>
  <c r="F11" i="30"/>
  <c r="G11" i="30" s="1"/>
  <c r="F11" i="40"/>
  <c r="G11" i="40" s="1"/>
  <c r="P11" i="41"/>
  <c r="P11" i="31"/>
  <c r="F11" i="37"/>
  <c r="G11" i="37" s="1"/>
  <c r="P11" i="29"/>
  <c r="P11" i="36"/>
  <c r="P11" i="30"/>
  <c r="F11" i="39"/>
  <c r="G11" i="39" s="1"/>
  <c r="P11" i="42"/>
  <c r="F11" i="48"/>
  <c r="G11" i="48" s="1"/>
  <c r="P11" i="48"/>
  <c r="P11" i="45"/>
  <c r="P11" i="32"/>
  <c r="F11" i="34"/>
  <c r="G11" i="34" s="1"/>
  <c r="F11" i="38"/>
  <c r="G11" i="38" s="1"/>
  <c r="F11" i="47"/>
  <c r="G11" i="47" s="1"/>
  <c r="P11" i="47"/>
  <c r="F11" i="51"/>
  <c r="G11" i="51" s="1"/>
  <c r="P11" i="33"/>
  <c r="P11" i="35"/>
  <c r="F11" i="46"/>
  <c r="G11" i="46" s="1"/>
  <c r="F11" i="43"/>
  <c r="G11" i="43" s="1"/>
  <c r="P11" i="43"/>
  <c r="P11" i="46"/>
  <c r="P11" i="38"/>
  <c r="F11" i="35"/>
  <c r="G11" i="35" s="1"/>
  <c r="P11" i="51"/>
  <c r="F11" i="54"/>
  <c r="G11" i="54" s="1"/>
  <c r="P11" i="40"/>
  <c r="F11" i="57"/>
  <c r="G11" i="57" s="1"/>
  <c r="P11" i="58"/>
  <c r="F11" i="53"/>
  <c r="G11" i="53" s="1"/>
  <c r="F11" i="52"/>
  <c r="G11" i="52" s="1"/>
  <c r="P11" i="57"/>
  <c r="P11" i="44"/>
  <c r="F11" i="56"/>
  <c r="G11" i="56" s="1"/>
  <c r="F11" i="42"/>
  <c r="G11" i="42" s="1"/>
  <c r="P11" i="54"/>
  <c r="P11" i="52"/>
  <c r="P11" i="55"/>
  <c r="P11" i="37"/>
  <c r="P11" i="23"/>
  <c r="P11" i="56"/>
  <c r="P11" i="24"/>
  <c r="P11" i="21"/>
  <c r="P11" i="50"/>
  <c r="P11" i="53"/>
  <c r="F11" i="58"/>
  <c r="G11" i="58" s="1"/>
  <c r="F11" i="22"/>
  <c r="G11" i="22" s="1"/>
  <c r="F11" i="49"/>
  <c r="G11" i="49" s="1"/>
  <c r="F11" i="44"/>
  <c r="G11" i="44" s="1"/>
  <c r="F11" i="55"/>
  <c r="G11" i="55" s="1"/>
  <c r="P11" i="49"/>
  <c r="F11" i="23"/>
  <c r="G11" i="23" s="1"/>
  <c r="F11" i="24"/>
  <c r="G11" i="24" s="1"/>
  <c r="P11" i="22"/>
  <c r="F11" i="50"/>
  <c r="G11" i="50" s="1"/>
  <c r="F11" i="45"/>
  <c r="G11" i="45" s="1"/>
  <c r="F11" i="21"/>
  <c r="G11" i="21" s="1"/>
  <c r="F11" i="20"/>
  <c r="G11" i="20" s="1"/>
  <c r="P11" i="20"/>
  <c r="T31" i="25"/>
  <c r="T31" i="27"/>
  <c r="T31" i="26"/>
  <c r="T31" i="30"/>
  <c r="T31" i="28"/>
  <c r="T31" i="38"/>
  <c r="T31" i="31"/>
  <c r="T31" i="35"/>
  <c r="T31" i="36"/>
  <c r="T31" i="33"/>
  <c r="T31" i="34"/>
  <c r="T31" i="41"/>
  <c r="T31" i="37"/>
  <c r="T31" i="45"/>
  <c r="T31" i="29"/>
  <c r="T31" i="39"/>
  <c r="T31" i="44"/>
  <c r="T31" i="43"/>
  <c r="T31" i="49"/>
  <c r="T31" i="48"/>
  <c r="T31" i="54"/>
  <c r="T31" i="42"/>
  <c r="T31" i="47"/>
  <c r="T31" i="46"/>
  <c r="T31" i="32"/>
  <c r="T31" i="50"/>
  <c r="T31" i="53"/>
  <c r="T31" i="40"/>
  <c r="T31" i="58"/>
  <c r="T31" i="51"/>
  <c r="T31" i="52"/>
  <c r="T31" i="55"/>
  <c r="T31" i="56"/>
  <c r="T31" i="24"/>
  <c r="T31" i="21"/>
  <c r="T31" i="57"/>
  <c r="T31" i="23"/>
  <c r="T31" i="22"/>
  <c r="T31" i="20"/>
  <c r="T27" i="27"/>
  <c r="T27" i="28"/>
  <c r="T27" i="25"/>
  <c r="T27" i="26"/>
  <c r="T27" i="34"/>
  <c r="T27" i="31"/>
  <c r="T27" i="40"/>
  <c r="T27" i="29"/>
  <c r="T27" i="38"/>
  <c r="T27" i="35"/>
  <c r="T27" i="36"/>
  <c r="T27" i="32"/>
  <c r="T27" i="42"/>
  <c r="T27" i="33"/>
  <c r="T27" i="37"/>
  <c r="T27" i="46"/>
  <c r="T27" i="50"/>
  <c r="T27" i="51"/>
  <c r="T27" i="43"/>
  <c r="T27" i="45"/>
  <c r="T27" i="49"/>
  <c r="T27" i="55"/>
  <c r="T27" i="54"/>
  <c r="T27" i="48"/>
  <c r="T27" i="57"/>
  <c r="T27" i="24"/>
  <c r="T27" i="53"/>
  <c r="T27" i="41"/>
  <c r="T27" i="58"/>
  <c r="T27" i="47"/>
  <c r="T27" i="22"/>
  <c r="T27" i="39"/>
  <c r="T27" i="23"/>
  <c r="T27" i="30"/>
  <c r="T27" i="52"/>
  <c r="T27" i="56"/>
  <c r="T27" i="44"/>
  <c r="T27" i="21"/>
  <c r="T27" i="20"/>
  <c r="F37" i="26"/>
  <c r="G37" i="26" s="1"/>
  <c r="F37" i="27"/>
  <c r="G37" i="27" s="1"/>
  <c r="F37" i="29"/>
  <c r="G37" i="29" s="1"/>
  <c r="F37" i="28"/>
  <c r="G37" i="28" s="1"/>
  <c r="F37" i="30"/>
  <c r="G37" i="30" s="1"/>
  <c r="F37" i="25"/>
  <c r="G37" i="25" s="1"/>
  <c r="P37" i="26"/>
  <c r="P37" i="25"/>
  <c r="P37" i="27"/>
  <c r="P37" i="30"/>
  <c r="P37" i="28"/>
  <c r="P37" i="32"/>
  <c r="F37" i="32"/>
  <c r="G37" i="32" s="1"/>
  <c r="F37" i="38"/>
  <c r="G37" i="38" s="1"/>
  <c r="F37" i="31"/>
  <c r="G37" i="31" s="1"/>
  <c r="P37" i="34"/>
  <c r="P37" i="38"/>
  <c r="F37" i="34"/>
  <c r="G37" i="34" s="1"/>
  <c r="P37" i="35"/>
  <c r="F37" i="35"/>
  <c r="G37" i="35" s="1"/>
  <c r="P37" i="36"/>
  <c r="F37" i="37"/>
  <c r="G37" i="37" s="1"/>
  <c r="F37" i="33"/>
  <c r="G37" i="33" s="1"/>
  <c r="F37" i="40"/>
  <c r="G37" i="40" s="1"/>
  <c r="P37" i="33"/>
  <c r="F37" i="39"/>
  <c r="G37" i="39" s="1"/>
  <c r="F37" i="41"/>
  <c r="G37" i="41" s="1"/>
  <c r="P37" i="37"/>
  <c r="F37" i="45"/>
  <c r="G37" i="45" s="1"/>
  <c r="P37" i="46"/>
  <c r="P37" i="40"/>
  <c r="F37" i="44"/>
  <c r="G37" i="44" s="1"/>
  <c r="P37" i="45"/>
  <c r="P37" i="42"/>
  <c r="F37" i="43"/>
  <c r="G37" i="43" s="1"/>
  <c r="F37" i="48"/>
  <c r="G37" i="48" s="1"/>
  <c r="P37" i="39"/>
  <c r="P37" i="48"/>
  <c r="P37" i="41"/>
  <c r="F37" i="42"/>
  <c r="G37" i="42" s="1"/>
  <c r="P37" i="43"/>
  <c r="P37" i="51"/>
  <c r="F37" i="47"/>
  <c r="G37" i="47" s="1"/>
  <c r="P37" i="49"/>
  <c r="P37" i="47"/>
  <c r="P37" i="50"/>
  <c r="P37" i="53"/>
  <c r="F37" i="52"/>
  <c r="G37" i="52" s="1"/>
  <c r="F37" i="49"/>
  <c r="G37" i="49" s="1"/>
  <c r="P37" i="29"/>
  <c r="P37" i="44"/>
  <c r="P37" i="55"/>
  <c r="F37" i="57"/>
  <c r="G37" i="57" s="1"/>
  <c r="F37" i="53"/>
  <c r="G37" i="53" s="1"/>
  <c r="F37" i="54"/>
  <c r="G37" i="54" s="1"/>
  <c r="F37" i="23"/>
  <c r="G37" i="23" s="1"/>
  <c r="P37" i="31"/>
  <c r="F37" i="46"/>
  <c r="G37" i="46" s="1"/>
  <c r="P37" i="54"/>
  <c r="F37" i="22"/>
  <c r="G37" i="22" s="1"/>
  <c r="F37" i="51"/>
  <c r="G37" i="51" s="1"/>
  <c r="P37" i="56"/>
  <c r="P37" i="52"/>
  <c r="P37" i="57"/>
  <c r="F37" i="50"/>
  <c r="G37" i="50" s="1"/>
  <c r="F37" i="56"/>
  <c r="G37" i="56" s="1"/>
  <c r="F37" i="55"/>
  <c r="G37" i="55" s="1"/>
  <c r="F37" i="36"/>
  <c r="G37" i="36" s="1"/>
  <c r="F37" i="58"/>
  <c r="G37" i="58" s="1"/>
  <c r="P37" i="23"/>
  <c r="P37" i="24"/>
  <c r="P37" i="21"/>
  <c r="F37" i="24"/>
  <c r="G37" i="24" s="1"/>
  <c r="P37" i="22"/>
  <c r="P37" i="58"/>
  <c r="F37" i="21"/>
  <c r="G37" i="21" s="1"/>
  <c r="P37" i="20"/>
  <c r="F37" i="20"/>
  <c r="G37" i="20" s="1"/>
  <c r="T9" i="27"/>
  <c r="T9" i="25"/>
  <c r="T9" i="32"/>
  <c r="T9" i="31"/>
  <c r="T9" i="34"/>
  <c r="T9" i="33"/>
  <c r="T9" i="30"/>
  <c r="T9" i="38"/>
  <c r="T9" i="37"/>
  <c r="T9" i="41"/>
  <c r="T9" i="26"/>
  <c r="T9" i="28"/>
  <c r="T9" i="42"/>
  <c r="T9" i="35"/>
  <c r="T9" i="39"/>
  <c r="T9" i="40"/>
  <c r="T9" i="43"/>
  <c r="T9" i="44"/>
  <c r="T9" i="50"/>
  <c r="T9" i="45"/>
  <c r="T9" i="29"/>
  <c r="T9" i="36"/>
  <c r="T9" i="47"/>
  <c r="T9" i="54"/>
  <c r="T9" i="52"/>
  <c r="T9" i="53"/>
  <c r="T9" i="21"/>
  <c r="T9" i="24"/>
  <c r="T9" i="46"/>
  <c r="T9" i="48"/>
  <c r="T9" i="58"/>
  <c r="T9" i="57"/>
  <c r="T9" i="55"/>
  <c r="T9" i="49"/>
  <c r="T9" i="22"/>
  <c r="T9" i="56"/>
  <c r="T9" i="23"/>
  <c r="T9" i="51"/>
  <c r="T9" i="20"/>
  <c r="T34" i="25"/>
  <c r="T34" i="27"/>
  <c r="T34" i="26"/>
  <c r="T34" i="30"/>
  <c r="T34" i="28"/>
  <c r="T34" i="35"/>
  <c r="T34" i="36"/>
  <c r="T34" i="33"/>
  <c r="T34" i="37"/>
  <c r="T34" i="46"/>
  <c r="T34" i="31"/>
  <c r="T34" i="39"/>
  <c r="T34" i="29"/>
  <c r="T34" i="43"/>
  <c r="T34" i="34"/>
  <c r="T34" i="38"/>
  <c r="T34" i="44"/>
  <c r="T34" i="49"/>
  <c r="T34" i="45"/>
  <c r="T34" i="48"/>
  <c r="T34" i="40"/>
  <c r="T34" i="47"/>
  <c r="T34" i="32"/>
  <c r="T34" i="50"/>
  <c r="T34" i="53"/>
  <c r="T34" i="52"/>
  <c r="T34" i="41"/>
  <c r="T34" i="57"/>
  <c r="T34" i="58"/>
  <c r="T34" i="42"/>
  <c r="T34" i="51"/>
  <c r="T34" i="55"/>
  <c r="T34" i="22"/>
  <c r="T34" i="21"/>
  <c r="T34" i="56"/>
  <c r="T34" i="23"/>
  <c r="T34" i="24"/>
  <c r="T34" i="54"/>
  <c r="T34" i="20"/>
  <c r="F21" i="25"/>
  <c r="G21" i="25" s="1"/>
  <c r="P21" i="25"/>
  <c r="F21" i="28"/>
  <c r="G21" i="28" s="1"/>
  <c r="F21" i="30"/>
  <c r="G21" i="30" s="1"/>
  <c r="F21" i="26"/>
  <c r="G21" i="26" s="1"/>
  <c r="P21" i="26"/>
  <c r="P21" i="29"/>
  <c r="F21" i="27"/>
  <c r="G21" i="27" s="1"/>
  <c r="P21" i="27"/>
  <c r="P21" i="30"/>
  <c r="P21" i="31"/>
  <c r="P21" i="32"/>
  <c r="P21" i="28"/>
  <c r="F21" i="38"/>
  <c r="G21" i="38" s="1"/>
  <c r="F21" i="34"/>
  <c r="G21" i="34" s="1"/>
  <c r="F21" i="29"/>
  <c r="G21" i="29" s="1"/>
  <c r="P21" i="38"/>
  <c r="P21" i="35"/>
  <c r="F21" i="35"/>
  <c r="G21" i="35" s="1"/>
  <c r="P21" i="36"/>
  <c r="F21" i="37"/>
  <c r="G21" i="37" s="1"/>
  <c r="F21" i="31"/>
  <c r="G21" i="31" s="1"/>
  <c r="P21" i="40"/>
  <c r="F21" i="45"/>
  <c r="G21" i="45" s="1"/>
  <c r="P21" i="46"/>
  <c r="F21" i="36"/>
  <c r="G21" i="36" s="1"/>
  <c r="P21" i="41"/>
  <c r="P21" i="33"/>
  <c r="F21" i="44"/>
  <c r="G21" i="44" s="1"/>
  <c r="P21" i="45"/>
  <c r="F21" i="32"/>
  <c r="G21" i="32" s="1"/>
  <c r="F21" i="41"/>
  <c r="G21" i="41" s="1"/>
  <c r="F21" i="42"/>
  <c r="G21" i="42" s="1"/>
  <c r="F21" i="33"/>
  <c r="G21" i="33" s="1"/>
  <c r="P21" i="37"/>
  <c r="P21" i="44"/>
  <c r="F21" i="48"/>
  <c r="G21" i="48" s="1"/>
  <c r="P21" i="48"/>
  <c r="F21" i="43"/>
  <c r="G21" i="43" s="1"/>
  <c r="P21" i="50"/>
  <c r="P21" i="52"/>
  <c r="P21" i="34"/>
  <c r="F21" i="40"/>
  <c r="G21" i="40" s="1"/>
  <c r="P21" i="47"/>
  <c r="P21" i="39"/>
  <c r="F21" i="49"/>
  <c r="G21" i="49" s="1"/>
  <c r="P21" i="42"/>
  <c r="F21" i="50"/>
  <c r="G21" i="50" s="1"/>
  <c r="P21" i="56"/>
  <c r="F21" i="52"/>
  <c r="G21" i="52" s="1"/>
  <c r="P21" i="43"/>
  <c r="P21" i="53"/>
  <c r="P21" i="57"/>
  <c r="F21" i="23"/>
  <c r="G21" i="23" s="1"/>
  <c r="F21" i="22"/>
  <c r="G21" i="22" s="1"/>
  <c r="P21" i="49"/>
  <c r="F21" i="46"/>
  <c r="G21" i="46" s="1"/>
  <c r="F21" i="39"/>
  <c r="G21" i="39" s="1"/>
  <c r="P21" i="54"/>
  <c r="P21" i="58"/>
  <c r="F21" i="47"/>
  <c r="G21" i="47" s="1"/>
  <c r="P21" i="55"/>
  <c r="F21" i="54"/>
  <c r="G21" i="54" s="1"/>
  <c r="F21" i="24"/>
  <c r="G21" i="24" s="1"/>
  <c r="P21" i="22"/>
  <c r="F21" i="56"/>
  <c r="G21" i="56" s="1"/>
  <c r="F21" i="58"/>
  <c r="G21" i="58" s="1"/>
  <c r="P21" i="21"/>
  <c r="F21" i="51"/>
  <c r="G21" i="51" s="1"/>
  <c r="F21" i="53"/>
  <c r="G21" i="53" s="1"/>
  <c r="P21" i="24"/>
  <c r="F21" i="55"/>
  <c r="G21" i="55" s="1"/>
  <c r="P21" i="51"/>
  <c r="F21" i="57"/>
  <c r="G21" i="57" s="1"/>
  <c r="P21" i="23"/>
  <c r="P21" i="20"/>
  <c r="F21" i="21"/>
  <c r="G21" i="21" s="1"/>
  <c r="F21" i="20"/>
  <c r="G21" i="20" s="1"/>
  <c r="F8" i="51"/>
  <c r="G8" i="51" s="1"/>
  <c r="F8" i="41"/>
  <c r="G8" i="41" s="1"/>
  <c r="F8" i="39"/>
  <c r="G8" i="39" s="1"/>
  <c r="P8" i="31"/>
  <c r="F8" i="29"/>
  <c r="G8" i="29" s="1"/>
  <c r="P8" i="30"/>
  <c r="F8" i="30"/>
  <c r="G8" i="30" s="1"/>
  <c r="P8" i="27"/>
  <c r="P8" i="29"/>
  <c r="P8" i="28"/>
  <c r="P8" i="25"/>
  <c r="P8" i="26"/>
  <c r="F8" i="26"/>
  <c r="G8" i="26" s="1"/>
  <c r="F8" i="31"/>
  <c r="G8" i="31" s="1"/>
  <c r="F8" i="28"/>
  <c r="G8" i="28" s="1"/>
  <c r="F8" i="27"/>
  <c r="G8" i="27" s="1"/>
  <c r="F8" i="33"/>
  <c r="G8" i="33" s="1"/>
  <c r="P8" i="33"/>
  <c r="P8" i="35"/>
  <c r="F8" i="35"/>
  <c r="G8" i="35" s="1"/>
  <c r="P8" i="36"/>
  <c r="F8" i="37"/>
  <c r="G8" i="37" s="1"/>
  <c r="F8" i="32"/>
  <c r="G8" i="32" s="1"/>
  <c r="P8" i="37"/>
  <c r="P8" i="32"/>
  <c r="P8" i="34"/>
  <c r="P8" i="38"/>
  <c r="F8" i="38"/>
  <c r="G8" i="38" s="1"/>
  <c r="P8" i="39"/>
  <c r="P8" i="44"/>
  <c r="F8" i="43"/>
  <c r="G8" i="43" s="1"/>
  <c r="F8" i="40"/>
  <c r="G8" i="40" s="1"/>
  <c r="F8" i="42"/>
  <c r="G8" i="42" s="1"/>
  <c r="P8" i="43"/>
  <c r="P8" i="52"/>
  <c r="P8" i="49"/>
  <c r="P8" i="40"/>
  <c r="F8" i="48"/>
  <c r="G8" i="48" s="1"/>
  <c r="F8" i="34"/>
  <c r="G8" i="34" s="1"/>
  <c r="P8" i="45"/>
  <c r="F8" i="25"/>
  <c r="G8" i="25" s="1"/>
  <c r="F8" i="47"/>
  <c r="G8" i="47" s="1"/>
  <c r="F8" i="36"/>
  <c r="G8" i="36" s="1"/>
  <c r="P8" i="42"/>
  <c r="P8" i="46"/>
  <c r="P8" i="50"/>
  <c r="F8" i="46"/>
  <c r="G8" i="46" s="1"/>
  <c r="F8" i="49"/>
  <c r="G8" i="49" s="1"/>
  <c r="P8" i="51"/>
  <c r="F8" i="54"/>
  <c r="G8" i="54" s="1"/>
  <c r="F8" i="58"/>
  <c r="G8" i="58" s="1"/>
  <c r="F8" i="53"/>
  <c r="G8" i="53" s="1"/>
  <c r="F8" i="57"/>
  <c r="G8" i="57" s="1"/>
  <c r="P8" i="48"/>
  <c r="F8" i="50"/>
  <c r="G8" i="50" s="1"/>
  <c r="F8" i="22"/>
  <c r="G8" i="22" s="1"/>
  <c r="P8" i="55"/>
  <c r="F8" i="45"/>
  <c r="G8" i="45" s="1"/>
  <c r="F8" i="55"/>
  <c r="G8" i="55" s="1"/>
  <c r="F8" i="52"/>
  <c r="G8" i="52" s="1"/>
  <c r="P8" i="54"/>
  <c r="F8" i="56"/>
  <c r="G8" i="56" s="1"/>
  <c r="P8" i="58"/>
  <c r="P8" i="23"/>
  <c r="P8" i="41"/>
  <c r="F8" i="23"/>
  <c r="G8" i="23" s="1"/>
  <c r="P8" i="57"/>
  <c r="F8" i="24"/>
  <c r="G8" i="24" s="1"/>
  <c r="P8" i="22"/>
  <c r="P8" i="24"/>
  <c r="P8" i="21"/>
  <c r="P8" i="56"/>
  <c r="F8" i="44"/>
  <c r="G8" i="44" s="1"/>
  <c r="P8" i="53"/>
  <c r="P8" i="47"/>
  <c r="F8" i="20"/>
  <c r="G8" i="20" s="1"/>
  <c r="F8" i="21"/>
  <c r="G8" i="21" s="1"/>
  <c r="P8" i="20"/>
  <c r="T28" i="25"/>
  <c r="T28" i="26"/>
  <c r="T28" i="28"/>
  <c r="T28" i="27"/>
  <c r="T28" i="29"/>
  <c r="T28" i="32"/>
  <c r="T28" i="30"/>
  <c r="T28" i="31"/>
  <c r="T28" i="39"/>
  <c r="T28" i="35"/>
  <c r="T28" i="36"/>
  <c r="T28" i="40"/>
  <c r="T28" i="42"/>
  <c r="T28" i="41"/>
  <c r="T28" i="37"/>
  <c r="T28" i="34"/>
  <c r="T28" i="38"/>
  <c r="T28" i="44"/>
  <c r="T28" i="43"/>
  <c r="T28" i="45"/>
  <c r="T28" i="49"/>
  <c r="T28" i="52"/>
  <c r="T28" i="33"/>
  <c r="T28" i="50"/>
  <c r="T28" i="46"/>
  <c r="T28" i="48"/>
  <c r="T28" i="53"/>
  <c r="T28" i="54"/>
  <c r="T28" i="58"/>
  <c r="T28" i="47"/>
  <c r="T28" i="51"/>
  <c r="T28" i="23"/>
  <c r="T28" i="21"/>
  <c r="T28" i="56"/>
  <c r="T28" i="24"/>
  <c r="T28" i="55"/>
  <c r="T28" i="57"/>
  <c r="T28" i="22"/>
  <c r="T28" i="20"/>
  <c r="P39" i="26"/>
  <c r="F39" i="27"/>
  <c r="G39" i="27" s="1"/>
  <c r="F39" i="25"/>
  <c r="G39" i="25" s="1"/>
  <c r="F39" i="26"/>
  <c r="G39" i="26" s="1"/>
  <c r="P39" i="27"/>
  <c r="P39" i="28"/>
  <c r="F39" i="28"/>
  <c r="G39" i="28" s="1"/>
  <c r="P39" i="32"/>
  <c r="P39" i="30"/>
  <c r="P39" i="25"/>
  <c r="P39" i="31"/>
  <c r="P39" i="38"/>
  <c r="F39" i="34"/>
  <c r="G39" i="34" s="1"/>
  <c r="P39" i="35"/>
  <c r="F39" i="35"/>
  <c r="G39" i="35" s="1"/>
  <c r="P39" i="36"/>
  <c r="F39" i="37"/>
  <c r="G39" i="37" s="1"/>
  <c r="F39" i="33"/>
  <c r="G39" i="33" s="1"/>
  <c r="F39" i="40"/>
  <c r="G39" i="40" s="1"/>
  <c r="P39" i="33"/>
  <c r="F39" i="39"/>
  <c r="G39" i="39" s="1"/>
  <c r="F39" i="41"/>
  <c r="G39" i="41" s="1"/>
  <c r="F39" i="30"/>
  <c r="G39" i="30" s="1"/>
  <c r="P39" i="37"/>
  <c r="P39" i="40"/>
  <c r="F39" i="44"/>
  <c r="G39" i="44" s="1"/>
  <c r="P39" i="45"/>
  <c r="P39" i="44"/>
  <c r="P39" i="34"/>
  <c r="F39" i="43"/>
  <c r="G39" i="43" s="1"/>
  <c r="F39" i="52"/>
  <c r="G39" i="52" s="1"/>
  <c r="P39" i="49"/>
  <c r="P39" i="39"/>
  <c r="P39" i="46"/>
  <c r="P39" i="48"/>
  <c r="F39" i="31"/>
  <c r="G39" i="31" s="1"/>
  <c r="P39" i="43"/>
  <c r="F39" i="47"/>
  <c r="G39" i="47" s="1"/>
  <c r="F39" i="38"/>
  <c r="G39" i="38" s="1"/>
  <c r="P39" i="54"/>
  <c r="P39" i="47"/>
  <c r="P39" i="51"/>
  <c r="F39" i="45"/>
  <c r="G39" i="45" s="1"/>
  <c r="F39" i="51"/>
  <c r="G39" i="51" s="1"/>
  <c r="P39" i="53"/>
  <c r="P39" i="50"/>
  <c r="F39" i="49"/>
  <c r="G39" i="49" s="1"/>
  <c r="P39" i="29"/>
  <c r="F39" i="46"/>
  <c r="G39" i="46" s="1"/>
  <c r="F39" i="54"/>
  <c r="G39" i="54" s="1"/>
  <c r="F39" i="23"/>
  <c r="G39" i="23" s="1"/>
  <c r="F39" i="22"/>
  <c r="G39" i="22" s="1"/>
  <c r="P39" i="41"/>
  <c r="F39" i="50"/>
  <c r="G39" i="50" s="1"/>
  <c r="P39" i="56"/>
  <c r="F39" i="53"/>
  <c r="G39" i="53" s="1"/>
  <c r="P39" i="52"/>
  <c r="P39" i="57"/>
  <c r="P39" i="42"/>
  <c r="F39" i="48"/>
  <c r="G39" i="48" s="1"/>
  <c r="P39" i="23"/>
  <c r="F39" i="29"/>
  <c r="G39" i="29" s="1"/>
  <c r="F39" i="55"/>
  <c r="G39" i="55" s="1"/>
  <c r="P39" i="58"/>
  <c r="F39" i="42"/>
  <c r="G39" i="42" s="1"/>
  <c r="F39" i="36"/>
  <c r="G39" i="36" s="1"/>
  <c r="P39" i="21"/>
  <c r="F39" i="57"/>
  <c r="G39" i="57" s="1"/>
  <c r="F39" i="56"/>
  <c r="G39" i="56" s="1"/>
  <c r="P39" i="24"/>
  <c r="P39" i="55"/>
  <c r="F39" i="24"/>
  <c r="G39" i="24" s="1"/>
  <c r="P39" i="22"/>
  <c r="F39" i="32"/>
  <c r="G39" i="32" s="1"/>
  <c r="F39" i="58"/>
  <c r="G39" i="58" s="1"/>
  <c r="P39" i="20"/>
  <c r="F39" i="21"/>
  <c r="G39" i="21" s="1"/>
  <c r="F39" i="20"/>
  <c r="G39" i="20" s="1"/>
  <c r="T40" i="26"/>
  <c r="T40" i="25"/>
  <c r="T40" i="28"/>
  <c r="T40" i="27"/>
  <c r="T40" i="32"/>
  <c r="T40" i="29"/>
  <c r="T40" i="34"/>
  <c r="T40" i="37"/>
  <c r="T40" i="42"/>
  <c r="T40" i="39"/>
  <c r="T40" i="33"/>
  <c r="T40" i="38"/>
  <c r="T40" i="30"/>
  <c r="T40" i="35"/>
  <c r="T40" i="40"/>
  <c r="T40" i="47"/>
  <c r="T40" i="46"/>
  <c r="T40" i="50"/>
  <c r="T40" i="31"/>
  <c r="T40" i="36"/>
  <c r="T40" i="41"/>
  <c r="T40" i="48"/>
  <c r="T40" i="43"/>
  <c r="T40" i="57"/>
  <c r="T40" i="45"/>
  <c r="T40" i="55"/>
  <c r="T40" i="51"/>
  <c r="T40" i="44"/>
  <c r="T40" i="22"/>
  <c r="T40" i="52"/>
  <c r="T40" i="21"/>
  <c r="T40" i="56"/>
  <c r="T40" i="24"/>
  <c r="T40" i="49"/>
  <c r="T40" i="54"/>
  <c r="T40" i="23"/>
  <c r="T40" i="53"/>
  <c r="T40" i="58"/>
  <c r="T40" i="20"/>
  <c r="T39" i="25"/>
  <c r="T39" i="27"/>
  <c r="T39" i="31"/>
  <c r="T39" i="28"/>
  <c r="T39" i="26"/>
  <c r="T39" i="32"/>
  <c r="T39" i="29"/>
  <c r="T39" i="34"/>
  <c r="T39" i="33"/>
  <c r="T39" i="37"/>
  <c r="T39" i="39"/>
  <c r="T39" i="42"/>
  <c r="T39" i="43"/>
  <c r="T39" i="30"/>
  <c r="T39" i="35"/>
  <c r="T39" i="47"/>
  <c r="T39" i="40"/>
  <c r="T39" i="45"/>
  <c r="T39" i="46"/>
  <c r="T39" i="36"/>
  <c r="T39" i="41"/>
  <c r="T39" i="52"/>
  <c r="T39" i="56"/>
  <c r="T39" i="51"/>
  <c r="T39" i="44"/>
  <c r="T39" i="38"/>
  <c r="T39" i="53"/>
  <c r="T39" i="23"/>
  <c r="T39" i="21"/>
  <c r="T39" i="55"/>
  <c r="T39" i="22"/>
  <c r="T39" i="48"/>
  <c r="T39" i="50"/>
  <c r="T39" i="57"/>
  <c r="T39" i="49"/>
  <c r="T39" i="54"/>
  <c r="T39" i="24"/>
  <c r="T39" i="58"/>
  <c r="T39" i="20"/>
  <c r="T24" i="26"/>
  <c r="T24" i="27"/>
  <c r="T24" i="28"/>
  <c r="T24" i="29"/>
  <c r="T24" i="32"/>
  <c r="T24" i="30"/>
  <c r="T24" i="31"/>
  <c r="T24" i="37"/>
  <c r="T24" i="42"/>
  <c r="T24" i="25"/>
  <c r="T24" i="40"/>
  <c r="T24" i="36"/>
  <c r="T24" i="33"/>
  <c r="T24" i="41"/>
  <c r="T24" i="46"/>
  <c r="T24" i="47"/>
  <c r="T24" i="34"/>
  <c r="T24" i="50"/>
  <c r="T24" i="44"/>
  <c r="T24" i="45"/>
  <c r="T24" i="57"/>
  <c r="T24" i="43"/>
  <c r="T24" i="55"/>
  <c r="T24" i="49"/>
  <c r="T24" i="54"/>
  <c r="T24" i="56"/>
  <c r="T24" i="22"/>
  <c r="T24" i="21"/>
  <c r="T24" i="38"/>
  <c r="T24" i="39"/>
  <c r="T24" i="48"/>
  <c r="T24" i="24"/>
  <c r="T24" i="35"/>
  <c r="T24" i="52"/>
  <c r="T24" i="51"/>
  <c r="T24" i="58"/>
  <c r="T24" i="23"/>
  <c r="T24" i="53"/>
  <c r="T24" i="20"/>
  <c r="F17" i="25"/>
  <c r="G17" i="25" s="1"/>
  <c r="P17" i="34"/>
  <c r="F17" i="26"/>
  <c r="G17" i="26" s="1"/>
  <c r="P17" i="26"/>
  <c r="F17" i="28"/>
  <c r="G17" i="28" s="1"/>
  <c r="P17" i="32"/>
  <c r="F17" i="30"/>
  <c r="G17" i="30" s="1"/>
  <c r="F17" i="32"/>
  <c r="G17" i="32" s="1"/>
  <c r="P17" i="30"/>
  <c r="P17" i="27"/>
  <c r="P17" i="31"/>
  <c r="F17" i="36"/>
  <c r="G17" i="36" s="1"/>
  <c r="P17" i="39"/>
  <c r="F17" i="29"/>
  <c r="G17" i="29" s="1"/>
  <c r="P17" i="28"/>
  <c r="F17" i="34"/>
  <c r="G17" i="34" s="1"/>
  <c r="F17" i="27"/>
  <c r="G17" i="27" s="1"/>
  <c r="P17" i="38"/>
  <c r="F17" i="33"/>
  <c r="G17" i="33" s="1"/>
  <c r="F17" i="39"/>
  <c r="G17" i="39" s="1"/>
  <c r="P17" i="29"/>
  <c r="F17" i="31"/>
  <c r="G17" i="31" s="1"/>
  <c r="F17" i="40"/>
  <c r="G17" i="40" s="1"/>
  <c r="P17" i="42"/>
  <c r="P17" i="37"/>
  <c r="P17" i="25"/>
  <c r="F17" i="41"/>
  <c r="G17" i="41" s="1"/>
  <c r="F17" i="35"/>
  <c r="G17" i="35" s="1"/>
  <c r="P17" i="40"/>
  <c r="P17" i="35"/>
  <c r="F17" i="38"/>
  <c r="G17" i="38" s="1"/>
  <c r="F17" i="46"/>
  <c r="G17" i="46" s="1"/>
  <c r="P17" i="41"/>
  <c r="F17" i="49"/>
  <c r="G17" i="49" s="1"/>
  <c r="P17" i="50"/>
  <c r="P17" i="33"/>
  <c r="F17" i="43"/>
  <c r="G17" i="43" s="1"/>
  <c r="F17" i="44"/>
  <c r="G17" i="44" s="1"/>
  <c r="P17" i="46"/>
  <c r="F17" i="52"/>
  <c r="G17" i="52" s="1"/>
  <c r="F17" i="42"/>
  <c r="G17" i="42" s="1"/>
  <c r="F17" i="45"/>
  <c r="G17" i="45" s="1"/>
  <c r="P17" i="52"/>
  <c r="F17" i="47"/>
  <c r="G17" i="47" s="1"/>
  <c r="P17" i="36"/>
  <c r="P17" i="44"/>
  <c r="F17" i="48"/>
  <c r="G17" i="48" s="1"/>
  <c r="P17" i="47"/>
  <c r="F17" i="37"/>
  <c r="G17" i="37" s="1"/>
  <c r="P17" i="45"/>
  <c r="F17" i="51"/>
  <c r="G17" i="51" s="1"/>
  <c r="F17" i="56"/>
  <c r="G17" i="56" s="1"/>
  <c r="P17" i="48"/>
  <c r="F17" i="50"/>
  <c r="G17" i="50" s="1"/>
  <c r="P17" i="53"/>
  <c r="F17" i="57"/>
  <c r="G17" i="57" s="1"/>
  <c r="P17" i="58"/>
  <c r="F17" i="58"/>
  <c r="G17" i="58" s="1"/>
  <c r="P17" i="24"/>
  <c r="P17" i="21"/>
  <c r="P17" i="49"/>
  <c r="F17" i="53"/>
  <c r="G17" i="53" s="1"/>
  <c r="P17" i="43"/>
  <c r="P17" i="56"/>
  <c r="P17" i="57"/>
  <c r="F17" i="23"/>
  <c r="G17" i="23" s="1"/>
  <c r="F17" i="22"/>
  <c r="G17" i="22" s="1"/>
  <c r="F17" i="55"/>
  <c r="G17" i="55" s="1"/>
  <c r="P17" i="23"/>
  <c r="F17" i="54"/>
  <c r="G17" i="54" s="1"/>
  <c r="P17" i="51"/>
  <c r="F17" i="24"/>
  <c r="G17" i="24" s="1"/>
  <c r="P17" i="22"/>
  <c r="P17" i="55"/>
  <c r="P17" i="54"/>
  <c r="P17" i="20"/>
  <c r="F17" i="21"/>
  <c r="G17" i="21" s="1"/>
  <c r="F17" i="20"/>
  <c r="G17" i="20" s="1"/>
  <c r="P41" i="29"/>
  <c r="P41" i="25"/>
  <c r="F41" i="25"/>
  <c r="G41" i="25" s="1"/>
  <c r="F41" i="26"/>
  <c r="G41" i="26" s="1"/>
  <c r="F41" i="31"/>
  <c r="G41" i="31" s="1"/>
  <c r="P41" i="32"/>
  <c r="F41" i="32"/>
  <c r="G41" i="32" s="1"/>
  <c r="P41" i="26"/>
  <c r="F41" i="28"/>
  <c r="G41" i="28" s="1"/>
  <c r="F41" i="30"/>
  <c r="G41" i="30" s="1"/>
  <c r="F41" i="29"/>
  <c r="G41" i="29" s="1"/>
  <c r="P41" i="31"/>
  <c r="P41" i="30"/>
  <c r="F41" i="34"/>
  <c r="G41" i="34" s="1"/>
  <c r="F41" i="27"/>
  <c r="G41" i="27" s="1"/>
  <c r="F41" i="33"/>
  <c r="G41" i="33" s="1"/>
  <c r="P41" i="28"/>
  <c r="P41" i="35"/>
  <c r="F41" i="35"/>
  <c r="G41" i="35" s="1"/>
  <c r="P41" i="36"/>
  <c r="F41" i="37"/>
  <c r="G41" i="37" s="1"/>
  <c r="P41" i="27"/>
  <c r="P41" i="37"/>
  <c r="F41" i="41"/>
  <c r="G41" i="41" s="1"/>
  <c r="F41" i="39"/>
  <c r="G41" i="39" s="1"/>
  <c r="P41" i="40"/>
  <c r="P41" i="34"/>
  <c r="F41" i="43"/>
  <c r="G41" i="43" s="1"/>
  <c r="P41" i="41"/>
  <c r="F41" i="42"/>
  <c r="G41" i="42" s="1"/>
  <c r="P41" i="43"/>
  <c r="P41" i="33"/>
  <c r="P41" i="49"/>
  <c r="F41" i="48"/>
  <c r="G41" i="48" s="1"/>
  <c r="P41" i="39"/>
  <c r="P41" i="46"/>
  <c r="P41" i="48"/>
  <c r="F41" i="47"/>
  <c r="G41" i="47" s="1"/>
  <c r="F41" i="40"/>
  <c r="G41" i="40" s="1"/>
  <c r="F41" i="45"/>
  <c r="G41" i="45" s="1"/>
  <c r="P41" i="47"/>
  <c r="F41" i="51"/>
  <c r="G41" i="51" s="1"/>
  <c r="F41" i="50"/>
  <c r="G41" i="50" s="1"/>
  <c r="F41" i="53"/>
  <c r="G41" i="53" s="1"/>
  <c r="P41" i="38"/>
  <c r="P41" i="50"/>
  <c r="F41" i="49"/>
  <c r="G41" i="49" s="1"/>
  <c r="F41" i="52"/>
  <c r="G41" i="52" s="1"/>
  <c r="F41" i="44"/>
  <c r="G41" i="44" s="1"/>
  <c r="F41" i="46"/>
  <c r="G41" i="46" s="1"/>
  <c r="F41" i="57"/>
  <c r="G41" i="57" s="1"/>
  <c r="P41" i="58"/>
  <c r="P41" i="54"/>
  <c r="F41" i="54"/>
  <c r="G41" i="54" s="1"/>
  <c r="P41" i="56"/>
  <c r="P41" i="42"/>
  <c r="P41" i="45"/>
  <c r="P41" i="57"/>
  <c r="P41" i="51"/>
  <c r="P41" i="52"/>
  <c r="P41" i="23"/>
  <c r="F41" i="36"/>
  <c r="G41" i="36" s="1"/>
  <c r="F41" i="38"/>
  <c r="G41" i="38" s="1"/>
  <c r="P41" i="53"/>
  <c r="F41" i="24"/>
  <c r="G41" i="24" s="1"/>
  <c r="P41" i="22"/>
  <c r="P41" i="44"/>
  <c r="P41" i="24"/>
  <c r="F41" i="22"/>
  <c r="G41" i="22" s="1"/>
  <c r="F41" i="55"/>
  <c r="G41" i="55" s="1"/>
  <c r="P41" i="55"/>
  <c r="F41" i="23"/>
  <c r="G41" i="23" s="1"/>
  <c r="P41" i="21"/>
  <c r="F41" i="58"/>
  <c r="G41" i="58" s="1"/>
  <c r="F41" i="56"/>
  <c r="G41" i="56" s="1"/>
  <c r="F41" i="21"/>
  <c r="G41" i="21" s="1"/>
  <c r="F41" i="20"/>
  <c r="G41" i="20" s="1"/>
  <c r="P41" i="20"/>
  <c r="F24" i="29"/>
  <c r="G24" i="29" s="1"/>
  <c r="P24" i="30"/>
  <c r="F24" i="30"/>
  <c r="G24" i="30" s="1"/>
  <c r="P24" i="25"/>
  <c r="P24" i="27"/>
  <c r="P24" i="26"/>
  <c r="P24" i="28"/>
  <c r="F24" i="27"/>
  <c r="G24" i="27" s="1"/>
  <c r="F24" i="31"/>
  <c r="G24" i="31" s="1"/>
  <c r="P24" i="31"/>
  <c r="P24" i="32"/>
  <c r="F24" i="26"/>
  <c r="G24" i="26" s="1"/>
  <c r="F24" i="33"/>
  <c r="G24" i="33" s="1"/>
  <c r="P24" i="29"/>
  <c r="F24" i="39"/>
  <c r="G24" i="39" s="1"/>
  <c r="P24" i="35"/>
  <c r="F24" i="35"/>
  <c r="G24" i="35" s="1"/>
  <c r="P24" i="36"/>
  <c r="F24" i="37"/>
  <c r="G24" i="37" s="1"/>
  <c r="P24" i="33"/>
  <c r="P24" i="37"/>
  <c r="F24" i="41"/>
  <c r="G24" i="41" s="1"/>
  <c r="P24" i="40"/>
  <c r="F24" i="34"/>
  <c r="G24" i="34" s="1"/>
  <c r="F24" i="36"/>
  <c r="G24" i="36" s="1"/>
  <c r="P24" i="41"/>
  <c r="P24" i="44"/>
  <c r="P24" i="39"/>
  <c r="F24" i="43"/>
  <c r="G24" i="43" s="1"/>
  <c r="F24" i="25"/>
  <c r="G24" i="25" s="1"/>
  <c r="F24" i="32"/>
  <c r="G24" i="32" s="1"/>
  <c r="F24" i="42"/>
  <c r="G24" i="42" s="1"/>
  <c r="P24" i="43"/>
  <c r="P24" i="52"/>
  <c r="P24" i="38"/>
  <c r="F24" i="44"/>
  <c r="G24" i="44" s="1"/>
  <c r="P24" i="46"/>
  <c r="P24" i="49"/>
  <c r="F24" i="45"/>
  <c r="G24" i="45" s="1"/>
  <c r="F24" i="48"/>
  <c r="G24" i="48" s="1"/>
  <c r="P24" i="42"/>
  <c r="F24" i="47"/>
  <c r="G24" i="47" s="1"/>
  <c r="F24" i="28"/>
  <c r="G24" i="28" s="1"/>
  <c r="F24" i="38"/>
  <c r="G24" i="38" s="1"/>
  <c r="P24" i="48"/>
  <c r="P24" i="45"/>
  <c r="F24" i="46"/>
  <c r="G24" i="46" s="1"/>
  <c r="F24" i="50"/>
  <c r="G24" i="50" s="1"/>
  <c r="F24" i="58"/>
  <c r="G24" i="58" s="1"/>
  <c r="F24" i="57"/>
  <c r="G24" i="57" s="1"/>
  <c r="F24" i="22"/>
  <c r="G24" i="22" s="1"/>
  <c r="F24" i="55"/>
  <c r="G24" i="55" s="1"/>
  <c r="P24" i="53"/>
  <c r="P24" i="50"/>
  <c r="P24" i="47"/>
  <c r="F24" i="49"/>
  <c r="G24" i="49" s="1"/>
  <c r="P24" i="23"/>
  <c r="P24" i="55"/>
  <c r="F24" i="54"/>
  <c r="G24" i="54" s="1"/>
  <c r="P24" i="24"/>
  <c r="P24" i="56"/>
  <c r="F24" i="53"/>
  <c r="G24" i="53" s="1"/>
  <c r="F24" i="24"/>
  <c r="G24" i="24" s="1"/>
  <c r="P24" i="34"/>
  <c r="F24" i="56"/>
  <c r="G24" i="56" s="1"/>
  <c r="P24" i="21"/>
  <c r="F24" i="40"/>
  <c r="G24" i="40" s="1"/>
  <c r="P24" i="54"/>
  <c r="F24" i="52"/>
  <c r="G24" i="52" s="1"/>
  <c r="F24" i="23"/>
  <c r="G24" i="23" s="1"/>
  <c r="P24" i="22"/>
  <c r="P24" i="51"/>
  <c r="F24" i="51"/>
  <c r="G24" i="51" s="1"/>
  <c r="P24" i="57"/>
  <c r="P24" i="58"/>
  <c r="P24" i="20"/>
  <c r="F24" i="21"/>
  <c r="G24" i="21" s="1"/>
  <c r="F24" i="20"/>
  <c r="G24" i="20" s="1"/>
  <c r="F6" i="54"/>
  <c r="G6" i="54" s="1"/>
  <c r="F6" i="51"/>
  <c r="G6" i="51" s="1"/>
  <c r="F6" i="39"/>
  <c r="G6" i="39" s="1"/>
  <c r="F6" i="41"/>
  <c r="G6" i="41" s="1"/>
  <c r="P6" i="42"/>
  <c r="P6" i="31"/>
  <c r="P6" i="26"/>
  <c r="F6" i="25"/>
  <c r="G6" i="25" s="1"/>
  <c r="P6" i="25"/>
  <c r="P6" i="28"/>
  <c r="P6" i="27"/>
  <c r="F6" i="26"/>
  <c r="G6" i="26" s="1"/>
  <c r="F6" i="31"/>
  <c r="G6" i="31" s="1"/>
  <c r="F6" i="30"/>
  <c r="G6" i="30" s="1"/>
  <c r="P6" i="32"/>
  <c r="F6" i="27"/>
  <c r="G6" i="27" s="1"/>
  <c r="F6" i="28"/>
  <c r="G6" i="28" s="1"/>
  <c r="P6" i="29"/>
  <c r="F6" i="29"/>
  <c r="G6" i="29" s="1"/>
  <c r="P6" i="38"/>
  <c r="P6" i="33"/>
  <c r="F6" i="32"/>
  <c r="G6" i="32" s="1"/>
  <c r="P6" i="30"/>
  <c r="F6" i="33"/>
  <c r="G6" i="33" s="1"/>
  <c r="F6" i="37"/>
  <c r="G6" i="37" s="1"/>
  <c r="P6" i="41"/>
  <c r="P6" i="36"/>
  <c r="P6" i="37"/>
  <c r="F6" i="44"/>
  <c r="G6" i="44" s="1"/>
  <c r="P6" i="45"/>
  <c r="P6" i="44"/>
  <c r="P6" i="34"/>
  <c r="P6" i="46"/>
  <c r="F6" i="45"/>
  <c r="G6" i="45" s="1"/>
  <c r="P6" i="39"/>
  <c r="F6" i="40"/>
  <c r="G6" i="40" s="1"/>
  <c r="P6" i="49"/>
  <c r="F6" i="48"/>
  <c r="G6" i="48" s="1"/>
  <c r="P6" i="48"/>
  <c r="F6" i="34"/>
  <c r="G6" i="34" s="1"/>
  <c r="P6" i="35"/>
  <c r="P6" i="40"/>
  <c r="F6" i="46"/>
  <c r="G6" i="46" s="1"/>
  <c r="F6" i="43"/>
  <c r="G6" i="43" s="1"/>
  <c r="F6" i="47"/>
  <c r="G6" i="47" s="1"/>
  <c r="P6" i="43"/>
  <c r="F6" i="38"/>
  <c r="G6" i="38" s="1"/>
  <c r="P6" i="53"/>
  <c r="P6" i="50"/>
  <c r="F6" i="49"/>
  <c r="G6" i="49" s="1"/>
  <c r="F6" i="35"/>
  <c r="G6" i="35" s="1"/>
  <c r="P6" i="51"/>
  <c r="F6" i="52"/>
  <c r="G6" i="52" s="1"/>
  <c r="P6" i="54"/>
  <c r="F6" i="23"/>
  <c r="G6" i="23" s="1"/>
  <c r="F6" i="50"/>
  <c r="G6" i="50" s="1"/>
  <c r="F6" i="22"/>
  <c r="G6" i="22" s="1"/>
  <c r="F6" i="42"/>
  <c r="G6" i="42" s="1"/>
  <c r="F6" i="55"/>
  <c r="G6" i="55" s="1"/>
  <c r="P6" i="52"/>
  <c r="F6" i="53"/>
  <c r="G6" i="53" s="1"/>
  <c r="F6" i="56"/>
  <c r="G6" i="56" s="1"/>
  <c r="P6" i="55"/>
  <c r="F6" i="57"/>
  <c r="G6" i="57" s="1"/>
  <c r="P6" i="21"/>
  <c r="F6" i="58"/>
  <c r="G6" i="58" s="1"/>
  <c r="F6" i="24"/>
  <c r="G6" i="24" s="1"/>
  <c r="F6" i="36"/>
  <c r="G6" i="36" s="1"/>
  <c r="P6" i="23"/>
  <c r="P6" i="56"/>
  <c r="P6" i="24"/>
  <c r="P6" i="57"/>
  <c r="P6" i="58"/>
  <c r="P6" i="47"/>
  <c r="P6" i="22"/>
  <c r="P6" i="20"/>
  <c r="F6" i="20"/>
  <c r="G6" i="20" s="1"/>
  <c r="F6" i="21"/>
  <c r="G6" i="21" s="1"/>
  <c r="F26" i="28"/>
  <c r="G26" i="28" s="1"/>
  <c r="P26" i="25"/>
  <c r="F26" i="31"/>
  <c r="G26" i="31" s="1"/>
  <c r="P26" i="29"/>
  <c r="P26" i="30"/>
  <c r="P26" i="28"/>
  <c r="P26" i="27"/>
  <c r="F26" i="27"/>
  <c r="G26" i="27" s="1"/>
  <c r="F26" i="25"/>
  <c r="G26" i="25" s="1"/>
  <c r="F26" i="26"/>
  <c r="G26" i="26" s="1"/>
  <c r="F26" i="30"/>
  <c r="G26" i="30" s="1"/>
  <c r="P26" i="35"/>
  <c r="F26" i="35"/>
  <c r="G26" i="35" s="1"/>
  <c r="P26" i="36"/>
  <c r="F26" i="37"/>
  <c r="G26" i="37" s="1"/>
  <c r="P26" i="26"/>
  <c r="F26" i="33"/>
  <c r="G26" i="33" s="1"/>
  <c r="P26" i="37"/>
  <c r="F26" i="41"/>
  <c r="G26" i="41" s="1"/>
  <c r="P26" i="31"/>
  <c r="F26" i="32"/>
  <c r="G26" i="32" s="1"/>
  <c r="F26" i="36"/>
  <c r="G26" i="36" s="1"/>
  <c r="P26" i="39"/>
  <c r="F26" i="45"/>
  <c r="G26" i="45" s="1"/>
  <c r="P26" i="46"/>
  <c r="F26" i="29"/>
  <c r="G26" i="29" s="1"/>
  <c r="P26" i="41"/>
  <c r="F26" i="34"/>
  <c r="G26" i="34" s="1"/>
  <c r="P26" i="33"/>
  <c r="F26" i="42"/>
  <c r="G26" i="42" s="1"/>
  <c r="P26" i="43"/>
  <c r="P26" i="38"/>
  <c r="F26" i="38"/>
  <c r="G26" i="38" s="1"/>
  <c r="F26" i="48"/>
  <c r="G26" i="48" s="1"/>
  <c r="P26" i="48"/>
  <c r="P26" i="47"/>
  <c r="F26" i="51"/>
  <c r="G26" i="51" s="1"/>
  <c r="P26" i="45"/>
  <c r="F26" i="46"/>
  <c r="G26" i="46" s="1"/>
  <c r="P26" i="44"/>
  <c r="P26" i="32"/>
  <c r="F26" i="44"/>
  <c r="G26" i="44" s="1"/>
  <c r="F26" i="39"/>
  <c r="G26" i="39" s="1"/>
  <c r="F26" i="50"/>
  <c r="G26" i="50" s="1"/>
  <c r="F26" i="58"/>
  <c r="G26" i="58" s="1"/>
  <c r="P26" i="52"/>
  <c r="P26" i="34"/>
  <c r="F26" i="47"/>
  <c r="G26" i="47" s="1"/>
  <c r="F26" i="53"/>
  <c r="G26" i="53" s="1"/>
  <c r="P26" i="57"/>
  <c r="P26" i="40"/>
  <c r="P26" i="50"/>
  <c r="F26" i="49"/>
  <c r="G26" i="49" s="1"/>
  <c r="P26" i="49"/>
  <c r="F26" i="55"/>
  <c r="G26" i="55" s="1"/>
  <c r="F26" i="56"/>
  <c r="G26" i="56" s="1"/>
  <c r="F26" i="24"/>
  <c r="G26" i="24" s="1"/>
  <c r="P26" i="22"/>
  <c r="P26" i="21"/>
  <c r="P26" i="51"/>
  <c r="P26" i="55"/>
  <c r="P26" i="24"/>
  <c r="F26" i="40"/>
  <c r="G26" i="40" s="1"/>
  <c r="F26" i="54"/>
  <c r="G26" i="54" s="1"/>
  <c r="P26" i="56"/>
  <c r="F26" i="22"/>
  <c r="G26" i="22" s="1"/>
  <c r="P26" i="58"/>
  <c r="P26" i="42"/>
  <c r="P26" i="53"/>
  <c r="F26" i="43"/>
  <c r="G26" i="43" s="1"/>
  <c r="P26" i="23"/>
  <c r="F26" i="52"/>
  <c r="G26" i="52" s="1"/>
  <c r="F26" i="23"/>
  <c r="G26" i="23" s="1"/>
  <c r="P26" i="54"/>
  <c r="F26" i="57"/>
  <c r="G26" i="57" s="1"/>
  <c r="F26" i="21"/>
  <c r="G26" i="21" s="1"/>
  <c r="F26" i="20"/>
  <c r="G26" i="20" s="1"/>
  <c r="P26" i="20"/>
  <c r="F40" i="25"/>
  <c r="G40" i="25" s="1"/>
  <c r="F40" i="29"/>
  <c r="G40" i="29" s="1"/>
  <c r="P40" i="30"/>
  <c r="F40" i="30"/>
  <c r="G40" i="30" s="1"/>
  <c r="P40" i="27"/>
  <c r="F40" i="26"/>
  <c r="G40" i="26" s="1"/>
  <c r="P40" i="26"/>
  <c r="P40" i="25"/>
  <c r="F40" i="28"/>
  <c r="G40" i="28" s="1"/>
  <c r="P40" i="32"/>
  <c r="P40" i="31"/>
  <c r="F40" i="27"/>
  <c r="G40" i="27" s="1"/>
  <c r="F40" i="34"/>
  <c r="G40" i="34" s="1"/>
  <c r="F40" i="39"/>
  <c r="G40" i="39" s="1"/>
  <c r="P40" i="28"/>
  <c r="P40" i="35"/>
  <c r="F40" i="35"/>
  <c r="G40" i="35" s="1"/>
  <c r="P40" i="36"/>
  <c r="F40" i="37"/>
  <c r="G40" i="37" s="1"/>
  <c r="F40" i="33"/>
  <c r="G40" i="33" s="1"/>
  <c r="P40" i="37"/>
  <c r="F40" i="41"/>
  <c r="G40" i="41" s="1"/>
  <c r="P40" i="33"/>
  <c r="F40" i="32"/>
  <c r="G40" i="32" s="1"/>
  <c r="P40" i="44"/>
  <c r="P40" i="34"/>
  <c r="F40" i="43"/>
  <c r="G40" i="43" s="1"/>
  <c r="P40" i="41"/>
  <c r="F40" i="42"/>
  <c r="G40" i="42" s="1"/>
  <c r="P40" i="43"/>
  <c r="P40" i="52"/>
  <c r="P40" i="49"/>
  <c r="F40" i="48"/>
  <c r="G40" i="48" s="1"/>
  <c r="F40" i="31"/>
  <c r="G40" i="31" s="1"/>
  <c r="F40" i="44"/>
  <c r="G40" i="44" s="1"/>
  <c r="F40" i="47"/>
  <c r="G40" i="47" s="1"/>
  <c r="F40" i="40"/>
  <c r="G40" i="40" s="1"/>
  <c r="F40" i="45"/>
  <c r="G40" i="45" s="1"/>
  <c r="P40" i="45"/>
  <c r="P40" i="39"/>
  <c r="P40" i="38"/>
  <c r="P40" i="47"/>
  <c r="P40" i="46"/>
  <c r="F40" i="51"/>
  <c r="G40" i="51" s="1"/>
  <c r="P40" i="53"/>
  <c r="P40" i="50"/>
  <c r="F40" i="49"/>
  <c r="G40" i="49" s="1"/>
  <c r="P40" i="29"/>
  <c r="F40" i="46"/>
  <c r="G40" i="46" s="1"/>
  <c r="F40" i="54"/>
  <c r="G40" i="54" s="1"/>
  <c r="F40" i="58"/>
  <c r="G40" i="58" s="1"/>
  <c r="F40" i="57"/>
  <c r="G40" i="57" s="1"/>
  <c r="F40" i="22"/>
  <c r="G40" i="22" s="1"/>
  <c r="P40" i="40"/>
  <c r="P40" i="54"/>
  <c r="P40" i="56"/>
  <c r="F40" i="53"/>
  <c r="G40" i="53" s="1"/>
  <c r="P40" i="57"/>
  <c r="F40" i="50"/>
  <c r="G40" i="50" s="1"/>
  <c r="P40" i="51"/>
  <c r="P40" i="42"/>
  <c r="P40" i="23"/>
  <c r="F40" i="38"/>
  <c r="G40" i="38" s="1"/>
  <c r="F40" i="55"/>
  <c r="G40" i="55" s="1"/>
  <c r="P40" i="24"/>
  <c r="P40" i="21"/>
  <c r="P40" i="55"/>
  <c r="P40" i="58"/>
  <c r="P40" i="48"/>
  <c r="F40" i="56"/>
  <c r="G40" i="56" s="1"/>
  <c r="F40" i="52"/>
  <c r="G40" i="52" s="1"/>
  <c r="F40" i="24"/>
  <c r="G40" i="24" s="1"/>
  <c r="F40" i="23"/>
  <c r="G40" i="23" s="1"/>
  <c r="P40" i="22"/>
  <c r="F40" i="36"/>
  <c r="G40" i="36" s="1"/>
  <c r="F40" i="20"/>
  <c r="G40" i="20" s="1"/>
  <c r="F40" i="21"/>
  <c r="G40" i="21" s="1"/>
  <c r="P40" i="20"/>
  <c r="C10" i="17"/>
  <c r="C18" i="17"/>
  <c r="C26" i="17"/>
  <c r="AH47" i="17"/>
  <c r="F47" i="17" s="1"/>
  <c r="C45" i="19"/>
  <c r="F7" i="54" l="1"/>
  <c r="G7" i="54" s="1"/>
  <c r="F7" i="51"/>
  <c r="G7" i="51" s="1"/>
  <c r="F7" i="39"/>
  <c r="G7" i="39" s="1"/>
  <c r="F7" i="41"/>
  <c r="G7" i="41" s="1"/>
  <c r="P7" i="42"/>
  <c r="P7" i="31"/>
  <c r="P7" i="26"/>
  <c r="P7" i="25"/>
  <c r="F7" i="27"/>
  <c r="G7" i="27" s="1"/>
  <c r="P7" i="28"/>
  <c r="P7" i="27"/>
  <c r="F7" i="26"/>
  <c r="G7" i="26" s="1"/>
  <c r="H5" i="26" s="1" a="1"/>
  <c r="F7" i="28"/>
  <c r="G7" i="28" s="1"/>
  <c r="H5" i="28" s="1" a="1"/>
  <c r="P7" i="29"/>
  <c r="F7" i="29"/>
  <c r="G7" i="29" s="1"/>
  <c r="H5" i="29" s="1" a="1"/>
  <c r="F7" i="33"/>
  <c r="G7" i="33" s="1"/>
  <c r="P7" i="38"/>
  <c r="P7" i="33"/>
  <c r="P7" i="35"/>
  <c r="F7" i="35"/>
  <c r="G7" i="35" s="1"/>
  <c r="P7" i="36"/>
  <c r="F7" i="37"/>
  <c r="G7" i="37" s="1"/>
  <c r="P7" i="30"/>
  <c r="P7" i="41"/>
  <c r="P7" i="32"/>
  <c r="P7" i="34"/>
  <c r="F7" i="38"/>
  <c r="G7" i="38" s="1"/>
  <c r="P7" i="39"/>
  <c r="P7" i="37"/>
  <c r="F7" i="44"/>
  <c r="G7" i="44" s="1"/>
  <c r="P7" i="45"/>
  <c r="F7" i="31"/>
  <c r="G7" i="31" s="1"/>
  <c r="H5" i="31" s="1" a="1"/>
  <c r="P7" i="44"/>
  <c r="F7" i="43"/>
  <c r="G7" i="43" s="1"/>
  <c r="F7" i="45"/>
  <c r="G7" i="45" s="1"/>
  <c r="F7" i="52"/>
  <c r="G7" i="52" s="1"/>
  <c r="F7" i="40"/>
  <c r="G7" i="40" s="1"/>
  <c r="P7" i="49"/>
  <c r="P7" i="40"/>
  <c r="F7" i="32"/>
  <c r="G7" i="32" s="1"/>
  <c r="P7" i="48"/>
  <c r="F7" i="34"/>
  <c r="G7" i="34" s="1"/>
  <c r="F7" i="25"/>
  <c r="G7" i="25" s="1"/>
  <c r="F7" i="47"/>
  <c r="G7" i="47" s="1"/>
  <c r="P7" i="54"/>
  <c r="F7" i="30"/>
  <c r="G7" i="30" s="1"/>
  <c r="H5" i="30" s="1" a="1"/>
  <c r="P7" i="43"/>
  <c r="P7" i="50"/>
  <c r="P7" i="52"/>
  <c r="F7" i="46"/>
  <c r="G7" i="46" s="1"/>
  <c r="F7" i="49"/>
  <c r="G7" i="49" s="1"/>
  <c r="P7" i="51"/>
  <c r="P7" i="46"/>
  <c r="F7" i="48"/>
  <c r="G7" i="48" s="1"/>
  <c r="F7" i="23"/>
  <c r="G7" i="23" s="1"/>
  <c r="F7" i="53"/>
  <c r="G7" i="53" s="1"/>
  <c r="F7" i="50"/>
  <c r="G7" i="50" s="1"/>
  <c r="F7" i="22"/>
  <c r="G7" i="22" s="1"/>
  <c r="F7" i="42"/>
  <c r="G7" i="42" s="1"/>
  <c r="F7" i="55"/>
  <c r="G7" i="55" s="1"/>
  <c r="P7" i="55"/>
  <c r="F7" i="57"/>
  <c r="G7" i="57" s="1"/>
  <c r="P7" i="58"/>
  <c r="F7" i="58"/>
  <c r="G7" i="58" s="1"/>
  <c r="H5" i="58" s="1" a="1"/>
  <c r="F7" i="36"/>
  <c r="G7" i="36" s="1"/>
  <c r="P7" i="22"/>
  <c r="P7" i="23"/>
  <c r="P7" i="53"/>
  <c r="F7" i="56"/>
  <c r="G7" i="56" s="1"/>
  <c r="P7" i="24"/>
  <c r="P7" i="57"/>
  <c r="P7" i="56"/>
  <c r="P7" i="21"/>
  <c r="P7" i="47"/>
  <c r="F7" i="24"/>
  <c r="G7" i="24" s="1"/>
  <c r="F7" i="20"/>
  <c r="G7" i="20" s="1"/>
  <c r="H5" i="20" s="1" a="1"/>
  <c r="P7" i="20"/>
  <c r="F7" i="21"/>
  <c r="G7" i="21" s="1"/>
  <c r="G44" i="50"/>
  <c r="F23" i="25"/>
  <c r="G23" i="25" s="1"/>
  <c r="F23" i="27"/>
  <c r="G23" i="27" s="1"/>
  <c r="F23" i="26"/>
  <c r="G23" i="26" s="1"/>
  <c r="P23" i="26"/>
  <c r="P23" i="25"/>
  <c r="P23" i="29"/>
  <c r="P23" i="31"/>
  <c r="P23" i="28"/>
  <c r="F23" i="30"/>
  <c r="G23" i="30" s="1"/>
  <c r="F23" i="31"/>
  <c r="G23" i="31" s="1"/>
  <c r="P23" i="38"/>
  <c r="F23" i="29"/>
  <c r="G23" i="29" s="1"/>
  <c r="P23" i="30"/>
  <c r="F23" i="33"/>
  <c r="G23" i="33" s="1"/>
  <c r="P23" i="35"/>
  <c r="F23" i="35"/>
  <c r="G23" i="35" s="1"/>
  <c r="P23" i="36"/>
  <c r="F23" i="37"/>
  <c r="G23" i="37" s="1"/>
  <c r="P23" i="27"/>
  <c r="P23" i="32"/>
  <c r="P23" i="33"/>
  <c r="P23" i="40"/>
  <c r="F23" i="44"/>
  <c r="G23" i="44" s="1"/>
  <c r="P23" i="45"/>
  <c r="P23" i="44"/>
  <c r="P23" i="39"/>
  <c r="F23" i="43"/>
  <c r="G23" i="43" s="1"/>
  <c r="P23" i="41"/>
  <c r="F23" i="52"/>
  <c r="G23" i="52" s="1"/>
  <c r="F23" i="41"/>
  <c r="G23" i="41" s="1"/>
  <c r="F23" i="42"/>
  <c r="G23" i="42" s="1"/>
  <c r="F23" i="34"/>
  <c r="G23" i="34" s="1"/>
  <c r="F23" i="36"/>
  <c r="G23" i="36" s="1"/>
  <c r="P23" i="43"/>
  <c r="P23" i="46"/>
  <c r="P23" i="49"/>
  <c r="P23" i="48"/>
  <c r="P23" i="42"/>
  <c r="F23" i="47"/>
  <c r="G23" i="47" s="1"/>
  <c r="P23" i="54"/>
  <c r="F23" i="28"/>
  <c r="G23" i="28" s="1"/>
  <c r="F23" i="48"/>
  <c r="G23" i="48" s="1"/>
  <c r="F23" i="38"/>
  <c r="G23" i="38" s="1"/>
  <c r="F23" i="46"/>
  <c r="G23" i="46" s="1"/>
  <c r="P23" i="53"/>
  <c r="F23" i="45"/>
  <c r="G23" i="45" s="1"/>
  <c r="F23" i="50"/>
  <c r="G23" i="50" s="1"/>
  <c r="F23" i="54"/>
  <c r="G23" i="54" s="1"/>
  <c r="P23" i="52"/>
  <c r="P23" i="57"/>
  <c r="F23" i="23"/>
  <c r="G23" i="23" s="1"/>
  <c r="F23" i="22"/>
  <c r="G23" i="22" s="1"/>
  <c r="P23" i="37"/>
  <c r="P23" i="50"/>
  <c r="F23" i="39"/>
  <c r="G23" i="39" s="1"/>
  <c r="F23" i="55"/>
  <c r="G23" i="55" s="1"/>
  <c r="F23" i="49"/>
  <c r="G23" i="49" s="1"/>
  <c r="F23" i="24"/>
  <c r="G23" i="24" s="1"/>
  <c r="P23" i="22"/>
  <c r="F23" i="56"/>
  <c r="G23" i="56" s="1"/>
  <c r="F23" i="58"/>
  <c r="G23" i="58" s="1"/>
  <c r="P23" i="58"/>
  <c r="P23" i="24"/>
  <c r="P23" i="34"/>
  <c r="P23" i="47"/>
  <c r="P23" i="55"/>
  <c r="P23" i="23"/>
  <c r="P23" i="56"/>
  <c r="F23" i="32"/>
  <c r="G23" i="32" s="1"/>
  <c r="F23" i="53"/>
  <c r="G23" i="53" s="1"/>
  <c r="P23" i="21"/>
  <c r="F23" i="57"/>
  <c r="G23" i="57" s="1"/>
  <c r="F23" i="40"/>
  <c r="G23" i="40" s="1"/>
  <c r="P23" i="51"/>
  <c r="F23" i="51"/>
  <c r="G23" i="51" s="1"/>
  <c r="P23" i="20"/>
  <c r="F23" i="20"/>
  <c r="G23" i="20" s="1"/>
  <c r="F23" i="21"/>
  <c r="G23" i="21" s="1"/>
  <c r="T44" i="25"/>
  <c r="T44" i="26"/>
  <c r="T44" i="28"/>
  <c r="T44" i="27"/>
  <c r="T44" i="29"/>
  <c r="T44" i="34"/>
  <c r="T44" i="30"/>
  <c r="T44" i="39"/>
  <c r="T44" i="36"/>
  <c r="T44" i="32"/>
  <c r="T44" i="35"/>
  <c r="T44" i="33"/>
  <c r="T44" i="38"/>
  <c r="T44" i="41"/>
  <c r="T44" i="46"/>
  <c r="T44" i="37"/>
  <c r="T44" i="40"/>
  <c r="T44" i="49"/>
  <c r="T44" i="44"/>
  <c r="T44" i="52"/>
  <c r="T44" i="43"/>
  <c r="T44" i="47"/>
  <c r="T44" i="54"/>
  <c r="T44" i="42"/>
  <c r="T44" i="31"/>
  <c r="T44" i="48"/>
  <c r="T44" i="24"/>
  <c r="T44" i="56"/>
  <c r="T44" i="51"/>
  <c r="T44" i="50"/>
  <c r="T44" i="57"/>
  <c r="T44" i="53"/>
  <c r="T44" i="22"/>
  <c r="T44" i="58"/>
  <c r="T44" i="23"/>
  <c r="T44" i="55"/>
  <c r="T44" i="21"/>
  <c r="T44" i="45"/>
  <c r="T44" i="20"/>
  <c r="P15" i="27"/>
  <c r="F15" i="25"/>
  <c r="G15" i="25" s="1"/>
  <c r="P15" i="31"/>
  <c r="F15" i="27"/>
  <c r="G15" i="27" s="1"/>
  <c r="F15" i="29"/>
  <c r="G15" i="29" s="1"/>
  <c r="F15" i="26"/>
  <c r="G15" i="26" s="1"/>
  <c r="P15" i="28"/>
  <c r="F15" i="28"/>
  <c r="G15" i="28" s="1"/>
  <c r="F15" i="30"/>
  <c r="G15" i="30" s="1"/>
  <c r="P15" i="26"/>
  <c r="F15" i="32"/>
  <c r="G15" i="32" s="1"/>
  <c r="P15" i="30"/>
  <c r="P15" i="37"/>
  <c r="F15" i="41"/>
  <c r="G15" i="41" s="1"/>
  <c r="P15" i="25"/>
  <c r="F15" i="36"/>
  <c r="G15" i="36" s="1"/>
  <c r="P15" i="34"/>
  <c r="P15" i="29"/>
  <c r="F15" i="38"/>
  <c r="G15" i="38" s="1"/>
  <c r="P15" i="32"/>
  <c r="F15" i="34"/>
  <c r="G15" i="34" s="1"/>
  <c r="F15" i="42"/>
  <c r="G15" i="42" s="1"/>
  <c r="P15" i="43"/>
  <c r="P15" i="36"/>
  <c r="F15" i="39"/>
  <c r="G15" i="39" s="1"/>
  <c r="G44" i="39" s="1"/>
  <c r="F15" i="31"/>
  <c r="G15" i="31" s="1"/>
  <c r="F15" i="40"/>
  <c r="G15" i="40" s="1"/>
  <c r="P15" i="42"/>
  <c r="F15" i="35"/>
  <c r="G15" i="35" s="1"/>
  <c r="P15" i="39"/>
  <c r="P15" i="47"/>
  <c r="P15" i="35"/>
  <c r="F15" i="46"/>
  <c r="G15" i="46" s="1"/>
  <c r="F15" i="43"/>
  <c r="G15" i="43" s="1"/>
  <c r="F15" i="33"/>
  <c r="G15" i="33" s="1"/>
  <c r="F15" i="44"/>
  <c r="G15" i="44" s="1"/>
  <c r="P15" i="46"/>
  <c r="P15" i="38"/>
  <c r="P15" i="44"/>
  <c r="P15" i="41"/>
  <c r="F15" i="48"/>
  <c r="G15" i="48" s="1"/>
  <c r="F15" i="53"/>
  <c r="G15" i="53" s="1"/>
  <c r="G44" i="53" s="1"/>
  <c r="P15" i="40"/>
  <c r="F15" i="51"/>
  <c r="G15" i="51" s="1"/>
  <c r="P15" i="45"/>
  <c r="F15" i="37"/>
  <c r="G15" i="37" s="1"/>
  <c r="H5" i="37" s="1" a="1"/>
  <c r="P15" i="55"/>
  <c r="F15" i="55"/>
  <c r="G15" i="55" s="1"/>
  <c r="P15" i="56"/>
  <c r="F15" i="45"/>
  <c r="G15" i="45" s="1"/>
  <c r="P15" i="33"/>
  <c r="F15" i="56"/>
  <c r="G15" i="56" s="1"/>
  <c r="P15" i="23"/>
  <c r="P15" i="21"/>
  <c r="F15" i="54"/>
  <c r="G15" i="54" s="1"/>
  <c r="F15" i="24"/>
  <c r="G15" i="24" s="1"/>
  <c r="P15" i="22"/>
  <c r="F15" i="52"/>
  <c r="G15" i="52" s="1"/>
  <c r="H5" i="52" s="1" a="1"/>
  <c r="F15" i="57"/>
  <c r="G15" i="57" s="1"/>
  <c r="P15" i="58"/>
  <c r="F15" i="58"/>
  <c r="G15" i="58" s="1"/>
  <c r="P15" i="24"/>
  <c r="P15" i="53"/>
  <c r="P15" i="49"/>
  <c r="P15" i="50"/>
  <c r="P15" i="57"/>
  <c r="F15" i="23"/>
  <c r="G15" i="23" s="1"/>
  <c r="F15" i="47"/>
  <c r="G15" i="47" s="1"/>
  <c r="F15" i="22"/>
  <c r="G15" i="22" s="1"/>
  <c r="F15" i="50"/>
  <c r="G15" i="50" s="1"/>
  <c r="P15" i="52"/>
  <c r="F15" i="49"/>
  <c r="G15" i="49" s="1"/>
  <c r="P15" i="51"/>
  <c r="P15" i="48"/>
  <c r="P15" i="54"/>
  <c r="P15" i="20"/>
  <c r="F15" i="20"/>
  <c r="G15" i="20" s="1"/>
  <c r="F15" i="21"/>
  <c r="G15" i="21" s="1"/>
  <c r="M12" i="19"/>
  <c r="M7" i="19"/>
  <c r="H5" i="42" l="1" a="1"/>
  <c r="G44" i="56"/>
  <c r="G44" i="45"/>
  <c r="G44" i="43"/>
  <c r="G44" i="54"/>
  <c r="H5" i="48" a="1"/>
  <c r="H43" i="48" s="1"/>
  <c r="I43" i="48" s="1"/>
  <c r="H5" i="39" a="1"/>
  <c r="H39" i="39" s="1"/>
  <c r="I39" i="39" s="1"/>
  <c r="G44" i="26"/>
  <c r="G44" i="55"/>
  <c r="G44" i="40"/>
  <c r="G44" i="25"/>
  <c r="H5" i="41" a="1"/>
  <c r="H5" i="41" s="1"/>
  <c r="G44" i="24"/>
  <c r="G44" i="27"/>
  <c r="G44" i="35"/>
  <c r="H5" i="50" a="1"/>
  <c r="H38" i="50" s="1"/>
  <c r="I38" i="50" s="1"/>
  <c r="G44" i="58"/>
  <c r="G44" i="51"/>
  <c r="G44" i="48"/>
  <c r="G44" i="46"/>
  <c r="H5" i="22" a="1"/>
  <c r="H17" i="22" s="1"/>
  <c r="I17" i="22" s="1"/>
  <c r="K17" i="22" s="1"/>
  <c r="H5" i="34" a="1"/>
  <c r="H26" i="34" s="1"/>
  <c r="I26" i="34" s="1"/>
  <c r="G44" i="30"/>
  <c r="H5" i="40" a="1"/>
  <c r="H35" i="40" s="1"/>
  <c r="I35" i="40" s="1"/>
  <c r="H5" i="53" a="1"/>
  <c r="H23" i="53" s="1"/>
  <c r="I23" i="53" s="1"/>
  <c r="G44" i="37"/>
  <c r="G44" i="42"/>
  <c r="H5" i="47" a="1"/>
  <c r="H21" i="47" s="1"/>
  <c r="I21" i="47" s="1"/>
  <c r="G44" i="57"/>
  <c r="G44" i="31"/>
  <c r="G44" i="32"/>
  <c r="H5" i="24" a="1"/>
  <c r="H37" i="24" s="1"/>
  <c r="I37" i="24" s="1"/>
  <c r="G44" i="28"/>
  <c r="H5" i="21" a="1"/>
  <c r="H36" i="21" s="1"/>
  <c r="I36" i="21" s="1"/>
  <c r="K36" i="21" s="1"/>
  <c r="G44" i="29"/>
  <c r="H5" i="49" a="1"/>
  <c r="H26" i="49" s="1"/>
  <c r="I26" i="49" s="1"/>
  <c r="K26" i="49" s="1"/>
  <c r="G44" i="20"/>
  <c r="H5" i="44" a="1"/>
  <c r="H23" i="44" s="1"/>
  <c r="I23" i="44" s="1"/>
  <c r="G44" i="47"/>
  <c r="H5" i="56" a="1"/>
  <c r="H13" i="56" s="1"/>
  <c r="I13" i="56" s="1"/>
  <c r="H5" i="35" a="1"/>
  <c r="H40" i="35" s="1"/>
  <c r="I40" i="35" s="1"/>
  <c r="H5" i="23" a="1"/>
  <c r="H41" i="23" s="1"/>
  <c r="I41" i="23" s="1"/>
  <c r="H5" i="33" a="1"/>
  <c r="H28" i="33" s="1"/>
  <c r="I28" i="33" s="1"/>
  <c r="G44" i="38"/>
  <c r="H5" i="54" a="1"/>
  <c r="H39" i="54" s="1"/>
  <c r="I39" i="54" s="1"/>
  <c r="H5" i="36" a="1"/>
  <c r="H43" i="36" s="1"/>
  <c r="I43" i="36" s="1"/>
  <c r="H10" i="39"/>
  <c r="I10" i="39" s="1"/>
  <c r="H27" i="39"/>
  <c r="I27" i="39" s="1"/>
  <c r="H38" i="22"/>
  <c r="I38" i="22" s="1"/>
  <c r="K38" i="22" s="1"/>
  <c r="H15" i="22"/>
  <c r="I15" i="22" s="1"/>
  <c r="K15" i="22" s="1"/>
  <c r="H40" i="22"/>
  <c r="I40" i="22" s="1"/>
  <c r="K40" i="22" s="1"/>
  <c r="H19" i="22"/>
  <c r="I19" i="22" s="1"/>
  <c r="K19" i="22" s="1"/>
  <c r="H6" i="22"/>
  <c r="I6" i="22" s="1"/>
  <c r="K6" i="22" s="1"/>
  <c r="H39" i="22"/>
  <c r="I39" i="22" s="1"/>
  <c r="K39" i="22" s="1"/>
  <c r="H18" i="22"/>
  <c r="I18" i="22" s="1"/>
  <c r="K18" i="22" s="1"/>
  <c r="H31" i="22"/>
  <c r="I31" i="22" s="1"/>
  <c r="K31" i="22" s="1"/>
  <c r="H14" i="22"/>
  <c r="I14" i="22" s="1"/>
  <c r="K14" i="22" s="1"/>
  <c r="H29" i="22"/>
  <c r="I29" i="22" s="1"/>
  <c r="K29" i="22" s="1"/>
  <c r="H43" i="22"/>
  <c r="I43" i="22" s="1"/>
  <c r="K43" i="22" s="1"/>
  <c r="H24" i="52"/>
  <c r="I24" i="52" s="1"/>
  <c r="H17" i="52"/>
  <c r="I17" i="52" s="1"/>
  <c r="H25" i="52"/>
  <c r="I25" i="52" s="1"/>
  <c r="H28" i="52"/>
  <c r="I28" i="52" s="1"/>
  <c r="H37" i="52"/>
  <c r="I37" i="52" s="1"/>
  <c r="H38" i="52"/>
  <c r="I38" i="52" s="1"/>
  <c r="H18" i="52"/>
  <c r="I18" i="52" s="1"/>
  <c r="H16" i="52"/>
  <c r="I16" i="52" s="1"/>
  <c r="H8" i="52"/>
  <c r="I8" i="52" s="1"/>
  <c r="K8" i="52" s="1"/>
  <c r="H32" i="52"/>
  <c r="I32" i="52" s="1"/>
  <c r="H22" i="52"/>
  <c r="I22" i="52" s="1"/>
  <c r="H19" i="52"/>
  <c r="I19" i="52" s="1"/>
  <c r="H21" i="52"/>
  <c r="I21" i="52" s="1"/>
  <c r="H20" i="52"/>
  <c r="I20" i="52" s="1"/>
  <c r="H14" i="52"/>
  <c r="I14" i="52" s="1"/>
  <c r="H9" i="52"/>
  <c r="I9" i="52" s="1"/>
  <c r="H15" i="52"/>
  <c r="I15" i="52" s="1"/>
  <c r="H27" i="52"/>
  <c r="I27" i="52" s="1"/>
  <c r="H30" i="52"/>
  <c r="I30" i="52" s="1"/>
  <c r="H23" i="52"/>
  <c r="I23" i="52" s="1"/>
  <c r="H31" i="52"/>
  <c r="I31" i="52" s="1"/>
  <c r="H33" i="52"/>
  <c r="I33" i="52" s="1"/>
  <c r="H7" i="52"/>
  <c r="I7" i="52" s="1"/>
  <c r="K7" i="52" s="1"/>
  <c r="H12" i="52"/>
  <c r="I12" i="52" s="1"/>
  <c r="H11" i="52"/>
  <c r="I11" i="52" s="1"/>
  <c r="H35" i="52"/>
  <c r="I35" i="52" s="1"/>
  <c r="H5" i="52"/>
  <c r="H34" i="52"/>
  <c r="I34" i="52" s="1"/>
  <c r="H43" i="52"/>
  <c r="I43" i="52" s="1"/>
  <c r="H42" i="52"/>
  <c r="I42" i="52" s="1"/>
  <c r="H10" i="52"/>
  <c r="I10" i="52" s="1"/>
  <c r="H13" i="52"/>
  <c r="I13" i="52" s="1"/>
  <c r="H6" i="52"/>
  <c r="I6" i="52" s="1"/>
  <c r="K6" i="52" s="1"/>
  <c r="H36" i="52"/>
  <c r="I36" i="52" s="1"/>
  <c r="H29" i="52"/>
  <c r="I29" i="52" s="1"/>
  <c r="H41" i="52"/>
  <c r="I41" i="52" s="1"/>
  <c r="H40" i="52"/>
  <c r="I40" i="52" s="1"/>
  <c r="H26" i="52"/>
  <c r="I26" i="52" s="1"/>
  <c r="H39" i="52"/>
  <c r="I39" i="52" s="1"/>
  <c r="H24" i="49"/>
  <c r="I24" i="49" s="1"/>
  <c r="H11" i="49"/>
  <c r="I11" i="49" s="1"/>
  <c r="K11" i="49" s="1"/>
  <c r="H5" i="49"/>
  <c r="H6" i="49"/>
  <c r="I6" i="49" s="1"/>
  <c r="K6" i="49" s="1"/>
  <c r="H32" i="49"/>
  <c r="I32" i="49" s="1"/>
  <c r="K32" i="49" s="1"/>
  <c r="H22" i="49"/>
  <c r="I22" i="49" s="1"/>
  <c r="K22" i="49" s="1"/>
  <c r="H28" i="49"/>
  <c r="I28" i="49" s="1"/>
  <c r="K28" i="49" s="1"/>
  <c r="H8" i="49"/>
  <c r="I8" i="49" s="1"/>
  <c r="K8" i="49" s="1"/>
  <c r="H18" i="49"/>
  <c r="I18" i="49" s="1"/>
  <c r="K18" i="49" s="1"/>
  <c r="H43" i="37"/>
  <c r="I43" i="37" s="1"/>
  <c r="H8" i="37"/>
  <c r="I8" i="37" s="1"/>
  <c r="K8" i="37" s="1"/>
  <c r="H13" i="37"/>
  <c r="I13" i="37" s="1"/>
  <c r="H10" i="37"/>
  <c r="I10" i="37" s="1"/>
  <c r="H6" i="37"/>
  <c r="I6" i="37" s="1"/>
  <c r="K6" i="37" s="1"/>
  <c r="H15" i="37"/>
  <c r="I15" i="37" s="1"/>
  <c r="H40" i="37"/>
  <c r="I40" i="37" s="1"/>
  <c r="H16" i="37"/>
  <c r="I16" i="37" s="1"/>
  <c r="H22" i="37"/>
  <c r="I22" i="37" s="1"/>
  <c r="H12" i="37"/>
  <c r="I12" i="37" s="1"/>
  <c r="H28" i="37"/>
  <c r="I28" i="37" s="1"/>
  <c r="H36" i="37"/>
  <c r="I36" i="37" s="1"/>
  <c r="H26" i="37"/>
  <c r="I26" i="37" s="1"/>
  <c r="H32" i="37"/>
  <c r="I32" i="37" s="1"/>
  <c r="H23" i="37"/>
  <c r="I23" i="37" s="1"/>
  <c r="H19" i="37"/>
  <c r="I19" i="37" s="1"/>
  <c r="H18" i="37"/>
  <c r="I18" i="37" s="1"/>
  <c r="H39" i="37"/>
  <c r="I39" i="37" s="1"/>
  <c r="H21" i="37"/>
  <c r="I21" i="37" s="1"/>
  <c r="H20" i="37"/>
  <c r="I20" i="37" s="1"/>
  <c r="H35" i="37"/>
  <c r="I35" i="37" s="1"/>
  <c r="H41" i="37"/>
  <c r="I41" i="37" s="1"/>
  <c r="H34" i="37"/>
  <c r="I34" i="37" s="1"/>
  <c r="H5" i="37"/>
  <c r="H37" i="37"/>
  <c r="I37" i="37" s="1"/>
  <c r="H7" i="37"/>
  <c r="I7" i="37" s="1"/>
  <c r="K7" i="37" s="1"/>
  <c r="H33" i="37"/>
  <c r="I33" i="37" s="1"/>
  <c r="H9" i="37"/>
  <c r="I9" i="37" s="1"/>
  <c r="K9" i="37" s="1"/>
  <c r="H38" i="37"/>
  <c r="I38" i="37" s="1"/>
  <c r="H24" i="37"/>
  <c r="I24" i="37" s="1"/>
  <c r="H25" i="37"/>
  <c r="I25" i="37" s="1"/>
  <c r="H29" i="37"/>
  <c r="I29" i="37" s="1"/>
  <c r="H14" i="37"/>
  <c r="I14" i="37" s="1"/>
  <c r="H11" i="37"/>
  <c r="I11" i="37" s="1"/>
  <c r="H27" i="37"/>
  <c r="I27" i="37" s="1"/>
  <c r="H30" i="37"/>
  <c r="I30" i="37" s="1"/>
  <c r="H31" i="37"/>
  <c r="I31" i="37" s="1"/>
  <c r="H42" i="37"/>
  <c r="I42" i="37" s="1"/>
  <c r="H17" i="37"/>
  <c r="I17" i="37" s="1"/>
  <c r="H40" i="44"/>
  <c r="I40" i="44" s="1"/>
  <c r="H43" i="44"/>
  <c r="I43" i="44" s="1"/>
  <c r="H8" i="44"/>
  <c r="I8" i="44" s="1"/>
  <c r="K8" i="44" s="1"/>
  <c r="H18" i="48"/>
  <c r="I18" i="48" s="1"/>
  <c r="H27" i="48"/>
  <c r="I27" i="48" s="1"/>
  <c r="H39" i="48"/>
  <c r="I39" i="48" s="1"/>
  <c r="H26" i="48"/>
  <c r="I26" i="48" s="1"/>
  <c r="H21" i="48"/>
  <c r="I21" i="48" s="1"/>
  <c r="H19" i="48"/>
  <c r="I19" i="48" s="1"/>
  <c r="H5" i="57" a="1"/>
  <c r="G44" i="34"/>
  <c r="H5" i="42"/>
  <c r="H14" i="42"/>
  <c r="I14" i="42" s="1"/>
  <c r="H7" i="42"/>
  <c r="I7" i="42" s="1"/>
  <c r="K7" i="42" s="1"/>
  <c r="H25" i="42"/>
  <c r="I25" i="42" s="1"/>
  <c r="H20" i="42"/>
  <c r="I20" i="42" s="1"/>
  <c r="H37" i="42"/>
  <c r="I37" i="42" s="1"/>
  <c r="H15" i="42"/>
  <c r="I15" i="42" s="1"/>
  <c r="H42" i="42"/>
  <c r="I42" i="42" s="1"/>
  <c r="H9" i="42"/>
  <c r="I9" i="42" s="1"/>
  <c r="K9" i="42" s="1"/>
  <c r="H31" i="42"/>
  <c r="I31" i="42" s="1"/>
  <c r="H11" i="42"/>
  <c r="I11" i="42" s="1"/>
  <c r="H32" i="42"/>
  <c r="I32" i="42" s="1"/>
  <c r="H36" i="42"/>
  <c r="I36" i="42" s="1"/>
  <c r="H13" i="42"/>
  <c r="I13" i="42" s="1"/>
  <c r="H16" i="42"/>
  <c r="I16" i="42" s="1"/>
  <c r="H33" i="42"/>
  <c r="I33" i="42" s="1"/>
  <c r="H35" i="42"/>
  <c r="I35" i="42" s="1"/>
  <c r="H17" i="42"/>
  <c r="I17" i="42" s="1"/>
  <c r="H26" i="42"/>
  <c r="I26" i="42" s="1"/>
  <c r="H38" i="42"/>
  <c r="I38" i="42" s="1"/>
  <c r="H22" i="42"/>
  <c r="I22" i="42" s="1"/>
  <c r="H8" i="42"/>
  <c r="I8" i="42" s="1"/>
  <c r="K8" i="42" s="1"/>
  <c r="H18" i="42"/>
  <c r="I18" i="42" s="1"/>
  <c r="H10" i="42"/>
  <c r="I10" i="42" s="1"/>
  <c r="H27" i="42"/>
  <c r="I27" i="42" s="1"/>
  <c r="H30" i="42"/>
  <c r="I30" i="42" s="1"/>
  <c r="H19" i="42"/>
  <c r="I19" i="42" s="1"/>
  <c r="H23" i="42"/>
  <c r="I23" i="42" s="1"/>
  <c r="H43" i="42"/>
  <c r="I43" i="42" s="1"/>
  <c r="H12" i="42"/>
  <c r="I12" i="42" s="1"/>
  <c r="H41" i="42"/>
  <c r="I41" i="42" s="1"/>
  <c r="H21" i="42"/>
  <c r="I21" i="42" s="1"/>
  <c r="H40" i="42"/>
  <c r="I40" i="42" s="1"/>
  <c r="H6" i="42"/>
  <c r="I6" i="42" s="1"/>
  <c r="K6" i="42" s="1"/>
  <c r="H28" i="42"/>
  <c r="I28" i="42" s="1"/>
  <c r="H34" i="42"/>
  <c r="I34" i="42" s="1"/>
  <c r="H29" i="42"/>
  <c r="I29" i="42" s="1"/>
  <c r="H24" i="42"/>
  <c r="I24" i="42" s="1"/>
  <c r="H39" i="42"/>
  <c r="I39" i="42" s="1"/>
  <c r="H32" i="30"/>
  <c r="I32" i="30" s="1"/>
  <c r="H38" i="30"/>
  <c r="I38" i="30" s="1"/>
  <c r="H30" i="30"/>
  <c r="I30" i="30" s="1"/>
  <c r="H39" i="30"/>
  <c r="I39" i="30" s="1"/>
  <c r="H7" i="30"/>
  <c r="I7" i="30" s="1"/>
  <c r="H43" i="30"/>
  <c r="I43" i="30" s="1"/>
  <c r="H23" i="30"/>
  <c r="I23" i="30" s="1"/>
  <c r="H17" i="30"/>
  <c r="I17" i="30" s="1"/>
  <c r="H34" i="30"/>
  <c r="I34" i="30" s="1"/>
  <c r="H35" i="30"/>
  <c r="I35" i="30" s="1"/>
  <c r="H26" i="30"/>
  <c r="I26" i="30" s="1"/>
  <c r="H33" i="30"/>
  <c r="I33" i="30" s="1"/>
  <c r="H11" i="30"/>
  <c r="I11" i="30" s="1"/>
  <c r="H5" i="30"/>
  <c r="H8" i="30"/>
  <c r="I8" i="30" s="1"/>
  <c r="H37" i="30"/>
  <c r="I37" i="30" s="1"/>
  <c r="H29" i="30"/>
  <c r="I29" i="30" s="1"/>
  <c r="H16" i="30"/>
  <c r="I16" i="30" s="1"/>
  <c r="H27" i="30"/>
  <c r="I27" i="30" s="1"/>
  <c r="H22" i="30"/>
  <c r="I22" i="30" s="1"/>
  <c r="H41" i="30"/>
  <c r="I41" i="30" s="1"/>
  <c r="H24" i="30"/>
  <c r="I24" i="30" s="1"/>
  <c r="H31" i="30"/>
  <c r="I31" i="30" s="1"/>
  <c r="H36" i="30"/>
  <c r="I36" i="30" s="1"/>
  <c r="H28" i="30"/>
  <c r="I28" i="30" s="1"/>
  <c r="H14" i="30"/>
  <c r="I14" i="30" s="1"/>
  <c r="H12" i="30"/>
  <c r="I12" i="30" s="1"/>
  <c r="H40" i="30"/>
  <c r="I40" i="30" s="1"/>
  <c r="H19" i="30"/>
  <c r="I19" i="30" s="1"/>
  <c r="H20" i="30"/>
  <c r="I20" i="30" s="1"/>
  <c r="H13" i="30"/>
  <c r="I13" i="30" s="1"/>
  <c r="H18" i="30"/>
  <c r="I18" i="30" s="1"/>
  <c r="H21" i="30"/>
  <c r="I21" i="30" s="1"/>
  <c r="H10" i="30"/>
  <c r="I10" i="30" s="1"/>
  <c r="H9" i="30"/>
  <c r="I9" i="30" s="1"/>
  <c r="H42" i="30"/>
  <c r="I42" i="30" s="1"/>
  <c r="H15" i="30"/>
  <c r="I15" i="30" s="1"/>
  <c r="H6" i="30"/>
  <c r="I6" i="30" s="1"/>
  <c r="H25" i="30"/>
  <c r="I25" i="30" s="1"/>
  <c r="G44" i="44"/>
  <c r="G44" i="52"/>
  <c r="H5" i="45" a="1"/>
  <c r="H5" i="32" a="1"/>
  <c r="H5" i="46" a="1"/>
  <c r="H18" i="58"/>
  <c r="I18" i="58" s="1"/>
  <c r="K18" i="58" s="1"/>
  <c r="H33" i="58"/>
  <c r="I33" i="58" s="1"/>
  <c r="K33" i="58" s="1"/>
  <c r="H42" i="58"/>
  <c r="I42" i="58" s="1"/>
  <c r="K42" i="58" s="1"/>
  <c r="H34" i="58"/>
  <c r="I34" i="58" s="1"/>
  <c r="K34" i="58" s="1"/>
  <c r="H43" i="58"/>
  <c r="I43" i="58" s="1"/>
  <c r="K43" i="58" s="1"/>
  <c r="H21" i="58"/>
  <c r="I21" i="58" s="1"/>
  <c r="K21" i="58" s="1"/>
  <c r="H26" i="58"/>
  <c r="I26" i="58" s="1"/>
  <c r="K26" i="58" s="1"/>
  <c r="H38" i="58"/>
  <c r="I38" i="58" s="1"/>
  <c r="K38" i="58" s="1"/>
  <c r="H10" i="58"/>
  <c r="I10" i="58" s="1"/>
  <c r="K10" i="58" s="1"/>
  <c r="H6" i="58"/>
  <c r="I6" i="58" s="1"/>
  <c r="K6" i="58" s="1"/>
  <c r="H30" i="58"/>
  <c r="I30" i="58" s="1"/>
  <c r="K30" i="58" s="1"/>
  <c r="H37" i="58"/>
  <c r="I37" i="58" s="1"/>
  <c r="K37" i="58" s="1"/>
  <c r="H5" i="58"/>
  <c r="H11" i="58"/>
  <c r="I11" i="58" s="1"/>
  <c r="K11" i="58" s="1"/>
  <c r="H22" i="58"/>
  <c r="I22" i="58" s="1"/>
  <c r="K22" i="58" s="1"/>
  <c r="H31" i="58"/>
  <c r="I31" i="58" s="1"/>
  <c r="K31" i="58" s="1"/>
  <c r="H15" i="58"/>
  <c r="I15" i="58" s="1"/>
  <c r="K15" i="58" s="1"/>
  <c r="H23" i="58"/>
  <c r="I23" i="58" s="1"/>
  <c r="K23" i="58" s="1"/>
  <c r="H35" i="58"/>
  <c r="I35" i="58" s="1"/>
  <c r="K35" i="58" s="1"/>
  <c r="H12" i="58"/>
  <c r="I12" i="58" s="1"/>
  <c r="K12" i="58" s="1"/>
  <c r="H40" i="58"/>
  <c r="I40" i="58" s="1"/>
  <c r="K40" i="58" s="1"/>
  <c r="H16" i="58"/>
  <c r="I16" i="58" s="1"/>
  <c r="K16" i="58" s="1"/>
  <c r="H32" i="58"/>
  <c r="I32" i="58" s="1"/>
  <c r="K32" i="58" s="1"/>
  <c r="H24" i="58"/>
  <c r="I24" i="58" s="1"/>
  <c r="K24" i="58" s="1"/>
  <c r="H36" i="58"/>
  <c r="I36" i="58" s="1"/>
  <c r="K36" i="58" s="1"/>
  <c r="H9" i="58"/>
  <c r="I9" i="58" s="1"/>
  <c r="K9" i="58" s="1"/>
  <c r="H7" i="58"/>
  <c r="I7" i="58" s="1"/>
  <c r="K7" i="58" s="1"/>
  <c r="H20" i="58"/>
  <c r="I20" i="58" s="1"/>
  <c r="K20" i="58" s="1"/>
  <c r="H28" i="58"/>
  <c r="I28" i="58" s="1"/>
  <c r="K28" i="58" s="1"/>
  <c r="H25" i="58"/>
  <c r="I25" i="58" s="1"/>
  <c r="K25" i="58" s="1"/>
  <c r="H29" i="58"/>
  <c r="I29" i="58" s="1"/>
  <c r="K29" i="58" s="1"/>
  <c r="H39" i="58"/>
  <c r="I39" i="58" s="1"/>
  <c r="K39" i="58" s="1"/>
  <c r="H13" i="58"/>
  <c r="I13" i="58" s="1"/>
  <c r="K13" i="58" s="1"/>
  <c r="H14" i="58"/>
  <c r="I14" i="58" s="1"/>
  <c r="K14" i="58" s="1"/>
  <c r="H27" i="58"/>
  <c r="I27" i="58" s="1"/>
  <c r="K27" i="58" s="1"/>
  <c r="H17" i="58"/>
  <c r="I17" i="58" s="1"/>
  <c r="K17" i="58" s="1"/>
  <c r="H41" i="58"/>
  <c r="I41" i="58" s="1"/>
  <c r="K41" i="58" s="1"/>
  <c r="H19" i="58"/>
  <c r="I19" i="58" s="1"/>
  <c r="K19" i="58" s="1"/>
  <c r="H8" i="58"/>
  <c r="I8" i="58" s="1"/>
  <c r="K8" i="58" s="1"/>
  <c r="G44" i="23"/>
  <c r="H34" i="26"/>
  <c r="I34" i="26" s="1"/>
  <c r="H43" i="26"/>
  <c r="I43" i="26" s="1"/>
  <c r="H36" i="26"/>
  <c r="I36" i="26" s="1"/>
  <c r="H24" i="26"/>
  <c r="I24" i="26" s="1"/>
  <c r="H32" i="26"/>
  <c r="I32" i="26" s="1"/>
  <c r="H10" i="26"/>
  <c r="I10" i="26" s="1"/>
  <c r="H12" i="26"/>
  <c r="I12" i="26" s="1"/>
  <c r="H19" i="26"/>
  <c r="I19" i="26" s="1"/>
  <c r="H8" i="26"/>
  <c r="I8" i="26" s="1"/>
  <c r="H29" i="26"/>
  <c r="I29" i="26" s="1"/>
  <c r="H42" i="26"/>
  <c r="I42" i="26" s="1"/>
  <c r="H22" i="26"/>
  <c r="I22" i="26" s="1"/>
  <c r="H17" i="26"/>
  <c r="I17" i="26" s="1"/>
  <c r="H20" i="26"/>
  <c r="I20" i="26" s="1"/>
  <c r="H16" i="26"/>
  <c r="I16" i="26" s="1"/>
  <c r="H31" i="26"/>
  <c r="I31" i="26" s="1"/>
  <c r="H40" i="26"/>
  <c r="I40" i="26" s="1"/>
  <c r="H26" i="26"/>
  <c r="I26" i="26" s="1"/>
  <c r="H30" i="26"/>
  <c r="I30" i="26" s="1"/>
  <c r="H5" i="26"/>
  <c r="H11" i="26"/>
  <c r="I11" i="26" s="1"/>
  <c r="H37" i="26"/>
  <c r="I37" i="26" s="1"/>
  <c r="H9" i="26"/>
  <c r="I9" i="26" s="1"/>
  <c r="H38" i="26"/>
  <c r="I38" i="26" s="1"/>
  <c r="H7" i="26"/>
  <c r="I7" i="26" s="1"/>
  <c r="H33" i="26"/>
  <c r="I33" i="26" s="1"/>
  <c r="H14" i="26"/>
  <c r="I14" i="26" s="1"/>
  <c r="H39" i="26"/>
  <c r="I39" i="26" s="1"/>
  <c r="H23" i="26"/>
  <c r="I23" i="26" s="1"/>
  <c r="H21" i="26"/>
  <c r="I21" i="26" s="1"/>
  <c r="H25" i="26"/>
  <c r="I25" i="26" s="1"/>
  <c r="H18" i="26"/>
  <c r="I18" i="26" s="1"/>
  <c r="H15" i="26"/>
  <c r="I15" i="26" s="1"/>
  <c r="H41" i="26"/>
  <c r="I41" i="26" s="1"/>
  <c r="H27" i="26"/>
  <c r="I27" i="26" s="1"/>
  <c r="H13" i="26"/>
  <c r="I13" i="26" s="1"/>
  <c r="H6" i="26"/>
  <c r="I6" i="26" s="1"/>
  <c r="H28" i="26"/>
  <c r="I28" i="26" s="1"/>
  <c r="H35" i="26"/>
  <c r="I35" i="26" s="1"/>
  <c r="G44" i="21"/>
  <c r="H5" i="55" a="1"/>
  <c r="H6" i="28"/>
  <c r="I6" i="28" s="1"/>
  <c r="K6" i="28" s="1"/>
  <c r="H43" i="28"/>
  <c r="I43" i="28" s="1"/>
  <c r="H32" i="28"/>
  <c r="I32" i="28" s="1"/>
  <c r="H24" i="28"/>
  <c r="I24" i="28" s="1"/>
  <c r="H10" i="28"/>
  <c r="I10" i="28" s="1"/>
  <c r="H17" i="28"/>
  <c r="I17" i="28" s="1"/>
  <c r="H22" i="28"/>
  <c r="I22" i="28" s="1"/>
  <c r="H12" i="28"/>
  <c r="I12" i="28" s="1"/>
  <c r="H36" i="28"/>
  <c r="I36" i="28" s="1"/>
  <c r="H18" i="28"/>
  <c r="I18" i="28" s="1"/>
  <c r="H31" i="28"/>
  <c r="I31" i="28" s="1"/>
  <c r="H38" i="28"/>
  <c r="I38" i="28" s="1"/>
  <c r="H28" i="28"/>
  <c r="I28" i="28" s="1"/>
  <c r="H15" i="28"/>
  <c r="I15" i="28" s="1"/>
  <c r="H19" i="28"/>
  <c r="I19" i="28" s="1"/>
  <c r="H7" i="28"/>
  <c r="I7" i="28" s="1"/>
  <c r="K7" i="28" s="1"/>
  <c r="H13" i="28"/>
  <c r="I13" i="28" s="1"/>
  <c r="H20" i="28"/>
  <c r="I20" i="28" s="1"/>
  <c r="H23" i="28"/>
  <c r="I23" i="28" s="1"/>
  <c r="H16" i="28"/>
  <c r="I16" i="28" s="1"/>
  <c r="H35" i="28"/>
  <c r="I35" i="28" s="1"/>
  <c r="H40" i="28"/>
  <c r="I40" i="28" s="1"/>
  <c r="H5" i="28"/>
  <c r="H39" i="28"/>
  <c r="I39" i="28" s="1"/>
  <c r="H29" i="28"/>
  <c r="I29" i="28" s="1"/>
  <c r="H41" i="28"/>
  <c r="I41" i="28" s="1"/>
  <c r="H34" i="28"/>
  <c r="I34" i="28" s="1"/>
  <c r="H8" i="28"/>
  <c r="I8" i="28" s="1"/>
  <c r="H26" i="28"/>
  <c r="I26" i="28" s="1"/>
  <c r="H9" i="28"/>
  <c r="I9" i="28" s="1"/>
  <c r="H14" i="28"/>
  <c r="I14" i="28" s="1"/>
  <c r="H42" i="28"/>
  <c r="I42" i="28" s="1"/>
  <c r="H25" i="28"/>
  <c r="I25" i="28" s="1"/>
  <c r="H30" i="28"/>
  <c r="I30" i="28" s="1"/>
  <c r="H33" i="28"/>
  <c r="I33" i="28" s="1"/>
  <c r="H11" i="28"/>
  <c r="I11" i="28" s="1"/>
  <c r="H27" i="28"/>
  <c r="I27" i="28" s="1"/>
  <c r="H21" i="28"/>
  <c r="I21" i="28" s="1"/>
  <c r="H37" i="28"/>
  <c r="I37" i="28" s="1"/>
  <c r="G44" i="41"/>
  <c r="G44" i="49"/>
  <c r="H7" i="31"/>
  <c r="I7" i="31" s="1"/>
  <c r="H27" i="31"/>
  <c r="I27" i="31" s="1"/>
  <c r="H10" i="31"/>
  <c r="I10" i="31" s="1"/>
  <c r="H6" i="31"/>
  <c r="I6" i="31" s="1"/>
  <c r="H17" i="31"/>
  <c r="I17" i="31" s="1"/>
  <c r="H21" i="31"/>
  <c r="I21" i="31" s="1"/>
  <c r="H23" i="31"/>
  <c r="I23" i="31" s="1"/>
  <c r="H15" i="31"/>
  <c r="I15" i="31" s="1"/>
  <c r="H28" i="31"/>
  <c r="I28" i="31" s="1"/>
  <c r="H31" i="31"/>
  <c r="I31" i="31" s="1"/>
  <c r="H40" i="31"/>
  <c r="I40" i="31" s="1"/>
  <c r="H38" i="31"/>
  <c r="I38" i="31" s="1"/>
  <c r="H20" i="31"/>
  <c r="I20" i="31" s="1"/>
  <c r="H19" i="31"/>
  <c r="I19" i="31" s="1"/>
  <c r="H25" i="31"/>
  <c r="I25" i="31" s="1"/>
  <c r="H43" i="31"/>
  <c r="I43" i="31" s="1"/>
  <c r="H8" i="31"/>
  <c r="I8" i="31" s="1"/>
  <c r="H11" i="31"/>
  <c r="I11" i="31" s="1"/>
  <c r="H32" i="31"/>
  <c r="I32" i="31" s="1"/>
  <c r="H9" i="31"/>
  <c r="I9" i="31" s="1"/>
  <c r="H14" i="31"/>
  <c r="I14" i="31" s="1"/>
  <c r="H5" i="31"/>
  <c r="H12" i="31"/>
  <c r="I12" i="31" s="1"/>
  <c r="H35" i="31"/>
  <c r="I35" i="31" s="1"/>
  <c r="H26" i="31"/>
  <c r="I26" i="31" s="1"/>
  <c r="H39" i="31"/>
  <c r="I39" i="31" s="1"/>
  <c r="H30" i="31"/>
  <c r="I30" i="31" s="1"/>
  <c r="H22" i="31"/>
  <c r="I22" i="31" s="1"/>
  <c r="H42" i="31"/>
  <c r="I42" i="31" s="1"/>
  <c r="H29" i="31"/>
  <c r="I29" i="31" s="1"/>
  <c r="H16" i="31"/>
  <c r="I16" i="31" s="1"/>
  <c r="H41" i="31"/>
  <c r="I41" i="31" s="1"/>
  <c r="H24" i="31"/>
  <c r="I24" i="31" s="1"/>
  <c r="H34" i="31"/>
  <c r="I34" i="31" s="1"/>
  <c r="H33" i="31"/>
  <c r="I33" i="31" s="1"/>
  <c r="H18" i="31"/>
  <c r="I18" i="31" s="1"/>
  <c r="H13" i="31"/>
  <c r="I13" i="31" s="1"/>
  <c r="H37" i="31"/>
  <c r="I37" i="31" s="1"/>
  <c r="H36" i="31"/>
  <c r="I36" i="31" s="1"/>
  <c r="H5" i="38" a="1"/>
  <c r="H38" i="20"/>
  <c r="I38" i="20" s="1"/>
  <c r="H30" i="20"/>
  <c r="I30" i="20" s="1"/>
  <c r="H13" i="20"/>
  <c r="I13" i="20" s="1"/>
  <c r="H39" i="20"/>
  <c r="I39" i="20" s="1"/>
  <c r="H32" i="20"/>
  <c r="I32" i="20" s="1"/>
  <c r="H27" i="20"/>
  <c r="I27" i="20" s="1"/>
  <c r="H6" i="20"/>
  <c r="I6" i="20" s="1"/>
  <c r="K6" i="20" s="1"/>
  <c r="H9" i="20"/>
  <c r="I9" i="20" s="1"/>
  <c r="H19" i="20"/>
  <c r="I19" i="20" s="1"/>
  <c r="H22" i="20"/>
  <c r="I22" i="20" s="1"/>
  <c r="H11" i="20"/>
  <c r="I11" i="20" s="1"/>
  <c r="H17" i="20"/>
  <c r="I17" i="20" s="1"/>
  <c r="H28" i="20"/>
  <c r="I28" i="20" s="1"/>
  <c r="H12" i="20"/>
  <c r="I12" i="20" s="1"/>
  <c r="H43" i="20"/>
  <c r="I43" i="20" s="1"/>
  <c r="H42" i="20"/>
  <c r="I42" i="20" s="1"/>
  <c r="H40" i="20"/>
  <c r="I40" i="20" s="1"/>
  <c r="H15" i="20"/>
  <c r="I15" i="20" s="1"/>
  <c r="H25" i="20"/>
  <c r="I25" i="20" s="1"/>
  <c r="H20" i="20"/>
  <c r="I20" i="20" s="1"/>
  <c r="H26" i="20"/>
  <c r="I26" i="20" s="1"/>
  <c r="H8" i="20"/>
  <c r="I8" i="20" s="1"/>
  <c r="K8" i="20" s="1"/>
  <c r="H23" i="20"/>
  <c r="I23" i="20" s="1"/>
  <c r="H7" i="20"/>
  <c r="I7" i="20" s="1"/>
  <c r="K7" i="20" s="1"/>
  <c r="H14" i="20"/>
  <c r="I14" i="20" s="1"/>
  <c r="H37" i="20"/>
  <c r="I37" i="20" s="1"/>
  <c r="H35" i="20"/>
  <c r="I35" i="20" s="1"/>
  <c r="H29" i="20"/>
  <c r="I29" i="20" s="1"/>
  <c r="H10" i="20"/>
  <c r="I10" i="20" s="1"/>
  <c r="H24" i="20"/>
  <c r="I24" i="20" s="1"/>
  <c r="H41" i="20"/>
  <c r="I41" i="20" s="1"/>
  <c r="H36" i="20"/>
  <c r="I36" i="20" s="1"/>
  <c r="H21" i="20"/>
  <c r="I21" i="20" s="1"/>
  <c r="H33" i="20"/>
  <c r="I33" i="20" s="1"/>
  <c r="H16" i="20"/>
  <c r="I16" i="20" s="1"/>
  <c r="H5" i="20"/>
  <c r="H31" i="20"/>
  <c r="I31" i="20" s="1"/>
  <c r="H34" i="20"/>
  <c r="I34" i="20" s="1"/>
  <c r="H18" i="20"/>
  <c r="I18" i="20" s="1"/>
  <c r="H5" i="25" a="1"/>
  <c r="G44" i="22"/>
  <c r="H5" i="27" a="1"/>
  <c r="H9" i="29"/>
  <c r="I9" i="29" s="1"/>
  <c r="H13" i="29"/>
  <c r="I13" i="29" s="1"/>
  <c r="H36" i="29"/>
  <c r="I36" i="29" s="1"/>
  <c r="H15" i="29"/>
  <c r="I15" i="29" s="1"/>
  <c r="H23" i="29"/>
  <c r="I23" i="29" s="1"/>
  <c r="H24" i="29"/>
  <c r="I24" i="29" s="1"/>
  <c r="H37" i="29"/>
  <c r="I37" i="29" s="1"/>
  <c r="H7" i="29"/>
  <c r="I7" i="29" s="1"/>
  <c r="H5" i="29"/>
  <c r="H33" i="29"/>
  <c r="I33" i="29" s="1"/>
  <c r="H40" i="29"/>
  <c r="I40" i="29" s="1"/>
  <c r="H21" i="29"/>
  <c r="I21" i="29" s="1"/>
  <c r="H41" i="29"/>
  <c r="I41" i="29" s="1"/>
  <c r="H28" i="29"/>
  <c r="I28" i="29" s="1"/>
  <c r="H30" i="29"/>
  <c r="I30" i="29" s="1"/>
  <c r="H26" i="29"/>
  <c r="I26" i="29" s="1"/>
  <c r="H12" i="29"/>
  <c r="I12" i="29" s="1"/>
  <c r="H20" i="29"/>
  <c r="I20" i="29" s="1"/>
  <c r="H34" i="29"/>
  <c r="I34" i="29" s="1"/>
  <c r="H11" i="29"/>
  <c r="I11" i="29" s="1"/>
  <c r="H22" i="29"/>
  <c r="I22" i="29" s="1"/>
  <c r="H14" i="29"/>
  <c r="I14" i="29" s="1"/>
  <c r="H17" i="29"/>
  <c r="I17" i="29" s="1"/>
  <c r="H38" i="29"/>
  <c r="I38" i="29" s="1"/>
  <c r="H35" i="29"/>
  <c r="I35" i="29" s="1"/>
  <c r="H10" i="29"/>
  <c r="I10" i="29" s="1"/>
  <c r="H19" i="29"/>
  <c r="I19" i="29" s="1"/>
  <c r="H18" i="29"/>
  <c r="I18" i="29" s="1"/>
  <c r="H32" i="29"/>
  <c r="I32" i="29" s="1"/>
  <c r="H6" i="29"/>
  <c r="I6" i="29" s="1"/>
  <c r="H42" i="29"/>
  <c r="I42" i="29" s="1"/>
  <c r="H43" i="29"/>
  <c r="I43" i="29" s="1"/>
  <c r="H27" i="29"/>
  <c r="I27" i="29" s="1"/>
  <c r="H25" i="29"/>
  <c r="I25" i="29" s="1"/>
  <c r="H31" i="29"/>
  <c r="I31" i="29" s="1"/>
  <c r="H16" i="29"/>
  <c r="I16" i="29" s="1"/>
  <c r="H39" i="29"/>
  <c r="I39" i="29" s="1"/>
  <c r="H29" i="29"/>
  <c r="I29" i="29" s="1"/>
  <c r="H8" i="29"/>
  <c r="I8" i="29" s="1"/>
  <c r="H5" i="43" a="1"/>
  <c r="G44" i="33"/>
  <c r="G44" i="36"/>
  <c r="H5" i="51" a="1"/>
  <c r="H25" i="34" l="1"/>
  <c r="I25" i="34" s="1"/>
  <c r="H32" i="34"/>
  <c r="I32" i="34" s="1"/>
  <c r="H5" i="48"/>
  <c r="H10" i="49"/>
  <c r="I10" i="49" s="1"/>
  <c r="H36" i="34"/>
  <c r="I36" i="34" s="1"/>
  <c r="H18" i="50"/>
  <c r="I18" i="50" s="1"/>
  <c r="H25" i="39"/>
  <c r="I25" i="39" s="1"/>
  <c r="H36" i="49"/>
  <c r="I36" i="49" s="1"/>
  <c r="K36" i="49" s="1"/>
  <c r="H30" i="39"/>
  <c r="I30" i="39" s="1"/>
  <c r="K30" i="39" s="1"/>
  <c r="H28" i="50"/>
  <c r="I28" i="50" s="1"/>
  <c r="H42" i="48"/>
  <c r="I42" i="48" s="1"/>
  <c r="K42" i="48" s="1"/>
  <c r="H40" i="49"/>
  <c r="I40" i="49" s="1"/>
  <c r="H30" i="22"/>
  <c r="I30" i="22" s="1"/>
  <c r="K30" i="22" s="1"/>
  <c r="H12" i="39"/>
  <c r="I12" i="39" s="1"/>
  <c r="K12" i="39" s="1"/>
  <c r="H16" i="49"/>
  <c r="I16" i="49" s="1"/>
  <c r="K16" i="49" s="1"/>
  <c r="H11" i="48"/>
  <c r="I11" i="48" s="1"/>
  <c r="K11" i="48" s="1"/>
  <c r="H13" i="22"/>
  <c r="I13" i="22" s="1"/>
  <c r="K13" i="22" s="1"/>
  <c r="H34" i="39"/>
  <c r="I34" i="39" s="1"/>
  <c r="H39" i="40"/>
  <c r="I39" i="40" s="1"/>
  <c r="H36" i="39"/>
  <c r="I36" i="39" s="1"/>
  <c r="H33" i="48"/>
  <c r="I33" i="48" s="1"/>
  <c r="H31" i="39"/>
  <c r="I31" i="39" s="1"/>
  <c r="H36" i="48"/>
  <c r="I36" i="48" s="1"/>
  <c r="H41" i="22"/>
  <c r="I41" i="22" s="1"/>
  <c r="K41" i="22" s="1"/>
  <c r="H21" i="39"/>
  <c r="I21" i="39" s="1"/>
  <c r="H16" i="44"/>
  <c r="I16" i="44" s="1"/>
  <c r="K16" i="44" s="1"/>
  <c r="H12" i="50"/>
  <c r="I12" i="50" s="1"/>
  <c r="H29" i="34"/>
  <c r="I29" i="34" s="1"/>
  <c r="H13" i="35"/>
  <c r="I13" i="35" s="1"/>
  <c r="H31" i="48"/>
  <c r="I31" i="48" s="1"/>
  <c r="K31" i="48" s="1"/>
  <c r="H13" i="49"/>
  <c r="I13" i="49" s="1"/>
  <c r="K13" i="49" s="1"/>
  <c r="H12" i="34"/>
  <c r="I12" i="34" s="1"/>
  <c r="K12" i="34" s="1"/>
  <c r="H37" i="22"/>
  <c r="I37" i="22" s="1"/>
  <c r="K37" i="22" s="1"/>
  <c r="H6" i="35"/>
  <c r="I6" i="35" s="1"/>
  <c r="K6" i="35" s="1"/>
  <c r="H33" i="34"/>
  <c r="I33" i="34" s="1"/>
  <c r="H41" i="35"/>
  <c r="I41" i="35" s="1"/>
  <c r="H34" i="34"/>
  <c r="I34" i="34" s="1"/>
  <c r="K34" i="34" s="1"/>
  <c r="H17" i="48"/>
  <c r="I17" i="48" s="1"/>
  <c r="K17" i="48" s="1"/>
  <c r="H39" i="23"/>
  <c r="I39" i="23" s="1"/>
  <c r="K39" i="23" s="1"/>
  <c r="H20" i="49"/>
  <c r="I20" i="49" s="1"/>
  <c r="K20" i="49" s="1"/>
  <c r="H7" i="34"/>
  <c r="I7" i="34" s="1"/>
  <c r="K7" i="34" s="1"/>
  <c r="H12" i="22"/>
  <c r="I12" i="22" s="1"/>
  <c r="K12" i="22" s="1"/>
  <c r="H32" i="39"/>
  <c r="I32" i="39" s="1"/>
  <c r="K32" i="39" s="1"/>
  <c r="H33" i="47"/>
  <c r="I33" i="47" s="1"/>
  <c r="H40" i="47"/>
  <c r="I40" i="47" s="1"/>
  <c r="H29" i="35"/>
  <c r="I29" i="35" s="1"/>
  <c r="K29" i="35" s="1"/>
  <c r="H31" i="23"/>
  <c r="I31" i="23" s="1"/>
  <c r="K31" i="23" s="1"/>
  <c r="H31" i="34"/>
  <c r="I31" i="34" s="1"/>
  <c r="K31" i="34" s="1"/>
  <c r="H24" i="48"/>
  <c r="I24" i="48" s="1"/>
  <c r="H28" i="44"/>
  <c r="I28" i="44" s="1"/>
  <c r="H21" i="49"/>
  <c r="I21" i="49" s="1"/>
  <c r="K21" i="49" s="1"/>
  <c r="H8" i="34"/>
  <c r="I8" i="34" s="1"/>
  <c r="K8" i="34" s="1"/>
  <c r="H5" i="22"/>
  <c r="H42" i="39"/>
  <c r="I42" i="39" s="1"/>
  <c r="K42" i="39" s="1"/>
  <c r="H35" i="48"/>
  <c r="I35" i="48" s="1"/>
  <c r="K35" i="48" s="1"/>
  <c r="H10" i="44"/>
  <c r="I10" i="44" s="1"/>
  <c r="H37" i="49"/>
  <c r="I37" i="49" s="1"/>
  <c r="K37" i="49" s="1"/>
  <c r="H6" i="34"/>
  <c r="I6" i="34" s="1"/>
  <c r="K6" i="34" s="1"/>
  <c r="H21" i="22"/>
  <c r="I21" i="22" s="1"/>
  <c r="K21" i="22" s="1"/>
  <c r="H20" i="39"/>
  <c r="I20" i="39" s="1"/>
  <c r="H31" i="41"/>
  <c r="I31" i="41" s="1"/>
  <c r="K31" i="41" s="1"/>
  <c r="H7" i="48"/>
  <c r="I7" i="48" s="1"/>
  <c r="K7" i="48" s="1"/>
  <c r="H16" i="48"/>
  <c r="I16" i="48" s="1"/>
  <c r="K16" i="48" s="1"/>
  <c r="H22" i="44"/>
  <c r="I22" i="44" s="1"/>
  <c r="K22" i="44" s="1"/>
  <c r="H9" i="49"/>
  <c r="I9" i="49" s="1"/>
  <c r="K9" i="49" s="1"/>
  <c r="H29" i="49"/>
  <c r="I29" i="49" s="1"/>
  <c r="K29" i="49" s="1"/>
  <c r="H27" i="47"/>
  <c r="I27" i="47" s="1"/>
  <c r="H37" i="34"/>
  <c r="I37" i="34" s="1"/>
  <c r="H26" i="50"/>
  <c r="I26" i="50" s="1"/>
  <c r="K26" i="50" s="1"/>
  <c r="H26" i="22"/>
  <c r="I26" i="22" s="1"/>
  <c r="K26" i="22" s="1"/>
  <c r="H29" i="39"/>
  <c r="I29" i="39" s="1"/>
  <c r="K29" i="39" s="1"/>
  <c r="H36" i="41"/>
  <c r="I36" i="41" s="1"/>
  <c r="K36" i="41" s="1"/>
  <c r="H12" i="23"/>
  <c r="I12" i="23" s="1"/>
  <c r="K12" i="23" s="1"/>
  <c r="H28" i="34"/>
  <c r="I28" i="34" s="1"/>
  <c r="K28" i="34" s="1"/>
  <c r="H35" i="53"/>
  <c r="I35" i="53" s="1"/>
  <c r="K35" i="53" s="1"/>
  <c r="H32" i="48"/>
  <c r="I32" i="48" s="1"/>
  <c r="H10" i="48"/>
  <c r="I10" i="48" s="1"/>
  <c r="K10" i="48" s="1"/>
  <c r="H11" i="44"/>
  <c r="I11" i="44" s="1"/>
  <c r="H34" i="49"/>
  <c r="I34" i="49" s="1"/>
  <c r="K34" i="49" s="1"/>
  <c r="H31" i="49"/>
  <c r="I31" i="49" s="1"/>
  <c r="K31" i="49" s="1"/>
  <c r="H20" i="34"/>
  <c r="I20" i="34" s="1"/>
  <c r="H9" i="53"/>
  <c r="I9" i="53" s="1"/>
  <c r="K9" i="53" s="1"/>
  <c r="H42" i="22"/>
  <c r="I42" i="22" s="1"/>
  <c r="K42" i="22" s="1"/>
  <c r="H33" i="22"/>
  <c r="I33" i="22" s="1"/>
  <c r="K33" i="22" s="1"/>
  <c r="H42" i="23"/>
  <c r="I42" i="23" s="1"/>
  <c r="K42" i="23" s="1"/>
  <c r="H17" i="44"/>
  <c r="I17" i="44" s="1"/>
  <c r="K17" i="44" s="1"/>
  <c r="H40" i="48"/>
  <c r="I40" i="48" s="1"/>
  <c r="K40" i="48" s="1"/>
  <c r="H20" i="48"/>
  <c r="I20" i="48" s="1"/>
  <c r="K20" i="48" s="1"/>
  <c r="H18" i="44"/>
  <c r="I18" i="44" s="1"/>
  <c r="K18" i="44" s="1"/>
  <c r="H17" i="49"/>
  <c r="I17" i="49" s="1"/>
  <c r="K17" i="49" s="1"/>
  <c r="H16" i="34"/>
  <c r="I16" i="34" s="1"/>
  <c r="H22" i="53"/>
  <c r="I22" i="53" s="1"/>
  <c r="K22" i="53" s="1"/>
  <c r="H18" i="23"/>
  <c r="I18" i="23" s="1"/>
  <c r="K18" i="23" s="1"/>
  <c r="H41" i="53"/>
  <c r="I41" i="53" s="1"/>
  <c r="H19" i="23"/>
  <c r="I19" i="23" s="1"/>
  <c r="K19" i="23" s="1"/>
  <c r="H9" i="34"/>
  <c r="I9" i="34" s="1"/>
  <c r="K9" i="34" s="1"/>
  <c r="H29" i="48"/>
  <c r="I29" i="48" s="1"/>
  <c r="H31" i="44"/>
  <c r="I31" i="44" s="1"/>
  <c r="K31" i="44" s="1"/>
  <c r="H25" i="49"/>
  <c r="I25" i="49" s="1"/>
  <c r="K25" i="49" s="1"/>
  <c r="H41" i="34"/>
  <c r="I41" i="34" s="1"/>
  <c r="H22" i="40"/>
  <c r="I22" i="40" s="1"/>
  <c r="K22" i="40" s="1"/>
  <c r="H8" i="48"/>
  <c r="I8" i="48" s="1"/>
  <c r="K8" i="48" s="1"/>
  <c r="H13" i="48"/>
  <c r="I13" i="48" s="1"/>
  <c r="H35" i="44"/>
  <c r="I35" i="44" s="1"/>
  <c r="H15" i="49"/>
  <c r="I15" i="49" s="1"/>
  <c r="K15" i="49" s="1"/>
  <c r="H11" i="34"/>
  <c r="I11" i="34" s="1"/>
  <c r="K11" i="34" s="1"/>
  <c r="H7" i="40"/>
  <c r="I7" i="40" s="1"/>
  <c r="K7" i="40" s="1"/>
  <c r="H23" i="22"/>
  <c r="I23" i="22" s="1"/>
  <c r="K23" i="22" s="1"/>
  <c r="H8" i="22"/>
  <c r="I8" i="22" s="1"/>
  <c r="K8" i="22" s="1"/>
  <c r="H43" i="39"/>
  <c r="I43" i="39" s="1"/>
  <c r="K43" i="39" s="1"/>
  <c r="H36" i="54"/>
  <c r="I36" i="54" s="1"/>
  <c r="K36" i="54" s="1"/>
  <c r="H26" i="54"/>
  <c r="I26" i="54" s="1"/>
  <c r="K26" i="54" s="1"/>
  <c r="H15" i="48"/>
  <c r="I15" i="48" s="1"/>
  <c r="H34" i="48"/>
  <c r="I34" i="48" s="1"/>
  <c r="K34" i="48" s="1"/>
  <c r="H25" i="48"/>
  <c r="I25" i="48" s="1"/>
  <c r="H13" i="44"/>
  <c r="I13" i="44" s="1"/>
  <c r="K13" i="44" s="1"/>
  <c r="H11" i="56"/>
  <c r="I11" i="56" s="1"/>
  <c r="K11" i="56" s="1"/>
  <c r="H23" i="49"/>
  <c r="I23" i="49" s="1"/>
  <c r="K23" i="49" s="1"/>
  <c r="H10" i="34"/>
  <c r="I10" i="34" s="1"/>
  <c r="K10" i="34" s="1"/>
  <c r="H23" i="40"/>
  <c r="I23" i="40" s="1"/>
  <c r="H27" i="22"/>
  <c r="I27" i="22" s="1"/>
  <c r="K27" i="22" s="1"/>
  <c r="H20" i="22"/>
  <c r="I20" i="22" s="1"/>
  <c r="K20" i="22" s="1"/>
  <c r="H6" i="41"/>
  <c r="I6" i="41" s="1"/>
  <c r="K6" i="41" s="1"/>
  <c r="H37" i="48"/>
  <c r="I37" i="48" s="1"/>
  <c r="H23" i="48"/>
  <c r="I23" i="48" s="1"/>
  <c r="H32" i="44"/>
  <c r="I32" i="44" s="1"/>
  <c r="K32" i="44" s="1"/>
  <c r="H28" i="56"/>
  <c r="I28" i="56" s="1"/>
  <c r="K28" i="56" s="1"/>
  <c r="H33" i="49"/>
  <c r="I33" i="49" s="1"/>
  <c r="K33" i="49" s="1"/>
  <c r="H17" i="34"/>
  <c r="I17" i="34" s="1"/>
  <c r="H26" i="40"/>
  <c r="I26" i="40" s="1"/>
  <c r="K26" i="40" s="1"/>
  <c r="H36" i="22"/>
  <c r="I36" i="22" s="1"/>
  <c r="K36" i="22" s="1"/>
  <c r="H24" i="39"/>
  <c r="I24" i="39" s="1"/>
  <c r="K24" i="39" s="1"/>
  <c r="H17" i="41"/>
  <c r="I17" i="41" s="1"/>
  <c r="K17" i="41" s="1"/>
  <c r="H9" i="54"/>
  <c r="I9" i="54" s="1"/>
  <c r="K9" i="54" s="1"/>
  <c r="H30" i="35"/>
  <c r="I30" i="35" s="1"/>
  <c r="K30" i="35" s="1"/>
  <c r="H7" i="44"/>
  <c r="I7" i="44" s="1"/>
  <c r="K7" i="44" s="1"/>
  <c r="H16" i="56"/>
  <c r="I16" i="56" s="1"/>
  <c r="K16" i="56" s="1"/>
  <c r="H26" i="47"/>
  <c r="I26" i="47" s="1"/>
  <c r="K26" i="47" s="1"/>
  <c r="H39" i="53"/>
  <c r="I39" i="53" s="1"/>
  <c r="H41" i="40"/>
  <c r="I41" i="40" s="1"/>
  <c r="K41" i="40" s="1"/>
  <c r="H29" i="50"/>
  <c r="I29" i="50" s="1"/>
  <c r="K29" i="50" s="1"/>
  <c r="H9" i="39"/>
  <c r="I9" i="39" s="1"/>
  <c r="K9" i="39" s="1"/>
  <c r="H13" i="39"/>
  <c r="I13" i="39" s="1"/>
  <c r="K13" i="39" s="1"/>
  <c r="H38" i="41"/>
  <c r="I38" i="41" s="1"/>
  <c r="K38" i="41" s="1"/>
  <c r="H33" i="41"/>
  <c r="I33" i="41" s="1"/>
  <c r="K33" i="41" s="1"/>
  <c r="H42" i="54"/>
  <c r="I42" i="54" s="1"/>
  <c r="H5" i="35"/>
  <c r="I5" i="35" s="1"/>
  <c r="K5" i="35" s="1"/>
  <c r="H20" i="47"/>
  <c r="I20" i="47" s="1"/>
  <c r="K20" i="47" s="1"/>
  <c r="H34" i="53"/>
  <c r="I34" i="53" s="1"/>
  <c r="K34" i="53" s="1"/>
  <c r="H34" i="40"/>
  <c r="I34" i="40" s="1"/>
  <c r="K34" i="40" s="1"/>
  <c r="H7" i="41"/>
  <c r="I7" i="41" s="1"/>
  <c r="K7" i="41" s="1"/>
  <c r="H11" i="54"/>
  <c r="I11" i="54" s="1"/>
  <c r="K11" i="54" s="1"/>
  <c r="H19" i="35"/>
  <c r="I19" i="35" s="1"/>
  <c r="K19" i="35" s="1"/>
  <c r="H12" i="44"/>
  <c r="I12" i="44" s="1"/>
  <c r="K12" i="44" s="1"/>
  <c r="H14" i="44"/>
  <c r="I14" i="44" s="1"/>
  <c r="K14" i="44" s="1"/>
  <c r="H35" i="47"/>
  <c r="I35" i="47" s="1"/>
  <c r="H40" i="34"/>
  <c r="I40" i="34" s="1"/>
  <c r="H39" i="34"/>
  <c r="I39" i="34" s="1"/>
  <c r="K39" i="34" s="1"/>
  <c r="H10" i="53"/>
  <c r="I10" i="53" s="1"/>
  <c r="K10" i="53" s="1"/>
  <c r="H32" i="40"/>
  <c r="I32" i="40" s="1"/>
  <c r="K32" i="40" s="1"/>
  <c r="H26" i="39"/>
  <c r="I26" i="39" s="1"/>
  <c r="K26" i="39" s="1"/>
  <c r="H8" i="39"/>
  <c r="I8" i="39" s="1"/>
  <c r="K8" i="39" s="1"/>
  <c r="H18" i="41"/>
  <c r="I18" i="41" s="1"/>
  <c r="K18" i="41" s="1"/>
  <c r="H27" i="40"/>
  <c r="I27" i="40" s="1"/>
  <c r="K27" i="40" s="1"/>
  <c r="H5" i="39"/>
  <c r="I5" i="39" s="1"/>
  <c r="H37" i="41"/>
  <c r="I37" i="41" s="1"/>
  <c r="K37" i="41" s="1"/>
  <c r="H42" i="35"/>
  <c r="I42" i="35" s="1"/>
  <c r="K42" i="35" s="1"/>
  <c r="H40" i="56"/>
  <c r="I40" i="56" s="1"/>
  <c r="H13" i="53"/>
  <c r="I13" i="53" s="1"/>
  <c r="K13" i="53" s="1"/>
  <c r="H37" i="39"/>
  <c r="I37" i="39" s="1"/>
  <c r="K37" i="39" s="1"/>
  <c r="H25" i="33"/>
  <c r="I25" i="33" s="1"/>
  <c r="H21" i="44"/>
  <c r="I21" i="44" s="1"/>
  <c r="K21" i="44" s="1"/>
  <c r="H5" i="44"/>
  <c r="I5" i="44" s="1"/>
  <c r="H38" i="56"/>
  <c r="I38" i="56" s="1"/>
  <c r="K38" i="56" s="1"/>
  <c r="H25" i="47"/>
  <c r="I25" i="47" s="1"/>
  <c r="K25" i="47" s="1"/>
  <c r="H13" i="34"/>
  <c r="I13" i="34" s="1"/>
  <c r="K13" i="34" s="1"/>
  <c r="H42" i="34"/>
  <c r="I42" i="34" s="1"/>
  <c r="K42" i="34" s="1"/>
  <c r="H42" i="53"/>
  <c r="I42" i="53" s="1"/>
  <c r="K42" i="53" s="1"/>
  <c r="H11" i="40"/>
  <c r="I11" i="40" s="1"/>
  <c r="K11" i="40" s="1"/>
  <c r="H14" i="39"/>
  <c r="I14" i="39" s="1"/>
  <c r="K14" i="39" s="1"/>
  <c r="H19" i="39"/>
  <c r="I19" i="39" s="1"/>
  <c r="K19" i="39" s="1"/>
  <c r="H34" i="41"/>
  <c r="I34" i="41" s="1"/>
  <c r="K34" i="41" s="1"/>
  <c r="H35" i="41"/>
  <c r="I35" i="41" s="1"/>
  <c r="K35" i="41" s="1"/>
  <c r="H19" i="47"/>
  <c r="I19" i="47" s="1"/>
  <c r="K19" i="47" s="1"/>
  <c r="H11" i="53"/>
  <c r="I11" i="53" s="1"/>
  <c r="K11" i="53" s="1"/>
  <c r="H39" i="41"/>
  <c r="I39" i="41" s="1"/>
  <c r="K39" i="41" s="1"/>
  <c r="H39" i="56"/>
  <c r="I39" i="56" s="1"/>
  <c r="K39" i="56" s="1"/>
  <c r="H38" i="53"/>
  <c r="I38" i="53" s="1"/>
  <c r="H22" i="41"/>
  <c r="I22" i="41" s="1"/>
  <c r="K22" i="41" s="1"/>
  <c r="H43" i="41"/>
  <c r="I43" i="41" s="1"/>
  <c r="K43" i="41" s="1"/>
  <c r="H34" i="35"/>
  <c r="I34" i="35" s="1"/>
  <c r="K34" i="35" s="1"/>
  <c r="H6" i="48"/>
  <c r="I6" i="48" s="1"/>
  <c r="K6" i="48" s="1"/>
  <c r="H14" i="48"/>
  <c r="I14" i="48" s="1"/>
  <c r="K14" i="48" s="1"/>
  <c r="H42" i="33"/>
  <c r="I42" i="33" s="1"/>
  <c r="K42" i="33" s="1"/>
  <c r="H29" i="44"/>
  <c r="I29" i="44" s="1"/>
  <c r="H19" i="44"/>
  <c r="I19" i="44" s="1"/>
  <c r="K19" i="44" s="1"/>
  <c r="H29" i="56"/>
  <c r="I29" i="56" s="1"/>
  <c r="K29" i="56" s="1"/>
  <c r="H14" i="49"/>
  <c r="I14" i="49" s="1"/>
  <c r="K14" i="49" s="1"/>
  <c r="H38" i="49"/>
  <c r="I38" i="49" s="1"/>
  <c r="K38" i="49" s="1"/>
  <c r="H28" i="47"/>
  <c r="I28" i="47" s="1"/>
  <c r="K28" i="47" s="1"/>
  <c r="H15" i="47"/>
  <c r="I15" i="47" s="1"/>
  <c r="H22" i="34"/>
  <c r="I22" i="34" s="1"/>
  <c r="K22" i="34" s="1"/>
  <c r="H37" i="53"/>
  <c r="I37" i="53" s="1"/>
  <c r="H17" i="53"/>
  <c r="I17" i="53" s="1"/>
  <c r="K17" i="53" s="1"/>
  <c r="H40" i="40"/>
  <c r="I40" i="40" s="1"/>
  <c r="H16" i="22"/>
  <c r="I16" i="22" s="1"/>
  <c r="K16" i="22" s="1"/>
  <c r="H34" i="22"/>
  <c r="I34" i="22" s="1"/>
  <c r="K34" i="22" s="1"/>
  <c r="H38" i="39"/>
  <c r="I38" i="39" s="1"/>
  <c r="K38" i="39" s="1"/>
  <c r="H22" i="39"/>
  <c r="I22" i="39" s="1"/>
  <c r="K22" i="39" s="1"/>
  <c r="H19" i="41"/>
  <c r="I19" i="41" s="1"/>
  <c r="K19" i="41" s="1"/>
  <c r="H30" i="41"/>
  <c r="I30" i="41" s="1"/>
  <c r="K30" i="41" s="1"/>
  <c r="H12" i="35"/>
  <c r="I12" i="35" s="1"/>
  <c r="K12" i="35" s="1"/>
  <c r="H41" i="48"/>
  <c r="I41" i="48" s="1"/>
  <c r="K41" i="48" s="1"/>
  <c r="H9" i="48"/>
  <c r="I9" i="48" s="1"/>
  <c r="K9" i="48" s="1"/>
  <c r="H7" i="23"/>
  <c r="I7" i="23" s="1"/>
  <c r="K7" i="23" s="1"/>
  <c r="H33" i="44"/>
  <c r="I33" i="44" s="1"/>
  <c r="K33" i="44" s="1"/>
  <c r="H9" i="44"/>
  <c r="I9" i="44" s="1"/>
  <c r="K9" i="44" s="1"/>
  <c r="H12" i="56"/>
  <c r="I12" i="56" s="1"/>
  <c r="K12" i="56" s="1"/>
  <c r="H42" i="49"/>
  <c r="I42" i="49" s="1"/>
  <c r="K42" i="49" s="1"/>
  <c r="H41" i="49"/>
  <c r="I41" i="49" s="1"/>
  <c r="K41" i="49" s="1"/>
  <c r="H16" i="47"/>
  <c r="I16" i="47" s="1"/>
  <c r="K16" i="47" s="1"/>
  <c r="H6" i="47"/>
  <c r="I6" i="47" s="1"/>
  <c r="K6" i="47" s="1"/>
  <c r="H18" i="34"/>
  <c r="I18" i="34" s="1"/>
  <c r="K18" i="34" s="1"/>
  <c r="H25" i="53"/>
  <c r="I25" i="53" s="1"/>
  <c r="K25" i="53" s="1"/>
  <c r="H6" i="53"/>
  <c r="I6" i="53" s="1"/>
  <c r="K6" i="53" s="1"/>
  <c r="H21" i="40"/>
  <c r="I21" i="40" s="1"/>
  <c r="K21" i="40" s="1"/>
  <c r="H22" i="22"/>
  <c r="I22" i="22" s="1"/>
  <c r="K22" i="22" s="1"/>
  <c r="H35" i="22"/>
  <c r="I35" i="22" s="1"/>
  <c r="K35" i="22" s="1"/>
  <c r="H40" i="39"/>
  <c r="I40" i="39" s="1"/>
  <c r="K40" i="39" s="1"/>
  <c r="H17" i="39"/>
  <c r="I17" i="39" s="1"/>
  <c r="K17" i="39" s="1"/>
  <c r="H16" i="41"/>
  <c r="I16" i="41" s="1"/>
  <c r="K16" i="41" s="1"/>
  <c r="H20" i="41"/>
  <c r="I20" i="41" s="1"/>
  <c r="K20" i="41" s="1"/>
  <c r="H32" i="54"/>
  <c r="I32" i="54" s="1"/>
  <c r="K32" i="54" s="1"/>
  <c r="H18" i="54"/>
  <c r="I18" i="54" s="1"/>
  <c r="K18" i="54" s="1"/>
  <c r="H23" i="35"/>
  <c r="I23" i="35" s="1"/>
  <c r="K23" i="35" s="1"/>
  <c r="H39" i="35"/>
  <c r="I39" i="35" s="1"/>
  <c r="H36" i="47"/>
  <c r="I36" i="47" s="1"/>
  <c r="H42" i="41"/>
  <c r="I42" i="41" s="1"/>
  <c r="K42" i="41" s="1"/>
  <c r="H22" i="35"/>
  <c r="I22" i="35" s="1"/>
  <c r="K22" i="35" s="1"/>
  <c r="H19" i="56"/>
  <c r="I19" i="56" s="1"/>
  <c r="K19" i="56" s="1"/>
  <c r="H15" i="53"/>
  <c r="I15" i="53" s="1"/>
  <c r="H24" i="40"/>
  <c r="I24" i="40" s="1"/>
  <c r="K24" i="40" s="1"/>
  <c r="H29" i="41"/>
  <c r="I29" i="41" s="1"/>
  <c r="K29" i="41" s="1"/>
  <c r="H11" i="41"/>
  <c r="I11" i="41" s="1"/>
  <c r="K11" i="41" s="1"/>
  <c r="H31" i="47"/>
  <c r="I31" i="47" s="1"/>
  <c r="K31" i="47" s="1"/>
  <c r="H15" i="39"/>
  <c r="I15" i="39" s="1"/>
  <c r="K15" i="39" s="1"/>
  <c r="H15" i="40"/>
  <c r="I15" i="40" s="1"/>
  <c r="K15" i="40" s="1"/>
  <c r="H21" i="41"/>
  <c r="I21" i="41" s="1"/>
  <c r="K21" i="41" s="1"/>
  <c r="H33" i="35"/>
  <c r="I33" i="35" s="1"/>
  <c r="K33" i="35" s="1"/>
  <c r="H28" i="35"/>
  <c r="I28" i="35" s="1"/>
  <c r="K28" i="35" s="1"/>
  <c r="H28" i="48"/>
  <c r="I28" i="48" s="1"/>
  <c r="K28" i="48" s="1"/>
  <c r="H38" i="48"/>
  <c r="I38" i="48" s="1"/>
  <c r="K38" i="48" s="1"/>
  <c r="H11" i="23"/>
  <c r="I11" i="23" s="1"/>
  <c r="K11" i="23" s="1"/>
  <c r="H36" i="44"/>
  <c r="I36" i="44" s="1"/>
  <c r="K36" i="44" s="1"/>
  <c r="H34" i="44"/>
  <c r="I34" i="44" s="1"/>
  <c r="K34" i="44" s="1"/>
  <c r="H22" i="56"/>
  <c r="I22" i="56" s="1"/>
  <c r="K22" i="56" s="1"/>
  <c r="H43" i="49"/>
  <c r="I43" i="49" s="1"/>
  <c r="K43" i="49" s="1"/>
  <c r="H30" i="49"/>
  <c r="I30" i="49" s="1"/>
  <c r="K30" i="49" s="1"/>
  <c r="H18" i="47"/>
  <c r="I18" i="47" s="1"/>
  <c r="K18" i="47" s="1"/>
  <c r="H42" i="47"/>
  <c r="I42" i="47" s="1"/>
  <c r="K42" i="47" s="1"/>
  <c r="H27" i="34"/>
  <c r="I27" i="34" s="1"/>
  <c r="K27" i="34" s="1"/>
  <c r="H31" i="53"/>
  <c r="I31" i="53" s="1"/>
  <c r="K31" i="53" s="1"/>
  <c r="H36" i="53"/>
  <c r="I36" i="53" s="1"/>
  <c r="K36" i="53" s="1"/>
  <c r="H30" i="40"/>
  <c r="I30" i="40" s="1"/>
  <c r="H9" i="22"/>
  <c r="I9" i="22" s="1"/>
  <c r="K9" i="22" s="1"/>
  <c r="H32" i="22"/>
  <c r="I32" i="22" s="1"/>
  <c r="K32" i="22" s="1"/>
  <c r="H7" i="39"/>
  <c r="I7" i="39" s="1"/>
  <c r="K7" i="39" s="1"/>
  <c r="H28" i="39"/>
  <c r="I28" i="39" s="1"/>
  <c r="H27" i="41"/>
  <c r="I27" i="41" s="1"/>
  <c r="K27" i="41" s="1"/>
  <c r="H15" i="41"/>
  <c r="I15" i="41" s="1"/>
  <c r="K15" i="41" s="1"/>
  <c r="H14" i="35"/>
  <c r="I14" i="35" s="1"/>
  <c r="K14" i="35" s="1"/>
  <c r="H24" i="47"/>
  <c r="I24" i="47" s="1"/>
  <c r="K24" i="47" s="1"/>
  <c r="H21" i="35"/>
  <c r="I21" i="35" s="1"/>
  <c r="K21" i="35" s="1"/>
  <c r="H26" i="33"/>
  <c r="I26" i="33" s="1"/>
  <c r="K26" i="33" s="1"/>
  <c r="H17" i="47"/>
  <c r="I17" i="47" s="1"/>
  <c r="K17" i="47" s="1"/>
  <c r="H18" i="39"/>
  <c r="I18" i="39" s="1"/>
  <c r="K18" i="39" s="1"/>
  <c r="H28" i="54"/>
  <c r="I28" i="54" s="1"/>
  <c r="K28" i="54" s="1"/>
  <c r="H25" i="35"/>
  <c r="I25" i="35" s="1"/>
  <c r="K25" i="35" s="1"/>
  <c r="H22" i="48"/>
  <c r="I22" i="48" s="1"/>
  <c r="K22" i="48" s="1"/>
  <c r="H30" i="48"/>
  <c r="I30" i="48" s="1"/>
  <c r="K30" i="48" s="1"/>
  <c r="H34" i="23"/>
  <c r="I34" i="23" s="1"/>
  <c r="H15" i="44"/>
  <c r="I15" i="44" s="1"/>
  <c r="K15" i="44" s="1"/>
  <c r="H24" i="44"/>
  <c r="I24" i="44" s="1"/>
  <c r="H24" i="56"/>
  <c r="I24" i="56" s="1"/>
  <c r="H19" i="49"/>
  <c r="I19" i="49" s="1"/>
  <c r="K19" i="49" s="1"/>
  <c r="H27" i="49"/>
  <c r="I27" i="49" s="1"/>
  <c r="K27" i="49" s="1"/>
  <c r="H30" i="47"/>
  <c r="I30" i="47" s="1"/>
  <c r="K30" i="47" s="1"/>
  <c r="H19" i="34"/>
  <c r="I19" i="34" s="1"/>
  <c r="K19" i="34" s="1"/>
  <c r="H21" i="34"/>
  <c r="I21" i="34" s="1"/>
  <c r="K21" i="34" s="1"/>
  <c r="H5" i="53"/>
  <c r="I5" i="53" s="1"/>
  <c r="H18" i="40"/>
  <c r="I18" i="40" s="1"/>
  <c r="K18" i="40" s="1"/>
  <c r="H41" i="50"/>
  <c r="I41" i="50" s="1"/>
  <c r="K41" i="50" s="1"/>
  <c r="H11" i="22"/>
  <c r="I11" i="22" s="1"/>
  <c r="K11" i="22" s="1"/>
  <c r="H10" i="22"/>
  <c r="I10" i="22" s="1"/>
  <c r="K10" i="22" s="1"/>
  <c r="H33" i="39"/>
  <c r="I33" i="39" s="1"/>
  <c r="K33" i="39" s="1"/>
  <c r="H41" i="39"/>
  <c r="I41" i="39" s="1"/>
  <c r="H14" i="41"/>
  <c r="I14" i="41" s="1"/>
  <c r="K14" i="41" s="1"/>
  <c r="H8" i="41"/>
  <c r="I8" i="41" s="1"/>
  <c r="K8" i="41" s="1"/>
  <c r="H36" i="50"/>
  <c r="I36" i="50" s="1"/>
  <c r="H23" i="50"/>
  <c r="I23" i="50" s="1"/>
  <c r="K23" i="50" s="1"/>
  <c r="H5" i="54"/>
  <c r="I5" i="54" s="1"/>
  <c r="H33" i="23"/>
  <c r="I33" i="23" s="1"/>
  <c r="K33" i="23" s="1"/>
  <c r="H13" i="21"/>
  <c r="I13" i="21" s="1"/>
  <c r="K13" i="21" s="1"/>
  <c r="H10" i="50"/>
  <c r="I10" i="50" s="1"/>
  <c r="K10" i="50" s="1"/>
  <c r="H27" i="50"/>
  <c r="I27" i="50" s="1"/>
  <c r="K27" i="50" s="1"/>
  <c r="H33" i="50"/>
  <c r="I33" i="50" s="1"/>
  <c r="K33" i="50" s="1"/>
  <c r="H42" i="36"/>
  <c r="I42" i="36" s="1"/>
  <c r="K42" i="36" s="1"/>
  <c r="H37" i="50"/>
  <c r="I37" i="50" s="1"/>
  <c r="K37" i="50" s="1"/>
  <c r="H32" i="50"/>
  <c r="I32" i="50" s="1"/>
  <c r="K32" i="50" s="1"/>
  <c r="H32" i="21"/>
  <c r="I32" i="21" s="1"/>
  <c r="K32" i="21" s="1"/>
  <c r="H35" i="21"/>
  <c r="I35" i="21" s="1"/>
  <c r="K35" i="21" s="1"/>
  <c r="H12" i="21"/>
  <c r="I12" i="21" s="1"/>
  <c r="K12" i="21" s="1"/>
  <c r="H20" i="56"/>
  <c r="I20" i="56" s="1"/>
  <c r="K20" i="56" s="1"/>
  <c r="H10" i="47"/>
  <c r="I10" i="47" s="1"/>
  <c r="K10" i="47" s="1"/>
  <c r="H23" i="47"/>
  <c r="I23" i="47" s="1"/>
  <c r="H42" i="21"/>
  <c r="I42" i="21" s="1"/>
  <c r="K42" i="21" s="1"/>
  <c r="H29" i="40"/>
  <c r="I29" i="40" s="1"/>
  <c r="K29" i="40" s="1"/>
  <c r="H17" i="50"/>
  <c r="I17" i="50" s="1"/>
  <c r="K17" i="50" s="1"/>
  <c r="H35" i="50"/>
  <c r="I35" i="50" s="1"/>
  <c r="K35" i="50" s="1"/>
  <c r="H22" i="50"/>
  <c r="I22" i="50" s="1"/>
  <c r="K22" i="50" s="1"/>
  <c r="H25" i="41"/>
  <c r="I25" i="41" s="1"/>
  <c r="K25" i="41" s="1"/>
  <c r="H10" i="41"/>
  <c r="I10" i="41" s="1"/>
  <c r="K10" i="41" s="1"/>
  <c r="H29" i="21"/>
  <c r="I29" i="21" s="1"/>
  <c r="K29" i="21" s="1"/>
  <c r="H30" i="21"/>
  <c r="I30" i="21" s="1"/>
  <c r="K30" i="21" s="1"/>
  <c r="H19" i="21"/>
  <c r="I19" i="21" s="1"/>
  <c r="K19" i="21" s="1"/>
  <c r="H15" i="50"/>
  <c r="I15" i="50" s="1"/>
  <c r="K15" i="50" s="1"/>
  <c r="H31" i="50"/>
  <c r="I31" i="50" s="1"/>
  <c r="K31" i="50" s="1"/>
  <c r="H23" i="21"/>
  <c r="I23" i="21" s="1"/>
  <c r="K23" i="21" s="1"/>
  <c r="H6" i="50"/>
  <c r="I6" i="50" s="1"/>
  <c r="K6" i="50" s="1"/>
  <c r="H30" i="23"/>
  <c r="I30" i="23" s="1"/>
  <c r="K30" i="23" s="1"/>
  <c r="H33" i="21"/>
  <c r="I33" i="21" s="1"/>
  <c r="K33" i="21" s="1"/>
  <c r="H26" i="23"/>
  <c r="I26" i="23" s="1"/>
  <c r="H26" i="21"/>
  <c r="I26" i="21" s="1"/>
  <c r="K26" i="21" s="1"/>
  <c r="H23" i="23"/>
  <c r="I23" i="23" s="1"/>
  <c r="K23" i="23" s="1"/>
  <c r="H7" i="47"/>
  <c r="I7" i="47" s="1"/>
  <c r="K7" i="47" s="1"/>
  <c r="H8" i="47"/>
  <c r="I8" i="47" s="1"/>
  <c r="K8" i="47" s="1"/>
  <c r="H10" i="21"/>
  <c r="I10" i="21" s="1"/>
  <c r="K10" i="21" s="1"/>
  <c r="H27" i="53"/>
  <c r="I27" i="53" s="1"/>
  <c r="K27" i="53" s="1"/>
  <c r="H20" i="40"/>
  <c r="I20" i="40" s="1"/>
  <c r="K20" i="40" s="1"/>
  <c r="H16" i="50"/>
  <c r="I16" i="50" s="1"/>
  <c r="K16" i="50" s="1"/>
  <c r="H39" i="50"/>
  <c r="I39" i="50" s="1"/>
  <c r="K39" i="50" s="1"/>
  <c r="H13" i="50"/>
  <c r="I13" i="50" s="1"/>
  <c r="K13" i="50" s="1"/>
  <c r="H9" i="41"/>
  <c r="I9" i="41" s="1"/>
  <c r="K9" i="41" s="1"/>
  <c r="H28" i="41"/>
  <c r="I28" i="41" s="1"/>
  <c r="K28" i="41" s="1"/>
  <c r="H40" i="50"/>
  <c r="I40" i="50" s="1"/>
  <c r="K40" i="50" s="1"/>
  <c r="H27" i="21"/>
  <c r="I27" i="21" s="1"/>
  <c r="K27" i="21" s="1"/>
  <c r="H21" i="36"/>
  <c r="I21" i="36" s="1"/>
  <c r="H5" i="50"/>
  <c r="H8" i="54"/>
  <c r="I8" i="54" s="1"/>
  <c r="H15" i="35"/>
  <c r="I15" i="35" s="1"/>
  <c r="H17" i="35"/>
  <c r="I17" i="35" s="1"/>
  <c r="K17" i="35" s="1"/>
  <c r="H13" i="33"/>
  <c r="I13" i="33" s="1"/>
  <c r="K13" i="33" s="1"/>
  <c r="H20" i="23"/>
  <c r="I20" i="23" s="1"/>
  <c r="K20" i="23" s="1"/>
  <c r="H38" i="44"/>
  <c r="I38" i="44" s="1"/>
  <c r="K38" i="44" s="1"/>
  <c r="H6" i="44"/>
  <c r="I6" i="44" s="1"/>
  <c r="K6" i="44" s="1"/>
  <c r="H37" i="56"/>
  <c r="I37" i="56" s="1"/>
  <c r="K37" i="56" s="1"/>
  <c r="H31" i="56"/>
  <c r="I31" i="56" s="1"/>
  <c r="K31" i="56" s="1"/>
  <c r="H37" i="47"/>
  <c r="I37" i="47" s="1"/>
  <c r="K37" i="47" s="1"/>
  <c r="H9" i="47"/>
  <c r="I9" i="47" s="1"/>
  <c r="K9" i="47" s="1"/>
  <c r="H7" i="21"/>
  <c r="I7" i="21" s="1"/>
  <c r="K7" i="21" s="1"/>
  <c r="H38" i="34"/>
  <c r="I38" i="34" s="1"/>
  <c r="K38" i="34" s="1"/>
  <c r="H24" i="34"/>
  <c r="I24" i="34" s="1"/>
  <c r="K24" i="34" s="1"/>
  <c r="H30" i="53"/>
  <c r="I30" i="53" s="1"/>
  <c r="K30" i="53" s="1"/>
  <c r="H18" i="53"/>
  <c r="I18" i="53" s="1"/>
  <c r="K18" i="53" s="1"/>
  <c r="H19" i="40"/>
  <c r="I19" i="40" s="1"/>
  <c r="K19" i="40" s="1"/>
  <c r="H7" i="50"/>
  <c r="I7" i="50" s="1"/>
  <c r="K7" i="50" s="1"/>
  <c r="H42" i="50"/>
  <c r="I42" i="50" s="1"/>
  <c r="H19" i="50"/>
  <c r="I19" i="50" s="1"/>
  <c r="K19" i="50" s="1"/>
  <c r="H11" i="39"/>
  <c r="I11" i="39" s="1"/>
  <c r="K11" i="39" s="1"/>
  <c r="H35" i="39"/>
  <c r="I35" i="39" s="1"/>
  <c r="K35" i="39" s="1"/>
  <c r="H23" i="41"/>
  <c r="I23" i="41" s="1"/>
  <c r="K23" i="41" s="1"/>
  <c r="H41" i="41"/>
  <c r="I41" i="41" s="1"/>
  <c r="K41" i="41" s="1"/>
  <c r="H26" i="41"/>
  <c r="I26" i="41" s="1"/>
  <c r="K26" i="41" s="1"/>
  <c r="H9" i="50"/>
  <c r="I9" i="50" s="1"/>
  <c r="K9" i="50" s="1"/>
  <c r="H43" i="50"/>
  <c r="I43" i="50" s="1"/>
  <c r="K43" i="50" s="1"/>
  <c r="H39" i="21"/>
  <c r="I39" i="21" s="1"/>
  <c r="K39" i="21" s="1"/>
  <c r="H20" i="50"/>
  <c r="I20" i="50" s="1"/>
  <c r="K20" i="50" s="1"/>
  <c r="H8" i="50"/>
  <c r="I8" i="50" s="1"/>
  <c r="K8" i="50" s="1"/>
  <c r="H29" i="23"/>
  <c r="I29" i="23" s="1"/>
  <c r="K29" i="23" s="1"/>
  <c r="H11" i="50"/>
  <c r="I11" i="50" s="1"/>
  <c r="H16" i="54"/>
  <c r="I16" i="54" s="1"/>
  <c r="H43" i="35"/>
  <c r="I43" i="35" s="1"/>
  <c r="K43" i="35" s="1"/>
  <c r="H20" i="35"/>
  <c r="I20" i="35" s="1"/>
  <c r="H33" i="56"/>
  <c r="I33" i="56" s="1"/>
  <c r="K33" i="56" s="1"/>
  <c r="H8" i="53"/>
  <c r="I8" i="53" s="1"/>
  <c r="K8" i="53" s="1"/>
  <c r="H27" i="35"/>
  <c r="I27" i="35" s="1"/>
  <c r="K27" i="35" s="1"/>
  <c r="H24" i="35"/>
  <c r="I24" i="35" s="1"/>
  <c r="K24" i="35" s="1"/>
  <c r="H5" i="33"/>
  <c r="I5" i="33" s="1"/>
  <c r="H27" i="23"/>
  <c r="I27" i="23" s="1"/>
  <c r="K27" i="23" s="1"/>
  <c r="H25" i="44"/>
  <c r="I25" i="44" s="1"/>
  <c r="K25" i="44" s="1"/>
  <c r="H27" i="44"/>
  <c r="I27" i="44" s="1"/>
  <c r="K27" i="44" s="1"/>
  <c r="H27" i="56"/>
  <c r="I27" i="56" s="1"/>
  <c r="K27" i="56" s="1"/>
  <c r="H41" i="47"/>
  <c r="I41" i="47" s="1"/>
  <c r="K41" i="47" s="1"/>
  <c r="H14" i="47"/>
  <c r="I14" i="47" s="1"/>
  <c r="K14" i="47" s="1"/>
  <c r="H28" i="21"/>
  <c r="I28" i="21" s="1"/>
  <c r="K28" i="21" s="1"/>
  <c r="H5" i="34"/>
  <c r="H23" i="34"/>
  <c r="I23" i="34" s="1"/>
  <c r="K23" i="34" s="1"/>
  <c r="H28" i="53"/>
  <c r="I28" i="53" s="1"/>
  <c r="K28" i="53" s="1"/>
  <c r="H12" i="53"/>
  <c r="I12" i="53" s="1"/>
  <c r="H43" i="40"/>
  <c r="I43" i="40" s="1"/>
  <c r="K43" i="40" s="1"/>
  <c r="H14" i="50"/>
  <c r="I14" i="50" s="1"/>
  <c r="K14" i="50" s="1"/>
  <c r="H21" i="50"/>
  <c r="I21" i="50" s="1"/>
  <c r="K21" i="50" s="1"/>
  <c r="H25" i="50"/>
  <c r="I25" i="50" s="1"/>
  <c r="K25" i="50" s="1"/>
  <c r="H6" i="39"/>
  <c r="I6" i="39" s="1"/>
  <c r="K6" i="39" s="1"/>
  <c r="H16" i="39"/>
  <c r="I16" i="39" s="1"/>
  <c r="K16" i="39" s="1"/>
  <c r="H32" i="41"/>
  <c r="I32" i="41" s="1"/>
  <c r="K32" i="41" s="1"/>
  <c r="H13" i="41"/>
  <c r="I13" i="41" s="1"/>
  <c r="K13" i="41" s="1"/>
  <c r="H24" i="41"/>
  <c r="I24" i="41" s="1"/>
  <c r="H9" i="36"/>
  <c r="I9" i="36" s="1"/>
  <c r="K9" i="36" s="1"/>
  <c r="H29" i="54"/>
  <c r="I29" i="54" s="1"/>
  <c r="K29" i="54" s="1"/>
  <c r="H24" i="50"/>
  <c r="I24" i="50" s="1"/>
  <c r="K24" i="50" s="1"/>
  <c r="H34" i="54"/>
  <c r="I34" i="54" s="1"/>
  <c r="K34" i="54" s="1"/>
  <c r="H35" i="54"/>
  <c r="I35" i="54" s="1"/>
  <c r="K35" i="54" s="1"/>
  <c r="H22" i="36"/>
  <c r="I22" i="36" s="1"/>
  <c r="K22" i="36" s="1"/>
  <c r="H10" i="35"/>
  <c r="I10" i="35" s="1"/>
  <c r="K10" i="35" s="1"/>
  <c r="H37" i="33"/>
  <c r="I37" i="33" s="1"/>
  <c r="K37" i="33" s="1"/>
  <c r="H28" i="23"/>
  <c r="I28" i="23" s="1"/>
  <c r="K28" i="23" s="1"/>
  <c r="H22" i="54"/>
  <c r="I22" i="54" s="1"/>
  <c r="K22" i="54" s="1"/>
  <c r="H8" i="35"/>
  <c r="I8" i="35" s="1"/>
  <c r="K8" i="35" s="1"/>
  <c r="H30" i="33"/>
  <c r="I30" i="33" s="1"/>
  <c r="K30" i="33" s="1"/>
  <c r="H23" i="54"/>
  <c r="I23" i="54" s="1"/>
  <c r="K23" i="54" s="1"/>
  <c r="H30" i="54"/>
  <c r="I30" i="54" s="1"/>
  <c r="K30" i="54" s="1"/>
  <c r="H16" i="35"/>
  <c r="I16" i="35" s="1"/>
  <c r="K16" i="35" s="1"/>
  <c r="H35" i="35"/>
  <c r="I35" i="35" s="1"/>
  <c r="K35" i="35" s="1"/>
  <c r="H12" i="48"/>
  <c r="I12" i="48" s="1"/>
  <c r="K12" i="48" s="1"/>
  <c r="H12" i="33"/>
  <c r="I12" i="33" s="1"/>
  <c r="K12" i="33" s="1"/>
  <c r="H22" i="23"/>
  <c r="I22" i="23" s="1"/>
  <c r="H37" i="44"/>
  <c r="I37" i="44" s="1"/>
  <c r="K37" i="44" s="1"/>
  <c r="H42" i="44"/>
  <c r="I42" i="44" s="1"/>
  <c r="K42" i="44" s="1"/>
  <c r="H10" i="56"/>
  <c r="I10" i="56" s="1"/>
  <c r="K10" i="56" s="1"/>
  <c r="H35" i="49"/>
  <c r="I35" i="49" s="1"/>
  <c r="K35" i="49" s="1"/>
  <c r="H12" i="49"/>
  <c r="I12" i="49" s="1"/>
  <c r="K12" i="49" s="1"/>
  <c r="H7" i="49"/>
  <c r="I7" i="49" s="1"/>
  <c r="K7" i="49" s="1"/>
  <c r="H12" i="47"/>
  <c r="I12" i="47" s="1"/>
  <c r="K12" i="47" s="1"/>
  <c r="H34" i="47"/>
  <c r="I34" i="47" s="1"/>
  <c r="K34" i="47" s="1"/>
  <c r="H38" i="21"/>
  <c r="I38" i="21" s="1"/>
  <c r="K38" i="21" s="1"/>
  <c r="H43" i="34"/>
  <c r="I43" i="34" s="1"/>
  <c r="K43" i="34" s="1"/>
  <c r="H35" i="34"/>
  <c r="I35" i="34" s="1"/>
  <c r="K35" i="34" s="1"/>
  <c r="H32" i="53"/>
  <c r="I32" i="53" s="1"/>
  <c r="K32" i="53" s="1"/>
  <c r="H26" i="53"/>
  <c r="I26" i="53" s="1"/>
  <c r="K26" i="53" s="1"/>
  <c r="H38" i="40"/>
  <c r="I38" i="40" s="1"/>
  <c r="K38" i="40" s="1"/>
  <c r="H30" i="50"/>
  <c r="I30" i="50" s="1"/>
  <c r="K30" i="50" s="1"/>
  <c r="H34" i="50"/>
  <c r="I34" i="50" s="1"/>
  <c r="H7" i="22"/>
  <c r="I7" i="22" s="1"/>
  <c r="K7" i="22" s="1"/>
  <c r="H24" i="22"/>
  <c r="I24" i="22" s="1"/>
  <c r="K24" i="22" s="1"/>
  <c r="H23" i="39"/>
  <c r="I23" i="39" s="1"/>
  <c r="K23" i="39" s="1"/>
  <c r="H12" i="41"/>
  <c r="I12" i="41" s="1"/>
  <c r="K12" i="41" s="1"/>
  <c r="H40" i="41"/>
  <c r="I40" i="41" s="1"/>
  <c r="K40" i="41" s="1"/>
  <c r="H38" i="24"/>
  <c r="I38" i="24" s="1"/>
  <c r="K38" i="24" s="1"/>
  <c r="H18" i="24"/>
  <c r="I18" i="24" s="1"/>
  <c r="K18" i="24" s="1"/>
  <c r="H14" i="24"/>
  <c r="I14" i="24" s="1"/>
  <c r="K14" i="24" s="1"/>
  <c r="H19" i="36"/>
  <c r="I19" i="36" s="1"/>
  <c r="K19" i="36" s="1"/>
  <c r="H11" i="36"/>
  <c r="I11" i="36" s="1"/>
  <c r="K11" i="36" s="1"/>
  <c r="H38" i="33"/>
  <c r="I38" i="33" s="1"/>
  <c r="K38" i="33" s="1"/>
  <c r="H17" i="33"/>
  <c r="I17" i="33" s="1"/>
  <c r="K17" i="33" s="1"/>
  <c r="H36" i="33"/>
  <c r="I36" i="33" s="1"/>
  <c r="K36" i="33" s="1"/>
  <c r="H9" i="24"/>
  <c r="I9" i="24" s="1"/>
  <c r="K9" i="24" s="1"/>
  <c r="H23" i="24"/>
  <c r="I23" i="24" s="1"/>
  <c r="K23" i="24" s="1"/>
  <c r="H43" i="24"/>
  <c r="I43" i="24" s="1"/>
  <c r="K43" i="24" s="1"/>
  <c r="H6" i="54"/>
  <c r="I6" i="54" s="1"/>
  <c r="K6" i="54" s="1"/>
  <c r="H10" i="54"/>
  <c r="I10" i="54" s="1"/>
  <c r="K10" i="54" s="1"/>
  <c r="H17" i="36"/>
  <c r="I17" i="36" s="1"/>
  <c r="K17" i="36" s="1"/>
  <c r="H10" i="36"/>
  <c r="I10" i="36" s="1"/>
  <c r="K10" i="36" s="1"/>
  <c r="H18" i="33"/>
  <c r="I18" i="33" s="1"/>
  <c r="K18" i="33" s="1"/>
  <c r="H8" i="33"/>
  <c r="I8" i="33" s="1"/>
  <c r="K8" i="33" s="1"/>
  <c r="H22" i="33"/>
  <c r="I22" i="33" s="1"/>
  <c r="K22" i="33" s="1"/>
  <c r="H10" i="23"/>
  <c r="I10" i="23" s="1"/>
  <c r="K10" i="23" s="1"/>
  <c r="H14" i="23"/>
  <c r="I14" i="23" s="1"/>
  <c r="K14" i="23" s="1"/>
  <c r="H43" i="56"/>
  <c r="I43" i="56" s="1"/>
  <c r="K43" i="56" s="1"/>
  <c r="H30" i="56"/>
  <c r="I30" i="56" s="1"/>
  <c r="K30" i="56" s="1"/>
  <c r="H24" i="21"/>
  <c r="I24" i="21" s="1"/>
  <c r="K24" i="21" s="1"/>
  <c r="H9" i="21"/>
  <c r="I9" i="21" s="1"/>
  <c r="K9" i="21" s="1"/>
  <c r="H33" i="24"/>
  <c r="I33" i="24" s="1"/>
  <c r="K33" i="24" s="1"/>
  <c r="H6" i="24"/>
  <c r="I6" i="24" s="1"/>
  <c r="K6" i="24" s="1"/>
  <c r="H39" i="24"/>
  <c r="I39" i="24" s="1"/>
  <c r="K39" i="24" s="1"/>
  <c r="H37" i="40"/>
  <c r="I37" i="40" s="1"/>
  <c r="K37" i="40" s="1"/>
  <c r="H33" i="40"/>
  <c r="I33" i="40" s="1"/>
  <c r="K33" i="40" s="1"/>
  <c r="H10" i="40"/>
  <c r="I10" i="40" s="1"/>
  <c r="K10" i="40" s="1"/>
  <c r="H7" i="36"/>
  <c r="I7" i="36" s="1"/>
  <c r="K7" i="36" s="1"/>
  <c r="H34" i="36"/>
  <c r="I34" i="36" s="1"/>
  <c r="K34" i="36" s="1"/>
  <c r="H15" i="33"/>
  <c r="I15" i="33" s="1"/>
  <c r="K15" i="33" s="1"/>
  <c r="H19" i="33"/>
  <c r="I19" i="33" s="1"/>
  <c r="K19" i="33" s="1"/>
  <c r="H7" i="24"/>
  <c r="I7" i="24" s="1"/>
  <c r="K7" i="24" s="1"/>
  <c r="H27" i="24"/>
  <c r="I27" i="24" s="1"/>
  <c r="K27" i="24" s="1"/>
  <c r="H37" i="54"/>
  <c r="I37" i="54" s="1"/>
  <c r="K37" i="54" s="1"/>
  <c r="H38" i="54"/>
  <c r="I38" i="54" s="1"/>
  <c r="K38" i="54" s="1"/>
  <c r="H19" i="54"/>
  <c r="I19" i="54" s="1"/>
  <c r="K19" i="54" s="1"/>
  <c r="H41" i="36"/>
  <c r="I41" i="36" s="1"/>
  <c r="K41" i="36" s="1"/>
  <c r="H39" i="36"/>
  <c r="I39" i="36" s="1"/>
  <c r="K39" i="36" s="1"/>
  <c r="H37" i="36"/>
  <c r="I37" i="36" s="1"/>
  <c r="K37" i="36" s="1"/>
  <c r="H32" i="33"/>
  <c r="I32" i="33" s="1"/>
  <c r="K32" i="33" s="1"/>
  <c r="H34" i="33"/>
  <c r="I34" i="33" s="1"/>
  <c r="K34" i="33" s="1"/>
  <c r="H9" i="23"/>
  <c r="I9" i="23" s="1"/>
  <c r="K9" i="23" s="1"/>
  <c r="H36" i="23"/>
  <c r="I36" i="23" s="1"/>
  <c r="K36" i="23" s="1"/>
  <c r="H24" i="23"/>
  <c r="I24" i="23" s="1"/>
  <c r="K24" i="23" s="1"/>
  <c r="H23" i="56"/>
  <c r="I23" i="56" s="1"/>
  <c r="K23" i="56" s="1"/>
  <c r="H18" i="56"/>
  <c r="I18" i="56" s="1"/>
  <c r="H15" i="21"/>
  <c r="I15" i="21" s="1"/>
  <c r="K15" i="21" s="1"/>
  <c r="H5" i="21"/>
  <c r="I5" i="21" s="1"/>
  <c r="H21" i="21"/>
  <c r="I21" i="21" s="1"/>
  <c r="K21" i="21" s="1"/>
  <c r="H34" i="24"/>
  <c r="I34" i="24" s="1"/>
  <c r="K34" i="24" s="1"/>
  <c r="H17" i="24"/>
  <c r="I17" i="24" s="1"/>
  <c r="K17" i="24" s="1"/>
  <c r="H16" i="40"/>
  <c r="I16" i="40" s="1"/>
  <c r="K16" i="40" s="1"/>
  <c r="H14" i="40"/>
  <c r="I14" i="40" s="1"/>
  <c r="K14" i="40" s="1"/>
  <c r="H25" i="40"/>
  <c r="I25" i="40" s="1"/>
  <c r="K25" i="40" s="1"/>
  <c r="H33" i="33"/>
  <c r="I33" i="33" s="1"/>
  <c r="K33" i="33" s="1"/>
  <c r="H13" i="54"/>
  <c r="I13" i="54" s="1"/>
  <c r="K13" i="54" s="1"/>
  <c r="H25" i="54"/>
  <c r="I25" i="54" s="1"/>
  <c r="K25" i="54" s="1"/>
  <c r="H41" i="54"/>
  <c r="I41" i="54" s="1"/>
  <c r="K41" i="54" s="1"/>
  <c r="H16" i="36"/>
  <c r="I16" i="36" s="1"/>
  <c r="K16" i="36" s="1"/>
  <c r="H24" i="36"/>
  <c r="I24" i="36" s="1"/>
  <c r="K24" i="36" s="1"/>
  <c r="H29" i="36"/>
  <c r="I29" i="36" s="1"/>
  <c r="K29" i="36" s="1"/>
  <c r="H9" i="33"/>
  <c r="I9" i="33" s="1"/>
  <c r="K9" i="33" s="1"/>
  <c r="H14" i="33"/>
  <c r="I14" i="33" s="1"/>
  <c r="K14" i="33" s="1"/>
  <c r="H32" i="23"/>
  <c r="I32" i="23" s="1"/>
  <c r="K32" i="23" s="1"/>
  <c r="H8" i="23"/>
  <c r="I8" i="23" s="1"/>
  <c r="K8" i="23" s="1"/>
  <c r="H40" i="23"/>
  <c r="I40" i="23" s="1"/>
  <c r="K40" i="23" s="1"/>
  <c r="H6" i="56"/>
  <c r="I6" i="56" s="1"/>
  <c r="K6" i="56" s="1"/>
  <c r="H15" i="56"/>
  <c r="I15" i="56" s="1"/>
  <c r="K15" i="56" s="1"/>
  <c r="H25" i="56"/>
  <c r="I25" i="56" s="1"/>
  <c r="K25" i="56" s="1"/>
  <c r="H6" i="21"/>
  <c r="I6" i="21" s="1"/>
  <c r="K6" i="21" s="1"/>
  <c r="H40" i="21"/>
  <c r="I40" i="21" s="1"/>
  <c r="K40" i="21" s="1"/>
  <c r="H17" i="21"/>
  <c r="I17" i="21" s="1"/>
  <c r="K17" i="21" s="1"/>
  <c r="H5" i="24"/>
  <c r="I5" i="24" s="1"/>
  <c r="H25" i="24"/>
  <c r="I25" i="24" s="1"/>
  <c r="H6" i="40"/>
  <c r="I6" i="40" s="1"/>
  <c r="K6" i="40" s="1"/>
  <c r="H36" i="40"/>
  <c r="I36" i="40" s="1"/>
  <c r="K36" i="40" s="1"/>
  <c r="H38" i="36"/>
  <c r="I38" i="36" s="1"/>
  <c r="K38" i="36" s="1"/>
  <c r="H18" i="36"/>
  <c r="I18" i="36" s="1"/>
  <c r="K18" i="36" s="1"/>
  <c r="H11" i="24"/>
  <c r="I11" i="24" s="1"/>
  <c r="K11" i="24" s="1"/>
  <c r="H36" i="36"/>
  <c r="I36" i="36" s="1"/>
  <c r="K36" i="36" s="1"/>
  <c r="H25" i="23"/>
  <c r="I25" i="23" s="1"/>
  <c r="K25" i="23" s="1"/>
  <c r="H43" i="21"/>
  <c r="I43" i="21" s="1"/>
  <c r="K43" i="21" s="1"/>
  <c r="H41" i="21"/>
  <c r="I41" i="21" s="1"/>
  <c r="K41" i="21" s="1"/>
  <c r="H37" i="21"/>
  <c r="I37" i="21" s="1"/>
  <c r="K37" i="21" s="1"/>
  <c r="H32" i="24"/>
  <c r="I32" i="24" s="1"/>
  <c r="K32" i="24" s="1"/>
  <c r="H12" i="24"/>
  <c r="I12" i="24" s="1"/>
  <c r="K12" i="24" s="1"/>
  <c r="H43" i="54"/>
  <c r="I43" i="54" s="1"/>
  <c r="K43" i="54" s="1"/>
  <c r="H17" i="54"/>
  <c r="I17" i="54" s="1"/>
  <c r="K17" i="54" s="1"/>
  <c r="H20" i="54"/>
  <c r="I20" i="54" s="1"/>
  <c r="K20" i="54" s="1"/>
  <c r="H31" i="35"/>
  <c r="I31" i="35" s="1"/>
  <c r="K31" i="35" s="1"/>
  <c r="H36" i="35"/>
  <c r="I36" i="35" s="1"/>
  <c r="K36" i="35" s="1"/>
  <c r="H18" i="35"/>
  <c r="I18" i="35" s="1"/>
  <c r="K18" i="35" s="1"/>
  <c r="H25" i="36"/>
  <c r="I25" i="36" s="1"/>
  <c r="K25" i="36" s="1"/>
  <c r="H31" i="36"/>
  <c r="I31" i="36" s="1"/>
  <c r="K31" i="36" s="1"/>
  <c r="H20" i="36"/>
  <c r="I20" i="36" s="1"/>
  <c r="K20" i="36" s="1"/>
  <c r="H11" i="33"/>
  <c r="I11" i="33" s="1"/>
  <c r="K11" i="33" s="1"/>
  <c r="H29" i="33"/>
  <c r="I29" i="33" s="1"/>
  <c r="K29" i="33" s="1"/>
  <c r="H13" i="23"/>
  <c r="I13" i="23" s="1"/>
  <c r="K13" i="23" s="1"/>
  <c r="H17" i="23"/>
  <c r="I17" i="23" s="1"/>
  <c r="K17" i="23" s="1"/>
  <c r="H20" i="44"/>
  <c r="I20" i="44" s="1"/>
  <c r="K20" i="44" s="1"/>
  <c r="H30" i="44"/>
  <c r="I30" i="44" s="1"/>
  <c r="K30" i="44" s="1"/>
  <c r="H26" i="44"/>
  <c r="I26" i="44" s="1"/>
  <c r="K26" i="44" s="1"/>
  <c r="H7" i="56"/>
  <c r="I7" i="56" s="1"/>
  <c r="K7" i="56" s="1"/>
  <c r="H35" i="56"/>
  <c r="I35" i="56" s="1"/>
  <c r="K35" i="56" s="1"/>
  <c r="H36" i="56"/>
  <c r="I36" i="56" s="1"/>
  <c r="K36" i="56" s="1"/>
  <c r="H13" i="47"/>
  <c r="I13" i="47" s="1"/>
  <c r="H38" i="47"/>
  <c r="I38" i="47" s="1"/>
  <c r="H8" i="21"/>
  <c r="I8" i="21" s="1"/>
  <c r="K8" i="21" s="1"/>
  <c r="H16" i="21"/>
  <c r="I16" i="21" s="1"/>
  <c r="K16" i="21" s="1"/>
  <c r="H14" i="21"/>
  <c r="I14" i="21" s="1"/>
  <c r="K14" i="21" s="1"/>
  <c r="H24" i="24"/>
  <c r="I24" i="24" s="1"/>
  <c r="H16" i="24"/>
  <c r="I16" i="24" s="1"/>
  <c r="H14" i="34"/>
  <c r="I14" i="34" s="1"/>
  <c r="K14" i="34" s="1"/>
  <c r="H30" i="34"/>
  <c r="I30" i="34" s="1"/>
  <c r="K30" i="34" s="1"/>
  <c r="H20" i="53"/>
  <c r="I20" i="53" s="1"/>
  <c r="K20" i="53" s="1"/>
  <c r="H29" i="53"/>
  <c r="I29" i="53" s="1"/>
  <c r="K29" i="53" s="1"/>
  <c r="H19" i="53"/>
  <c r="I19" i="53" s="1"/>
  <c r="K19" i="53" s="1"/>
  <c r="H12" i="40"/>
  <c r="I12" i="40" s="1"/>
  <c r="K12" i="40" s="1"/>
  <c r="H13" i="40"/>
  <c r="I13" i="40" s="1"/>
  <c r="K13" i="40" s="1"/>
  <c r="H8" i="40"/>
  <c r="I8" i="40" s="1"/>
  <c r="K8" i="40" s="1"/>
  <c r="H9" i="40"/>
  <c r="I9" i="40" s="1"/>
  <c r="K9" i="40" s="1"/>
  <c r="H13" i="36"/>
  <c r="I13" i="36" s="1"/>
  <c r="K13" i="36" s="1"/>
  <c r="H12" i="36"/>
  <c r="I12" i="36" s="1"/>
  <c r="K12" i="36" s="1"/>
  <c r="H27" i="54"/>
  <c r="I27" i="54" s="1"/>
  <c r="K27" i="54" s="1"/>
  <c r="H6" i="33"/>
  <c r="I6" i="33" s="1"/>
  <c r="K6" i="33" s="1"/>
  <c r="H23" i="36"/>
  <c r="I23" i="36" s="1"/>
  <c r="K23" i="36" s="1"/>
  <c r="H40" i="36"/>
  <c r="I40" i="36" s="1"/>
  <c r="K40" i="36" s="1"/>
  <c r="H21" i="23"/>
  <c r="I21" i="23" s="1"/>
  <c r="K21" i="23" s="1"/>
  <c r="H8" i="56"/>
  <c r="I8" i="56" s="1"/>
  <c r="K8" i="56" s="1"/>
  <c r="H20" i="21"/>
  <c r="I20" i="21" s="1"/>
  <c r="K20" i="21" s="1"/>
  <c r="H22" i="21"/>
  <c r="I22" i="21" s="1"/>
  <c r="K22" i="21" s="1"/>
  <c r="H36" i="24"/>
  <c r="I36" i="24" s="1"/>
  <c r="K36" i="24" s="1"/>
  <c r="H40" i="24"/>
  <c r="I40" i="24" s="1"/>
  <c r="K40" i="24" s="1"/>
  <c r="H13" i="24"/>
  <c r="I13" i="24" s="1"/>
  <c r="K13" i="24" s="1"/>
  <c r="H12" i="54"/>
  <c r="I12" i="54" s="1"/>
  <c r="K12" i="54" s="1"/>
  <c r="H15" i="54"/>
  <c r="I15" i="54" s="1"/>
  <c r="H26" i="35"/>
  <c r="I26" i="35" s="1"/>
  <c r="H38" i="35"/>
  <c r="I38" i="35" s="1"/>
  <c r="K38" i="35" s="1"/>
  <c r="H7" i="35"/>
  <c r="I7" i="35" s="1"/>
  <c r="H33" i="36"/>
  <c r="I33" i="36" s="1"/>
  <c r="K33" i="36" s="1"/>
  <c r="H5" i="36"/>
  <c r="I5" i="36" s="1"/>
  <c r="H27" i="33"/>
  <c r="I27" i="33" s="1"/>
  <c r="H24" i="33"/>
  <c r="I24" i="33" s="1"/>
  <c r="K24" i="33" s="1"/>
  <c r="H20" i="33"/>
  <c r="I20" i="33" s="1"/>
  <c r="K20" i="33" s="1"/>
  <c r="H38" i="23"/>
  <c r="I38" i="23" s="1"/>
  <c r="K38" i="23" s="1"/>
  <c r="H43" i="23"/>
  <c r="I43" i="23" s="1"/>
  <c r="K43" i="23" s="1"/>
  <c r="H5" i="56"/>
  <c r="I5" i="56" s="1"/>
  <c r="H26" i="56"/>
  <c r="I26" i="56" s="1"/>
  <c r="K26" i="56" s="1"/>
  <c r="H21" i="56"/>
  <c r="I21" i="56" s="1"/>
  <c r="K21" i="56" s="1"/>
  <c r="H22" i="47"/>
  <c r="I22" i="47" s="1"/>
  <c r="K22" i="47" s="1"/>
  <c r="H32" i="47"/>
  <c r="I32" i="47" s="1"/>
  <c r="K32" i="47" s="1"/>
  <c r="H11" i="21"/>
  <c r="I11" i="21" s="1"/>
  <c r="K11" i="21" s="1"/>
  <c r="H34" i="21"/>
  <c r="I34" i="21" s="1"/>
  <c r="K34" i="21" s="1"/>
  <c r="H26" i="24"/>
  <c r="I26" i="24" s="1"/>
  <c r="K26" i="24" s="1"/>
  <c r="H19" i="24"/>
  <c r="I19" i="24" s="1"/>
  <c r="K19" i="24" s="1"/>
  <c r="H15" i="24"/>
  <c r="I15" i="24" s="1"/>
  <c r="K15" i="24" s="1"/>
  <c r="H16" i="53"/>
  <c r="I16" i="53" s="1"/>
  <c r="K16" i="53" s="1"/>
  <c r="H33" i="53"/>
  <c r="I33" i="53" s="1"/>
  <c r="K33" i="53" s="1"/>
  <c r="H40" i="53"/>
  <c r="I40" i="53" s="1"/>
  <c r="K40" i="53" s="1"/>
  <c r="H5" i="40"/>
  <c r="I5" i="40" s="1"/>
  <c r="H17" i="40"/>
  <c r="I17" i="40" s="1"/>
  <c r="K17" i="40" s="1"/>
  <c r="H8" i="24"/>
  <c r="I8" i="24" s="1"/>
  <c r="K8" i="24" s="1"/>
  <c r="H30" i="24"/>
  <c r="I30" i="24" s="1"/>
  <c r="K30" i="24" s="1"/>
  <c r="H41" i="33"/>
  <c r="I41" i="33" s="1"/>
  <c r="K41" i="33" s="1"/>
  <c r="H40" i="54"/>
  <c r="I40" i="54" s="1"/>
  <c r="K40" i="54" s="1"/>
  <c r="H26" i="36"/>
  <c r="I26" i="36" s="1"/>
  <c r="K26" i="36" s="1"/>
  <c r="H15" i="23"/>
  <c r="I15" i="23" s="1"/>
  <c r="K15" i="23" s="1"/>
  <c r="H15" i="36"/>
  <c r="I15" i="36" s="1"/>
  <c r="K15" i="36" s="1"/>
  <c r="H35" i="33"/>
  <c r="I35" i="33" s="1"/>
  <c r="K35" i="33" s="1"/>
  <c r="H21" i="33"/>
  <c r="I21" i="33" s="1"/>
  <c r="K21" i="33" s="1"/>
  <c r="H5" i="23"/>
  <c r="I5" i="23" s="1"/>
  <c r="H34" i="56"/>
  <c r="I34" i="56" s="1"/>
  <c r="K34" i="56" s="1"/>
  <c r="H30" i="36"/>
  <c r="I30" i="36" s="1"/>
  <c r="K30" i="36" s="1"/>
  <c r="H7" i="33"/>
  <c r="I7" i="33" s="1"/>
  <c r="K7" i="33" s="1"/>
  <c r="H16" i="23"/>
  <c r="I16" i="23" s="1"/>
  <c r="K16" i="23" s="1"/>
  <c r="H32" i="56"/>
  <c r="I32" i="56" s="1"/>
  <c r="K32" i="56" s="1"/>
  <c r="H41" i="56"/>
  <c r="I41" i="56" s="1"/>
  <c r="K41" i="56" s="1"/>
  <c r="H17" i="56"/>
  <c r="I17" i="56" s="1"/>
  <c r="K17" i="56" s="1"/>
  <c r="H29" i="47"/>
  <c r="I29" i="47" s="1"/>
  <c r="K29" i="47" s="1"/>
  <c r="H43" i="47"/>
  <c r="I43" i="47" s="1"/>
  <c r="K43" i="47" s="1"/>
  <c r="H11" i="47"/>
  <c r="I11" i="47" s="1"/>
  <c r="K11" i="47" s="1"/>
  <c r="H25" i="21"/>
  <c r="I25" i="21" s="1"/>
  <c r="K25" i="21" s="1"/>
  <c r="H18" i="21"/>
  <c r="I18" i="21" s="1"/>
  <c r="K18" i="21" s="1"/>
  <c r="H10" i="24"/>
  <c r="I10" i="24" s="1"/>
  <c r="K10" i="24" s="1"/>
  <c r="H35" i="24"/>
  <c r="I35" i="24" s="1"/>
  <c r="K35" i="24" s="1"/>
  <c r="H42" i="24"/>
  <c r="I42" i="24" s="1"/>
  <c r="K42" i="24" s="1"/>
  <c r="H21" i="53"/>
  <c r="I21" i="53" s="1"/>
  <c r="K21" i="53" s="1"/>
  <c r="H7" i="53"/>
  <c r="I7" i="53" s="1"/>
  <c r="K7" i="53" s="1"/>
  <c r="H24" i="53"/>
  <c r="I24" i="53" s="1"/>
  <c r="K24" i="53" s="1"/>
  <c r="H42" i="40"/>
  <c r="I42" i="40" s="1"/>
  <c r="K42" i="40" s="1"/>
  <c r="H31" i="40"/>
  <c r="I31" i="40" s="1"/>
  <c r="K31" i="40" s="1"/>
  <c r="H35" i="36"/>
  <c r="I35" i="36" s="1"/>
  <c r="K35" i="36" s="1"/>
  <c r="H20" i="24"/>
  <c r="I20" i="24" s="1"/>
  <c r="K20" i="24" s="1"/>
  <c r="H31" i="24"/>
  <c r="I31" i="24" s="1"/>
  <c r="K31" i="24" s="1"/>
  <c r="H28" i="36"/>
  <c r="I28" i="36" s="1"/>
  <c r="K28" i="36" s="1"/>
  <c r="H14" i="36"/>
  <c r="I14" i="36" s="1"/>
  <c r="K14" i="36" s="1"/>
  <c r="H40" i="33"/>
  <c r="I40" i="33" s="1"/>
  <c r="K40" i="33" s="1"/>
  <c r="H39" i="33"/>
  <c r="I39" i="33" s="1"/>
  <c r="K39" i="33" s="1"/>
  <c r="H29" i="24"/>
  <c r="I29" i="24" s="1"/>
  <c r="K29" i="24" s="1"/>
  <c r="H21" i="24"/>
  <c r="I21" i="24" s="1"/>
  <c r="K21" i="24" s="1"/>
  <c r="H32" i="36"/>
  <c r="I32" i="36" s="1"/>
  <c r="K32" i="36" s="1"/>
  <c r="H41" i="24"/>
  <c r="I41" i="24" s="1"/>
  <c r="K41" i="24" s="1"/>
  <c r="H31" i="54"/>
  <c r="I31" i="54" s="1"/>
  <c r="K31" i="54" s="1"/>
  <c r="H27" i="36"/>
  <c r="I27" i="36" s="1"/>
  <c r="K27" i="36" s="1"/>
  <c r="H10" i="33"/>
  <c r="I10" i="33" s="1"/>
  <c r="K10" i="33" s="1"/>
  <c r="H6" i="23"/>
  <c r="I6" i="23" s="1"/>
  <c r="K6" i="23" s="1"/>
  <c r="H33" i="54"/>
  <c r="I33" i="54" s="1"/>
  <c r="K33" i="54" s="1"/>
  <c r="H7" i="54"/>
  <c r="I7" i="54" s="1"/>
  <c r="K7" i="54" s="1"/>
  <c r="H14" i="56"/>
  <c r="I14" i="56" s="1"/>
  <c r="K14" i="56" s="1"/>
  <c r="H21" i="54"/>
  <c r="I21" i="54" s="1"/>
  <c r="K21" i="54" s="1"/>
  <c r="H24" i="54"/>
  <c r="I24" i="54" s="1"/>
  <c r="K24" i="54" s="1"/>
  <c r="H11" i="35"/>
  <c r="I11" i="35" s="1"/>
  <c r="K11" i="35" s="1"/>
  <c r="H37" i="35"/>
  <c r="I37" i="35" s="1"/>
  <c r="K37" i="35" s="1"/>
  <c r="H9" i="35"/>
  <c r="I9" i="35" s="1"/>
  <c r="K9" i="35" s="1"/>
  <c r="H6" i="36"/>
  <c r="I6" i="36" s="1"/>
  <c r="K6" i="36" s="1"/>
  <c r="H43" i="33"/>
  <c r="I43" i="33" s="1"/>
  <c r="K43" i="33" s="1"/>
  <c r="H23" i="33"/>
  <c r="I23" i="33" s="1"/>
  <c r="K23" i="33" s="1"/>
  <c r="H35" i="23"/>
  <c r="I35" i="23" s="1"/>
  <c r="K35" i="23" s="1"/>
  <c r="H14" i="54"/>
  <c r="I14" i="54" s="1"/>
  <c r="K14" i="54" s="1"/>
  <c r="H32" i="35"/>
  <c r="I32" i="35" s="1"/>
  <c r="K32" i="35" s="1"/>
  <c r="H8" i="36"/>
  <c r="I8" i="36" s="1"/>
  <c r="K8" i="36" s="1"/>
  <c r="H16" i="33"/>
  <c r="I16" i="33" s="1"/>
  <c r="K16" i="33" s="1"/>
  <c r="H31" i="33"/>
  <c r="I31" i="33" s="1"/>
  <c r="K31" i="33" s="1"/>
  <c r="H37" i="23"/>
  <c r="I37" i="23" s="1"/>
  <c r="K37" i="23" s="1"/>
  <c r="H41" i="44"/>
  <c r="I41" i="44" s="1"/>
  <c r="K41" i="44" s="1"/>
  <c r="H39" i="44"/>
  <c r="I39" i="44" s="1"/>
  <c r="K39" i="44" s="1"/>
  <c r="H42" i="56"/>
  <c r="I42" i="56" s="1"/>
  <c r="K42" i="56" s="1"/>
  <c r="H9" i="56"/>
  <c r="I9" i="56" s="1"/>
  <c r="K9" i="56" s="1"/>
  <c r="H39" i="49"/>
  <c r="I39" i="49" s="1"/>
  <c r="K39" i="49" s="1"/>
  <c r="H39" i="47"/>
  <c r="I39" i="47" s="1"/>
  <c r="K39" i="47" s="1"/>
  <c r="H5" i="47"/>
  <c r="I5" i="47" s="1"/>
  <c r="H31" i="21"/>
  <c r="I31" i="21" s="1"/>
  <c r="K31" i="21" s="1"/>
  <c r="H28" i="24"/>
  <c r="I28" i="24" s="1"/>
  <c r="K28" i="24" s="1"/>
  <c r="H22" i="24"/>
  <c r="I22" i="24" s="1"/>
  <c r="K22" i="24" s="1"/>
  <c r="H15" i="34"/>
  <c r="I15" i="34" s="1"/>
  <c r="K15" i="34" s="1"/>
  <c r="H14" i="53"/>
  <c r="I14" i="53" s="1"/>
  <c r="K14" i="53" s="1"/>
  <c r="H43" i="53"/>
  <c r="I43" i="53" s="1"/>
  <c r="K43" i="53" s="1"/>
  <c r="H28" i="40"/>
  <c r="I28" i="40" s="1"/>
  <c r="K28" i="40" s="1"/>
  <c r="H25" i="22"/>
  <c r="I25" i="22" s="1"/>
  <c r="K25" i="22" s="1"/>
  <c r="H28" i="22"/>
  <c r="I28" i="22" s="1"/>
  <c r="K28" i="22" s="1"/>
  <c r="K30" i="31"/>
  <c r="K16" i="52"/>
  <c r="K33" i="28"/>
  <c r="K31" i="30"/>
  <c r="K11" i="37"/>
  <c r="K39" i="29"/>
  <c r="K43" i="20"/>
  <c r="K7" i="26"/>
  <c r="K9" i="20"/>
  <c r="H6" i="51"/>
  <c r="I6" i="51" s="1"/>
  <c r="K6" i="51" s="1"/>
  <c r="H23" i="51"/>
  <c r="I23" i="51" s="1"/>
  <c r="K23" i="51" s="1"/>
  <c r="H5" i="51"/>
  <c r="H21" i="51"/>
  <c r="I21" i="51" s="1"/>
  <c r="K21" i="51" s="1"/>
  <c r="H43" i="51"/>
  <c r="I43" i="51" s="1"/>
  <c r="K43" i="51" s="1"/>
  <c r="H41" i="51"/>
  <c r="I41" i="51" s="1"/>
  <c r="K41" i="51" s="1"/>
  <c r="H15" i="51"/>
  <c r="I15" i="51" s="1"/>
  <c r="K15" i="51" s="1"/>
  <c r="H11" i="51"/>
  <c r="I11" i="51" s="1"/>
  <c r="K11" i="51" s="1"/>
  <c r="H28" i="51"/>
  <c r="I28" i="51" s="1"/>
  <c r="H20" i="51"/>
  <c r="I20" i="51" s="1"/>
  <c r="K20" i="51" s="1"/>
  <c r="H42" i="51"/>
  <c r="I42" i="51" s="1"/>
  <c r="H25" i="51"/>
  <c r="I25" i="51" s="1"/>
  <c r="H30" i="51"/>
  <c r="I30" i="51" s="1"/>
  <c r="H38" i="51"/>
  <c r="I38" i="51" s="1"/>
  <c r="K38" i="51" s="1"/>
  <c r="H27" i="51"/>
  <c r="I27" i="51" s="1"/>
  <c r="K27" i="51" s="1"/>
  <c r="H19" i="51"/>
  <c r="I19" i="51" s="1"/>
  <c r="K19" i="51" s="1"/>
  <c r="H13" i="51"/>
  <c r="I13" i="51" s="1"/>
  <c r="H39" i="51"/>
  <c r="I39" i="51" s="1"/>
  <c r="K39" i="51" s="1"/>
  <c r="H7" i="51"/>
  <c r="I7" i="51" s="1"/>
  <c r="K7" i="51" s="1"/>
  <c r="H12" i="51"/>
  <c r="I12" i="51" s="1"/>
  <c r="K12" i="51" s="1"/>
  <c r="H40" i="51"/>
  <c r="I40" i="51" s="1"/>
  <c r="H34" i="51"/>
  <c r="I34" i="51" s="1"/>
  <c r="K34" i="51" s="1"/>
  <c r="H10" i="51"/>
  <c r="I10" i="51" s="1"/>
  <c r="H26" i="51"/>
  <c r="I26" i="51" s="1"/>
  <c r="H33" i="51"/>
  <c r="I33" i="51" s="1"/>
  <c r="K33" i="51" s="1"/>
  <c r="H36" i="51"/>
  <c r="I36" i="51" s="1"/>
  <c r="K36" i="51" s="1"/>
  <c r="H32" i="51"/>
  <c r="I32" i="51" s="1"/>
  <c r="K32" i="51" s="1"/>
  <c r="H8" i="51"/>
  <c r="I8" i="51" s="1"/>
  <c r="K8" i="51" s="1"/>
  <c r="H31" i="51"/>
  <c r="I31" i="51" s="1"/>
  <c r="K31" i="51" s="1"/>
  <c r="H37" i="51"/>
  <c r="I37" i="51" s="1"/>
  <c r="K37" i="51" s="1"/>
  <c r="H24" i="51"/>
  <c r="I24" i="51" s="1"/>
  <c r="H16" i="51"/>
  <c r="I16" i="51" s="1"/>
  <c r="K16" i="51" s="1"/>
  <c r="H18" i="51"/>
  <c r="I18" i="51" s="1"/>
  <c r="H9" i="51"/>
  <c r="I9" i="51" s="1"/>
  <c r="K9" i="51" s="1"/>
  <c r="H17" i="51"/>
  <c r="I17" i="51" s="1"/>
  <c r="K17" i="51" s="1"/>
  <c r="H22" i="51"/>
  <c r="I22" i="51" s="1"/>
  <c r="K22" i="51" s="1"/>
  <c r="H14" i="51"/>
  <c r="I14" i="51" s="1"/>
  <c r="K14" i="51" s="1"/>
  <c r="H29" i="51"/>
  <c r="I29" i="51" s="1"/>
  <c r="H35" i="51"/>
  <c r="I35" i="51" s="1"/>
  <c r="K35" i="51" s="1"/>
  <c r="K19" i="29"/>
  <c r="K40" i="29"/>
  <c r="K31" i="20"/>
  <c r="K26" i="20"/>
  <c r="K32" i="20"/>
  <c r="K42" i="31"/>
  <c r="K20" i="31"/>
  <c r="K21" i="28"/>
  <c r="K40" i="28"/>
  <c r="K17" i="28"/>
  <c r="K25" i="26"/>
  <c r="K16" i="26"/>
  <c r="K42" i="54"/>
  <c r="H22" i="45"/>
  <c r="I22" i="45" s="1"/>
  <c r="H38" i="45"/>
  <c r="I38" i="45" s="1"/>
  <c r="H33" i="45"/>
  <c r="I33" i="45" s="1"/>
  <c r="H16" i="45"/>
  <c r="I16" i="45" s="1"/>
  <c r="H28" i="45"/>
  <c r="I28" i="45" s="1"/>
  <c r="H10" i="45"/>
  <c r="I10" i="45" s="1"/>
  <c r="H37" i="45"/>
  <c r="I37" i="45" s="1"/>
  <c r="H12" i="45"/>
  <c r="I12" i="45" s="1"/>
  <c r="H7" i="45"/>
  <c r="I7" i="45" s="1"/>
  <c r="H32" i="45"/>
  <c r="I32" i="45" s="1"/>
  <c r="H17" i="45"/>
  <c r="I17" i="45" s="1"/>
  <c r="H43" i="45"/>
  <c r="I43" i="45" s="1"/>
  <c r="H42" i="45"/>
  <c r="I42" i="45" s="1"/>
  <c r="H15" i="45"/>
  <c r="I15" i="45" s="1"/>
  <c r="H30" i="45"/>
  <c r="I30" i="45" s="1"/>
  <c r="H31" i="45"/>
  <c r="I31" i="45" s="1"/>
  <c r="H6" i="45"/>
  <c r="I6" i="45" s="1"/>
  <c r="H20" i="45"/>
  <c r="I20" i="45" s="1"/>
  <c r="H39" i="45"/>
  <c r="I39" i="45" s="1"/>
  <c r="H21" i="45"/>
  <c r="I21" i="45" s="1"/>
  <c r="H35" i="45"/>
  <c r="I35" i="45" s="1"/>
  <c r="H40" i="45"/>
  <c r="I40" i="45" s="1"/>
  <c r="H41" i="45"/>
  <c r="I41" i="45" s="1"/>
  <c r="H34" i="45"/>
  <c r="I34" i="45" s="1"/>
  <c r="H19" i="45"/>
  <c r="I19" i="45" s="1"/>
  <c r="H26" i="45"/>
  <c r="I26" i="45" s="1"/>
  <c r="H8" i="45"/>
  <c r="I8" i="45" s="1"/>
  <c r="H36" i="45"/>
  <c r="I36" i="45" s="1"/>
  <c r="H23" i="45"/>
  <c r="I23" i="45" s="1"/>
  <c r="H27" i="45"/>
  <c r="I27" i="45" s="1"/>
  <c r="H13" i="45"/>
  <c r="I13" i="45" s="1"/>
  <c r="H5" i="45"/>
  <c r="H9" i="45"/>
  <c r="I9" i="45" s="1"/>
  <c r="H14" i="45"/>
  <c r="I14" i="45" s="1"/>
  <c r="H11" i="45"/>
  <c r="I11" i="45" s="1"/>
  <c r="H25" i="45"/>
  <c r="I25" i="45" s="1"/>
  <c r="H18" i="45"/>
  <c r="I18" i="45" s="1"/>
  <c r="H24" i="45"/>
  <c r="I24" i="45" s="1"/>
  <c r="H29" i="45"/>
  <c r="I29" i="45" s="1"/>
  <c r="K14" i="30"/>
  <c r="K35" i="30"/>
  <c r="K40" i="42"/>
  <c r="K35" i="42"/>
  <c r="I5" i="42"/>
  <c r="H44" i="42"/>
  <c r="K15" i="35"/>
  <c r="K26" i="48"/>
  <c r="K31" i="37"/>
  <c r="K35" i="37"/>
  <c r="K35" i="52"/>
  <c r="K32" i="52"/>
  <c r="K25" i="34"/>
  <c r="K40" i="40"/>
  <c r="K25" i="39"/>
  <c r="K41" i="39"/>
  <c r="K27" i="37"/>
  <c r="K12" i="52"/>
  <c r="K36" i="34"/>
  <c r="K38" i="29"/>
  <c r="H40" i="55"/>
  <c r="I40" i="55" s="1"/>
  <c r="H29" i="55"/>
  <c r="I29" i="55" s="1"/>
  <c r="H15" i="55"/>
  <c r="I15" i="55" s="1"/>
  <c r="H30" i="55"/>
  <c r="I30" i="55" s="1"/>
  <c r="H11" i="55"/>
  <c r="I11" i="55" s="1"/>
  <c r="H21" i="55"/>
  <c r="I21" i="55" s="1"/>
  <c r="H22" i="55"/>
  <c r="I22" i="55" s="1"/>
  <c r="H12" i="55"/>
  <c r="I12" i="55" s="1"/>
  <c r="H13" i="55"/>
  <c r="I13" i="55" s="1"/>
  <c r="H35" i="55"/>
  <c r="I35" i="55" s="1"/>
  <c r="H23" i="55"/>
  <c r="I23" i="55" s="1"/>
  <c r="H31" i="55"/>
  <c r="I31" i="55" s="1"/>
  <c r="H41" i="55"/>
  <c r="I41" i="55" s="1"/>
  <c r="H26" i="55"/>
  <c r="I26" i="55" s="1"/>
  <c r="H24" i="55"/>
  <c r="I24" i="55" s="1"/>
  <c r="H19" i="55"/>
  <c r="I19" i="55" s="1"/>
  <c r="H33" i="55"/>
  <c r="I33" i="55" s="1"/>
  <c r="H28" i="55"/>
  <c r="I28" i="55" s="1"/>
  <c r="H6" i="55"/>
  <c r="I6" i="55" s="1"/>
  <c r="K6" i="55" s="1"/>
  <c r="H34" i="55"/>
  <c r="I34" i="55" s="1"/>
  <c r="H42" i="55"/>
  <c r="I42" i="55" s="1"/>
  <c r="H18" i="55"/>
  <c r="I18" i="55" s="1"/>
  <c r="H5" i="55"/>
  <c r="H27" i="55"/>
  <c r="I27" i="55" s="1"/>
  <c r="H17" i="55"/>
  <c r="I17" i="55" s="1"/>
  <c r="H10" i="55"/>
  <c r="I10" i="55" s="1"/>
  <c r="H20" i="55"/>
  <c r="I20" i="55" s="1"/>
  <c r="H32" i="55"/>
  <c r="I32" i="55" s="1"/>
  <c r="H37" i="55"/>
  <c r="I37" i="55" s="1"/>
  <c r="H9" i="55"/>
  <c r="I9" i="55" s="1"/>
  <c r="H14" i="55"/>
  <c r="I14" i="55" s="1"/>
  <c r="H38" i="55"/>
  <c r="I38" i="55" s="1"/>
  <c r="H43" i="55"/>
  <c r="I43" i="55" s="1"/>
  <c r="H7" i="55"/>
  <c r="I7" i="55" s="1"/>
  <c r="K7" i="55" s="1"/>
  <c r="H16" i="55"/>
  <c r="I16" i="55" s="1"/>
  <c r="H25" i="55"/>
  <c r="I25" i="55" s="1"/>
  <c r="H8" i="55"/>
  <c r="I8" i="55" s="1"/>
  <c r="H39" i="55"/>
  <c r="I39" i="55" s="1"/>
  <c r="H36" i="55"/>
  <c r="I36" i="55" s="1"/>
  <c r="K22" i="30"/>
  <c r="K6" i="29"/>
  <c r="K28" i="29"/>
  <c r="K43" i="31"/>
  <c r="K29" i="28"/>
  <c r="K41" i="26"/>
  <c r="K26" i="26"/>
  <c r="K43" i="26"/>
  <c r="K19" i="30"/>
  <c r="K11" i="30"/>
  <c r="K34" i="42"/>
  <c r="K25" i="42"/>
  <c r="K36" i="48"/>
  <c r="K18" i="20"/>
  <c r="K40" i="26"/>
  <c r="K10" i="29"/>
  <c r="K33" i="29"/>
  <c r="I5" i="20"/>
  <c r="H44" i="20"/>
  <c r="K20" i="20"/>
  <c r="K39" i="20"/>
  <c r="K22" i="31"/>
  <c r="K38" i="31"/>
  <c r="K27" i="28"/>
  <c r="K35" i="28"/>
  <c r="K10" i="28"/>
  <c r="K21" i="26"/>
  <c r="K20" i="26"/>
  <c r="I5" i="58"/>
  <c r="H44" i="58"/>
  <c r="K28" i="30"/>
  <c r="K34" i="30"/>
  <c r="K21" i="42"/>
  <c r="K33" i="42"/>
  <c r="K39" i="35"/>
  <c r="K29" i="48"/>
  <c r="K39" i="48"/>
  <c r="I5" i="48"/>
  <c r="K30" i="37"/>
  <c r="K20" i="37"/>
  <c r="K10" i="37"/>
  <c r="K40" i="56"/>
  <c r="K40" i="49"/>
  <c r="K11" i="52"/>
  <c r="K23" i="47"/>
  <c r="K29" i="34"/>
  <c r="K12" i="53"/>
  <c r="I5" i="22"/>
  <c r="K16" i="28"/>
  <c r="K27" i="48"/>
  <c r="K32" i="28"/>
  <c r="K25" i="30"/>
  <c r="K39" i="37"/>
  <c r="K39" i="52"/>
  <c r="K18" i="52"/>
  <c r="K39" i="53"/>
  <c r="K14" i="37"/>
  <c r="K18" i="37"/>
  <c r="K43" i="37"/>
  <c r="K26" i="52"/>
  <c r="K33" i="52"/>
  <c r="K38" i="52"/>
  <c r="K39" i="40"/>
  <c r="K20" i="39"/>
  <c r="K31" i="39"/>
  <c r="K15" i="20"/>
  <c r="K38" i="53"/>
  <c r="K23" i="40"/>
  <c r="K30" i="40"/>
  <c r="K11" i="50"/>
  <c r="I5" i="50"/>
  <c r="K36" i="39"/>
  <c r="K8" i="29"/>
  <c r="K17" i="29"/>
  <c r="K37" i="29"/>
  <c r="K21" i="20"/>
  <c r="K40" i="20"/>
  <c r="K38" i="20"/>
  <c r="K26" i="31"/>
  <c r="K28" i="31"/>
  <c r="K30" i="28"/>
  <c r="K20" i="28"/>
  <c r="K43" i="28"/>
  <c r="K14" i="26"/>
  <c r="K42" i="26"/>
  <c r="K6" i="30"/>
  <c r="K24" i="30"/>
  <c r="K43" i="30"/>
  <c r="K43" i="42"/>
  <c r="K36" i="42"/>
  <c r="K29" i="29"/>
  <c r="K14" i="29"/>
  <c r="K24" i="29"/>
  <c r="K36" i="20"/>
  <c r="K42" i="20"/>
  <c r="H21" i="38"/>
  <c r="I21" i="38" s="1"/>
  <c r="H17" i="38"/>
  <c r="I17" i="38" s="1"/>
  <c r="H41" i="38"/>
  <c r="I41" i="38" s="1"/>
  <c r="H28" i="38"/>
  <c r="I28" i="38" s="1"/>
  <c r="H7" i="38"/>
  <c r="I7" i="38" s="1"/>
  <c r="H15" i="38"/>
  <c r="I15" i="38" s="1"/>
  <c r="H37" i="38"/>
  <c r="I37" i="38" s="1"/>
  <c r="H22" i="38"/>
  <c r="I22" i="38" s="1"/>
  <c r="H34" i="38"/>
  <c r="I34" i="38" s="1"/>
  <c r="H35" i="38"/>
  <c r="I35" i="38" s="1"/>
  <c r="H6" i="38"/>
  <c r="I6" i="38" s="1"/>
  <c r="H24" i="38"/>
  <c r="I24" i="38" s="1"/>
  <c r="H16" i="38"/>
  <c r="I16" i="38" s="1"/>
  <c r="H32" i="38"/>
  <c r="I32" i="38" s="1"/>
  <c r="H18" i="38"/>
  <c r="I18" i="38" s="1"/>
  <c r="H8" i="38"/>
  <c r="I8" i="38" s="1"/>
  <c r="H12" i="38"/>
  <c r="I12" i="38" s="1"/>
  <c r="H38" i="38"/>
  <c r="I38" i="38" s="1"/>
  <c r="H19" i="38"/>
  <c r="I19" i="38" s="1"/>
  <c r="H29" i="38"/>
  <c r="I29" i="38" s="1"/>
  <c r="H33" i="38"/>
  <c r="I33" i="38" s="1"/>
  <c r="H27" i="38"/>
  <c r="I27" i="38" s="1"/>
  <c r="H25" i="38"/>
  <c r="I25" i="38" s="1"/>
  <c r="H11" i="38"/>
  <c r="I11" i="38" s="1"/>
  <c r="H39" i="38"/>
  <c r="I39" i="38" s="1"/>
  <c r="H30" i="38"/>
  <c r="I30" i="38" s="1"/>
  <c r="H10" i="38"/>
  <c r="I10" i="38" s="1"/>
  <c r="H36" i="38"/>
  <c r="I36" i="38" s="1"/>
  <c r="H5" i="38"/>
  <c r="H31" i="38"/>
  <c r="I31" i="38" s="1"/>
  <c r="H26" i="38"/>
  <c r="I26" i="38" s="1"/>
  <c r="H43" i="38"/>
  <c r="I43" i="38" s="1"/>
  <c r="H9" i="38"/>
  <c r="I9" i="38" s="1"/>
  <c r="H13" i="38"/>
  <c r="I13" i="38" s="1"/>
  <c r="H42" i="38"/>
  <c r="I42" i="38" s="1"/>
  <c r="H40" i="38"/>
  <c r="I40" i="38" s="1"/>
  <c r="H14" i="38"/>
  <c r="I14" i="38" s="1"/>
  <c r="H20" i="38"/>
  <c r="I20" i="38" s="1"/>
  <c r="H23" i="38"/>
  <c r="I23" i="38" s="1"/>
  <c r="K35" i="31"/>
  <c r="K15" i="31"/>
  <c r="K25" i="28"/>
  <c r="K13" i="28"/>
  <c r="K33" i="26"/>
  <c r="K29" i="26"/>
  <c r="K15" i="30"/>
  <c r="K41" i="30"/>
  <c r="K7" i="30"/>
  <c r="K23" i="42"/>
  <c r="K32" i="42"/>
  <c r="K29" i="37"/>
  <c r="K19" i="37"/>
  <c r="I5" i="49"/>
  <c r="K40" i="52"/>
  <c r="K31" i="52"/>
  <c r="K37" i="52"/>
  <c r="K27" i="47"/>
  <c r="K25" i="24"/>
  <c r="I5" i="34"/>
  <c r="K41" i="53"/>
  <c r="K34" i="39"/>
  <c r="K27" i="39"/>
  <c r="K35" i="29"/>
  <c r="K25" i="20"/>
  <c r="K17" i="26"/>
  <c r="K36" i="30"/>
  <c r="K21" i="37"/>
  <c r="K39" i="26"/>
  <c r="K36" i="31"/>
  <c r="K35" i="44"/>
  <c r="K25" i="37"/>
  <c r="K23" i="37"/>
  <c r="K37" i="53"/>
  <c r="K42" i="50"/>
  <c r="K21" i="39"/>
  <c r="K10" i="39"/>
  <c r="K16" i="29"/>
  <c r="K11" i="29"/>
  <c r="K15" i="29"/>
  <c r="K24" i="20"/>
  <c r="K12" i="20"/>
  <c r="K37" i="31"/>
  <c r="I5" i="31"/>
  <c r="H44" i="31"/>
  <c r="K21" i="31"/>
  <c r="K14" i="28"/>
  <c r="K19" i="28"/>
  <c r="K38" i="26"/>
  <c r="K19" i="26"/>
  <c r="K9" i="30"/>
  <c r="K27" i="30"/>
  <c r="K30" i="30"/>
  <c r="K30" i="42"/>
  <c r="K31" i="42"/>
  <c r="K24" i="37"/>
  <c r="K32" i="37"/>
  <c r="K24" i="49"/>
  <c r="K29" i="52"/>
  <c r="K30" i="52"/>
  <c r="K25" i="52"/>
  <c r="K13" i="47"/>
  <c r="K38" i="47"/>
  <c r="K24" i="24"/>
  <c r="K16" i="24"/>
  <c r="H38" i="57"/>
  <c r="I38" i="57" s="1"/>
  <c r="K38" i="57" s="1"/>
  <c r="H43" i="57"/>
  <c r="I43" i="57" s="1"/>
  <c r="K43" i="57" s="1"/>
  <c r="H18" i="57"/>
  <c r="I18" i="57" s="1"/>
  <c r="K18" i="57" s="1"/>
  <c r="H31" i="57"/>
  <c r="I31" i="57" s="1"/>
  <c r="K31" i="57" s="1"/>
  <c r="H29" i="57"/>
  <c r="I29" i="57" s="1"/>
  <c r="K29" i="57" s="1"/>
  <c r="H22" i="57"/>
  <c r="I22" i="57" s="1"/>
  <c r="K22" i="57" s="1"/>
  <c r="H42" i="57"/>
  <c r="I42" i="57" s="1"/>
  <c r="K42" i="57" s="1"/>
  <c r="H28" i="57"/>
  <c r="I28" i="57" s="1"/>
  <c r="K28" i="57" s="1"/>
  <c r="H14" i="57"/>
  <c r="I14" i="57" s="1"/>
  <c r="K14" i="57" s="1"/>
  <c r="H33" i="57"/>
  <c r="I33" i="57" s="1"/>
  <c r="K33" i="57" s="1"/>
  <c r="H7" i="57"/>
  <c r="I7" i="57" s="1"/>
  <c r="K7" i="57" s="1"/>
  <c r="H25" i="57"/>
  <c r="I25" i="57" s="1"/>
  <c r="K25" i="57" s="1"/>
  <c r="H32" i="57"/>
  <c r="I32" i="57" s="1"/>
  <c r="K32" i="57" s="1"/>
  <c r="H9" i="57"/>
  <c r="I9" i="57" s="1"/>
  <c r="K9" i="57" s="1"/>
  <c r="H40" i="57"/>
  <c r="I40" i="57" s="1"/>
  <c r="K40" i="57" s="1"/>
  <c r="H15" i="57"/>
  <c r="I15" i="57" s="1"/>
  <c r="K15" i="57" s="1"/>
  <c r="H39" i="57"/>
  <c r="I39" i="57" s="1"/>
  <c r="K39" i="57" s="1"/>
  <c r="H11" i="57"/>
  <c r="I11" i="57" s="1"/>
  <c r="K11" i="57" s="1"/>
  <c r="H21" i="57"/>
  <c r="I21" i="57" s="1"/>
  <c r="K21" i="57" s="1"/>
  <c r="H6" i="57"/>
  <c r="I6" i="57" s="1"/>
  <c r="K6" i="57" s="1"/>
  <c r="H13" i="57"/>
  <c r="I13" i="57" s="1"/>
  <c r="K13" i="57" s="1"/>
  <c r="H17" i="57"/>
  <c r="I17" i="57" s="1"/>
  <c r="K17" i="57" s="1"/>
  <c r="H27" i="57"/>
  <c r="I27" i="57" s="1"/>
  <c r="K27" i="57" s="1"/>
  <c r="H19" i="57"/>
  <c r="I19" i="57" s="1"/>
  <c r="K19" i="57" s="1"/>
  <c r="H30" i="57"/>
  <c r="I30" i="57" s="1"/>
  <c r="K30" i="57" s="1"/>
  <c r="H23" i="57"/>
  <c r="I23" i="57" s="1"/>
  <c r="K23" i="57" s="1"/>
  <c r="H12" i="57"/>
  <c r="I12" i="57" s="1"/>
  <c r="K12" i="57" s="1"/>
  <c r="H37" i="57"/>
  <c r="I37" i="57" s="1"/>
  <c r="K37" i="57" s="1"/>
  <c r="H36" i="57"/>
  <c r="I36" i="57" s="1"/>
  <c r="K36" i="57" s="1"/>
  <c r="H20" i="57"/>
  <c r="I20" i="57" s="1"/>
  <c r="K20" i="57" s="1"/>
  <c r="H41" i="57"/>
  <c r="I41" i="57" s="1"/>
  <c r="K41" i="57" s="1"/>
  <c r="H16" i="57"/>
  <c r="I16" i="57" s="1"/>
  <c r="K16" i="57" s="1"/>
  <c r="H34" i="57"/>
  <c r="I34" i="57" s="1"/>
  <c r="K34" i="57" s="1"/>
  <c r="H26" i="57"/>
  <c r="I26" i="57" s="1"/>
  <c r="K26" i="57" s="1"/>
  <c r="H5" i="57"/>
  <c r="H8" i="57"/>
  <c r="I8" i="57" s="1"/>
  <c r="K8" i="57" s="1"/>
  <c r="H35" i="57"/>
  <c r="I35" i="57" s="1"/>
  <c r="K35" i="57" s="1"/>
  <c r="H10" i="57"/>
  <c r="I10" i="57" s="1"/>
  <c r="K10" i="57" s="1"/>
  <c r="H24" i="57"/>
  <c r="I24" i="57" s="1"/>
  <c r="K24" i="57" s="1"/>
  <c r="K43" i="44"/>
  <c r="K30" i="20"/>
  <c r="K13" i="42"/>
  <c r="K13" i="35"/>
  <c r="K20" i="35"/>
  <c r="K34" i="23"/>
  <c r="K37" i="48"/>
  <c r="K38" i="37"/>
  <c r="K26" i="37"/>
  <c r="K36" i="52"/>
  <c r="K27" i="52"/>
  <c r="K17" i="52"/>
  <c r="K33" i="47"/>
  <c r="K34" i="50"/>
  <c r="K38" i="50"/>
  <c r="K15" i="52"/>
  <c r="K24" i="52"/>
  <c r="K20" i="34"/>
  <c r="K28" i="50"/>
  <c r="K40" i="31"/>
  <c r="K23" i="26"/>
  <c r="K16" i="42"/>
  <c r="H32" i="43"/>
  <c r="I32" i="43" s="1"/>
  <c r="H43" i="43"/>
  <c r="I43" i="43" s="1"/>
  <c r="H10" i="43"/>
  <c r="I10" i="43" s="1"/>
  <c r="H6" i="43"/>
  <c r="I6" i="43" s="1"/>
  <c r="H33" i="43"/>
  <c r="I33" i="43" s="1"/>
  <c r="H21" i="43"/>
  <c r="I21" i="43" s="1"/>
  <c r="H12" i="43"/>
  <c r="I12" i="43" s="1"/>
  <c r="H38" i="43"/>
  <c r="I38" i="43" s="1"/>
  <c r="H18" i="43"/>
  <c r="I18" i="43" s="1"/>
  <c r="H27" i="43"/>
  <c r="I27" i="43" s="1"/>
  <c r="H9" i="43"/>
  <c r="I9" i="43" s="1"/>
  <c r="H40" i="43"/>
  <c r="I40" i="43" s="1"/>
  <c r="H20" i="43"/>
  <c r="I20" i="43" s="1"/>
  <c r="H19" i="43"/>
  <c r="I19" i="43" s="1"/>
  <c r="H16" i="43"/>
  <c r="I16" i="43" s="1"/>
  <c r="H34" i="43"/>
  <c r="I34" i="43" s="1"/>
  <c r="H24" i="43"/>
  <c r="I24" i="43" s="1"/>
  <c r="H26" i="43"/>
  <c r="I26" i="43" s="1"/>
  <c r="H36" i="43"/>
  <c r="I36" i="43" s="1"/>
  <c r="H37" i="43"/>
  <c r="I37" i="43" s="1"/>
  <c r="H8" i="43"/>
  <c r="I8" i="43" s="1"/>
  <c r="H25" i="43"/>
  <c r="I25" i="43" s="1"/>
  <c r="H17" i="43"/>
  <c r="I17" i="43" s="1"/>
  <c r="H13" i="43"/>
  <c r="I13" i="43" s="1"/>
  <c r="H29" i="43"/>
  <c r="I29" i="43" s="1"/>
  <c r="H41" i="43"/>
  <c r="I41" i="43" s="1"/>
  <c r="H23" i="43"/>
  <c r="I23" i="43" s="1"/>
  <c r="H5" i="43"/>
  <c r="H30" i="43"/>
  <c r="I30" i="43" s="1"/>
  <c r="H15" i="43"/>
  <c r="I15" i="43" s="1"/>
  <c r="H39" i="43"/>
  <c r="I39" i="43" s="1"/>
  <c r="H35" i="43"/>
  <c r="I35" i="43" s="1"/>
  <c r="H28" i="43"/>
  <c r="I28" i="43" s="1"/>
  <c r="H11" i="43"/>
  <c r="I11" i="43" s="1"/>
  <c r="H31" i="43"/>
  <c r="I31" i="43" s="1"/>
  <c r="H42" i="43"/>
  <c r="I42" i="43" s="1"/>
  <c r="H14" i="43"/>
  <c r="I14" i="43" s="1"/>
  <c r="H7" i="43"/>
  <c r="I7" i="43" s="1"/>
  <c r="H22" i="43"/>
  <c r="I22" i="43" s="1"/>
  <c r="K7" i="29"/>
  <c r="K33" i="20"/>
  <c r="K31" i="31"/>
  <c r="K23" i="28"/>
  <c r="K22" i="26"/>
  <c r="K36" i="37"/>
  <c r="K27" i="29"/>
  <c r="K12" i="29"/>
  <c r="K9" i="29"/>
  <c r="K35" i="20"/>
  <c r="K11" i="20"/>
  <c r="K33" i="31"/>
  <c r="K32" i="31"/>
  <c r="K10" i="31"/>
  <c r="K8" i="28"/>
  <c r="K38" i="28"/>
  <c r="K6" i="26"/>
  <c r="K11" i="26"/>
  <c r="K32" i="26"/>
  <c r="K39" i="54"/>
  <c r="K18" i="30"/>
  <c r="K37" i="30"/>
  <c r="K39" i="42"/>
  <c r="K18" i="42"/>
  <c r="K15" i="42"/>
  <c r="K40" i="35"/>
  <c r="K43" i="48"/>
  <c r="K33" i="37"/>
  <c r="K28" i="37"/>
  <c r="K13" i="52"/>
  <c r="K9" i="52"/>
  <c r="K40" i="34"/>
  <c r="K17" i="34"/>
  <c r="K12" i="50"/>
  <c r="K18" i="50"/>
  <c r="K24" i="41"/>
  <c r="K24" i="28"/>
  <c r="K41" i="42"/>
  <c r="K13" i="37"/>
  <c r="K39" i="31"/>
  <c r="K22" i="29"/>
  <c r="K41" i="20"/>
  <c r="K12" i="31"/>
  <c r="K42" i="28"/>
  <c r="K8" i="26"/>
  <c r="K42" i="30"/>
  <c r="K39" i="30"/>
  <c r="K11" i="42"/>
  <c r="K41" i="52"/>
  <c r="K23" i="52"/>
  <c r="K28" i="52"/>
  <c r="K31" i="29"/>
  <c r="K36" i="29"/>
  <c r="K28" i="20"/>
  <c r="K13" i="31"/>
  <c r="K14" i="31"/>
  <c r="K17" i="31"/>
  <c r="K9" i="28"/>
  <c r="K15" i="28"/>
  <c r="K35" i="26"/>
  <c r="K9" i="26"/>
  <c r="K12" i="26"/>
  <c r="K15" i="54"/>
  <c r="K38" i="30"/>
  <c r="K27" i="42"/>
  <c r="K26" i="35"/>
  <c r="K6" i="31"/>
  <c r="K28" i="28"/>
  <c r="K28" i="26"/>
  <c r="K37" i="26"/>
  <c r="K10" i="26"/>
  <c r="K21" i="30"/>
  <c r="K29" i="30"/>
  <c r="K32" i="30"/>
  <c r="K10" i="42"/>
  <c r="K42" i="42"/>
  <c r="K27" i="33"/>
  <c r="K11" i="44"/>
  <c r="K43" i="29"/>
  <c r="K26" i="29"/>
  <c r="H29" i="27"/>
  <c r="I29" i="27" s="1"/>
  <c r="H36" i="27"/>
  <c r="I36" i="27" s="1"/>
  <c r="H16" i="27"/>
  <c r="I16" i="27" s="1"/>
  <c r="H10" i="27"/>
  <c r="I10" i="27" s="1"/>
  <c r="H27" i="27"/>
  <c r="I27" i="27" s="1"/>
  <c r="H12" i="27"/>
  <c r="I12" i="27" s="1"/>
  <c r="H7" i="27"/>
  <c r="I7" i="27" s="1"/>
  <c r="K7" i="27" s="1"/>
  <c r="H31" i="27"/>
  <c r="I31" i="27" s="1"/>
  <c r="H38" i="27"/>
  <c r="I38" i="27" s="1"/>
  <c r="H11" i="27"/>
  <c r="I11" i="27" s="1"/>
  <c r="H18" i="27"/>
  <c r="I18" i="27" s="1"/>
  <c r="H37" i="27"/>
  <c r="I37" i="27" s="1"/>
  <c r="H40" i="27"/>
  <c r="I40" i="27" s="1"/>
  <c r="H33" i="27"/>
  <c r="I33" i="27" s="1"/>
  <c r="H43" i="27"/>
  <c r="I43" i="27" s="1"/>
  <c r="K43" i="27" s="1"/>
  <c r="H8" i="27"/>
  <c r="I8" i="27" s="1"/>
  <c r="H41" i="27"/>
  <c r="I41" i="27" s="1"/>
  <c r="H14" i="27"/>
  <c r="I14" i="27" s="1"/>
  <c r="H24" i="27"/>
  <c r="I24" i="27" s="1"/>
  <c r="H9" i="27"/>
  <c r="I9" i="27" s="1"/>
  <c r="H35" i="27"/>
  <c r="I35" i="27" s="1"/>
  <c r="H32" i="27"/>
  <c r="I32" i="27" s="1"/>
  <c r="H5" i="27"/>
  <c r="H21" i="27"/>
  <c r="I21" i="27" s="1"/>
  <c r="H34" i="27"/>
  <c r="I34" i="27" s="1"/>
  <c r="H15" i="27"/>
  <c r="I15" i="27" s="1"/>
  <c r="H19" i="27"/>
  <c r="I19" i="27" s="1"/>
  <c r="H6" i="27"/>
  <c r="I6" i="27" s="1"/>
  <c r="K6" i="27" s="1"/>
  <c r="H30" i="27"/>
  <c r="I30" i="27" s="1"/>
  <c r="H39" i="27"/>
  <c r="I39" i="27" s="1"/>
  <c r="H28" i="27"/>
  <c r="I28" i="27" s="1"/>
  <c r="H17" i="27"/>
  <c r="I17" i="27" s="1"/>
  <c r="H26" i="27"/>
  <c r="I26" i="27" s="1"/>
  <c r="H25" i="27"/>
  <c r="I25" i="27" s="1"/>
  <c r="H42" i="27"/>
  <c r="I42" i="27" s="1"/>
  <c r="H20" i="27"/>
  <c r="I20" i="27" s="1"/>
  <c r="H23" i="27"/>
  <c r="I23" i="27" s="1"/>
  <c r="H22" i="27"/>
  <c r="I22" i="27" s="1"/>
  <c r="H13" i="27"/>
  <c r="I13" i="27" s="1"/>
  <c r="K37" i="20"/>
  <c r="K22" i="20"/>
  <c r="K34" i="31"/>
  <c r="K11" i="31"/>
  <c r="K27" i="31"/>
  <c r="K34" i="28"/>
  <c r="K31" i="28"/>
  <c r="K13" i="26"/>
  <c r="I5" i="26"/>
  <c r="H44" i="26"/>
  <c r="K24" i="26"/>
  <c r="K13" i="30"/>
  <c r="K8" i="30"/>
  <c r="K24" i="42"/>
  <c r="K37" i="42"/>
  <c r="K15" i="48"/>
  <c r="K43" i="36"/>
  <c r="K28" i="33"/>
  <c r="K41" i="23"/>
  <c r="K23" i="44"/>
  <c r="K12" i="37"/>
  <c r="K13" i="56"/>
  <c r="K10" i="52"/>
  <c r="K14" i="52"/>
  <c r="K21" i="47"/>
  <c r="K37" i="24"/>
  <c r="K26" i="34"/>
  <c r="K23" i="53"/>
  <c r="K35" i="40"/>
  <c r="K39" i="39"/>
  <c r="I5" i="41"/>
  <c r="I5" i="29"/>
  <c r="H44" i="29"/>
  <c r="K16" i="20"/>
  <c r="K13" i="20"/>
  <c r="K11" i="28"/>
  <c r="K17" i="30"/>
  <c r="K18" i="56"/>
  <c r="K12" i="42"/>
  <c r="K23" i="29"/>
  <c r="K19" i="42"/>
  <c r="K34" i="29"/>
  <c r="K10" i="20"/>
  <c r="K10" i="30"/>
  <c r="K16" i="30"/>
  <c r="K25" i="29"/>
  <c r="K20" i="29"/>
  <c r="K13" i="29"/>
  <c r="K29" i="20"/>
  <c r="K17" i="20"/>
  <c r="K18" i="31"/>
  <c r="K9" i="31"/>
  <c r="K26" i="28"/>
  <c r="K42" i="29"/>
  <c r="K30" i="29"/>
  <c r="K14" i="20"/>
  <c r="K19" i="20"/>
  <c r="K24" i="31"/>
  <c r="K8" i="31"/>
  <c r="K7" i="31"/>
  <c r="K41" i="28"/>
  <c r="K18" i="28"/>
  <c r="K27" i="26"/>
  <c r="K30" i="26"/>
  <c r="K36" i="26"/>
  <c r="K20" i="30"/>
  <c r="I5" i="30"/>
  <c r="H44" i="30"/>
  <c r="K29" i="42"/>
  <c r="K22" i="42"/>
  <c r="K20" i="42"/>
  <c r="K24" i="48"/>
  <c r="K13" i="48"/>
  <c r="K28" i="44"/>
  <c r="K24" i="44"/>
  <c r="K37" i="37"/>
  <c r="K22" i="37"/>
  <c r="K10" i="49"/>
  <c r="K42" i="52"/>
  <c r="K20" i="52"/>
  <c r="K40" i="47"/>
  <c r="K40" i="44"/>
  <c r="H44" i="37"/>
  <c r="I5" i="37"/>
  <c r="K16" i="37"/>
  <c r="K43" i="52"/>
  <c r="K21" i="52"/>
  <c r="K36" i="47"/>
  <c r="K16" i="34"/>
  <c r="K37" i="34"/>
  <c r="K23" i="30"/>
  <c r="K32" i="34"/>
  <c r="K23" i="31"/>
  <c r="K41" i="31"/>
  <c r="K36" i="28"/>
  <c r="K16" i="54"/>
  <c r="K32" i="29"/>
  <c r="K41" i="29"/>
  <c r="K23" i="20"/>
  <c r="K16" i="31"/>
  <c r="K25" i="31"/>
  <c r="K39" i="28"/>
  <c r="K12" i="28"/>
  <c r="K15" i="26"/>
  <c r="K34" i="26"/>
  <c r="K40" i="30"/>
  <c r="K28" i="42"/>
  <c r="K32" i="48"/>
  <c r="K19" i="48"/>
  <c r="K23" i="48"/>
  <c r="K21" i="36"/>
  <c r="K25" i="33"/>
  <c r="K22" i="23"/>
  <c r="K17" i="37"/>
  <c r="K34" i="37"/>
  <c r="K40" i="37"/>
  <c r="K24" i="56"/>
  <c r="K34" i="52"/>
  <c r="K19" i="52"/>
  <c r="K15" i="47"/>
  <c r="K41" i="34"/>
  <c r="K33" i="34"/>
  <c r="K15" i="53"/>
  <c r="K36" i="50"/>
  <c r="H5" i="25"/>
  <c r="H28" i="25"/>
  <c r="I28" i="25" s="1"/>
  <c r="H37" i="25"/>
  <c r="I37" i="25" s="1"/>
  <c r="H39" i="25"/>
  <c r="I39" i="25" s="1"/>
  <c r="H11" i="25"/>
  <c r="I11" i="25" s="1"/>
  <c r="H18" i="25"/>
  <c r="I18" i="25" s="1"/>
  <c r="H40" i="25"/>
  <c r="I40" i="25" s="1"/>
  <c r="H19" i="25"/>
  <c r="I19" i="25" s="1"/>
  <c r="H13" i="25"/>
  <c r="I13" i="25" s="1"/>
  <c r="H29" i="25"/>
  <c r="I29" i="25" s="1"/>
  <c r="H42" i="25"/>
  <c r="I42" i="25" s="1"/>
  <c r="H15" i="25"/>
  <c r="I15" i="25" s="1"/>
  <c r="H35" i="25"/>
  <c r="I35" i="25" s="1"/>
  <c r="H30" i="25"/>
  <c r="I30" i="25" s="1"/>
  <c r="H9" i="25"/>
  <c r="I9" i="25" s="1"/>
  <c r="H38" i="25"/>
  <c r="I38" i="25" s="1"/>
  <c r="H21" i="25"/>
  <c r="I21" i="25" s="1"/>
  <c r="H16" i="25"/>
  <c r="I16" i="25" s="1"/>
  <c r="H31" i="25"/>
  <c r="I31" i="25" s="1"/>
  <c r="H26" i="25"/>
  <c r="I26" i="25" s="1"/>
  <c r="H17" i="25"/>
  <c r="I17" i="25" s="1"/>
  <c r="H43" i="25"/>
  <c r="I43" i="25" s="1"/>
  <c r="H7" i="25"/>
  <c r="I7" i="25" s="1"/>
  <c r="H10" i="25"/>
  <c r="I10" i="25" s="1"/>
  <c r="H36" i="25"/>
  <c r="I36" i="25" s="1"/>
  <c r="H33" i="25"/>
  <c r="I33" i="25" s="1"/>
  <c r="H25" i="25"/>
  <c r="I25" i="25" s="1"/>
  <c r="H32" i="25"/>
  <c r="I32" i="25" s="1"/>
  <c r="H12" i="25"/>
  <c r="I12" i="25" s="1"/>
  <c r="H41" i="25"/>
  <c r="I41" i="25" s="1"/>
  <c r="H22" i="25"/>
  <c r="I22" i="25" s="1"/>
  <c r="H14" i="25"/>
  <c r="I14" i="25" s="1"/>
  <c r="H34" i="25"/>
  <c r="I34" i="25" s="1"/>
  <c r="H27" i="25"/>
  <c r="I27" i="25" s="1"/>
  <c r="H8" i="25"/>
  <c r="I8" i="25" s="1"/>
  <c r="H24" i="25"/>
  <c r="I24" i="25" s="1"/>
  <c r="H23" i="25"/>
  <c r="I23" i="25" s="1"/>
  <c r="H6" i="25"/>
  <c r="I6" i="25" s="1"/>
  <c r="H20" i="25"/>
  <c r="I20" i="25" s="1"/>
  <c r="K38" i="42"/>
  <c r="K25" i="48"/>
  <c r="H35" i="46"/>
  <c r="I35" i="46" s="1"/>
  <c r="H32" i="46"/>
  <c r="I32" i="46" s="1"/>
  <c r="H33" i="46"/>
  <c r="I33" i="46" s="1"/>
  <c r="H16" i="46"/>
  <c r="I16" i="46" s="1"/>
  <c r="H40" i="46"/>
  <c r="I40" i="46" s="1"/>
  <c r="H17" i="46"/>
  <c r="I17" i="46" s="1"/>
  <c r="H38" i="46"/>
  <c r="I38" i="46" s="1"/>
  <c r="H19" i="46"/>
  <c r="I19" i="46" s="1"/>
  <c r="H37" i="46"/>
  <c r="I37" i="46" s="1"/>
  <c r="H31" i="46"/>
  <c r="I31" i="46" s="1"/>
  <c r="H23" i="46"/>
  <c r="I23" i="46" s="1"/>
  <c r="H8" i="46"/>
  <c r="I8" i="46" s="1"/>
  <c r="K8" i="46" s="1"/>
  <c r="H27" i="46"/>
  <c r="I27" i="46" s="1"/>
  <c r="H9" i="46"/>
  <c r="I9" i="46" s="1"/>
  <c r="K9" i="46" s="1"/>
  <c r="H13" i="46"/>
  <c r="I13" i="46" s="1"/>
  <c r="H7" i="46"/>
  <c r="I7" i="46" s="1"/>
  <c r="K7" i="46" s="1"/>
  <c r="H20" i="46"/>
  <c r="I20" i="46" s="1"/>
  <c r="H14" i="46"/>
  <c r="I14" i="46" s="1"/>
  <c r="H6" i="46"/>
  <c r="I6" i="46" s="1"/>
  <c r="K6" i="46" s="1"/>
  <c r="H24" i="46"/>
  <c r="I24" i="46" s="1"/>
  <c r="H30" i="46"/>
  <c r="I30" i="46" s="1"/>
  <c r="H36" i="46"/>
  <c r="I36" i="46" s="1"/>
  <c r="H11" i="46"/>
  <c r="I11" i="46" s="1"/>
  <c r="H5" i="46"/>
  <c r="H25" i="46"/>
  <c r="I25" i="46" s="1"/>
  <c r="H41" i="46"/>
  <c r="I41" i="46" s="1"/>
  <c r="H18" i="46"/>
  <c r="I18" i="46" s="1"/>
  <c r="H15" i="46"/>
  <c r="I15" i="46" s="1"/>
  <c r="H26" i="46"/>
  <c r="I26" i="46" s="1"/>
  <c r="H42" i="46"/>
  <c r="I42" i="46" s="1"/>
  <c r="H39" i="46"/>
  <c r="I39" i="46" s="1"/>
  <c r="H22" i="46"/>
  <c r="I22" i="46" s="1"/>
  <c r="H21" i="46"/>
  <c r="I21" i="46" s="1"/>
  <c r="H43" i="46"/>
  <c r="I43" i="46" s="1"/>
  <c r="H34" i="46"/>
  <c r="I34" i="46" s="1"/>
  <c r="H28" i="46"/>
  <c r="I28" i="46" s="1"/>
  <c r="H12" i="46"/>
  <c r="I12" i="46" s="1"/>
  <c r="H29" i="46"/>
  <c r="I29" i="46" s="1"/>
  <c r="H10" i="46"/>
  <c r="I10" i="46" s="1"/>
  <c r="K33" i="30"/>
  <c r="K26" i="42"/>
  <c r="K18" i="29"/>
  <c r="K21" i="29"/>
  <c r="K34" i="20"/>
  <c r="K27" i="20"/>
  <c r="K29" i="31"/>
  <c r="K19" i="31"/>
  <c r="K37" i="28"/>
  <c r="I5" i="28"/>
  <c r="H44" i="28"/>
  <c r="K22" i="28"/>
  <c r="K18" i="26"/>
  <c r="K31" i="26"/>
  <c r="K8" i="54"/>
  <c r="H14" i="32"/>
  <c r="I14" i="32" s="1"/>
  <c r="K14" i="32" s="1"/>
  <c r="H9" i="32"/>
  <c r="I9" i="32" s="1"/>
  <c r="K9" i="32" s="1"/>
  <c r="H39" i="32"/>
  <c r="I39" i="32" s="1"/>
  <c r="K39" i="32" s="1"/>
  <c r="H30" i="32"/>
  <c r="I30" i="32" s="1"/>
  <c r="K30" i="32" s="1"/>
  <c r="H10" i="32"/>
  <c r="I10" i="32" s="1"/>
  <c r="K10" i="32" s="1"/>
  <c r="H7" i="32"/>
  <c r="I7" i="32" s="1"/>
  <c r="K7" i="32" s="1"/>
  <c r="H11" i="32"/>
  <c r="I11" i="32" s="1"/>
  <c r="K11" i="32" s="1"/>
  <c r="H13" i="32"/>
  <c r="I13" i="32" s="1"/>
  <c r="K13" i="32" s="1"/>
  <c r="H18" i="32"/>
  <c r="I18" i="32" s="1"/>
  <c r="K18" i="32" s="1"/>
  <c r="H12" i="32"/>
  <c r="I12" i="32" s="1"/>
  <c r="K12" i="32" s="1"/>
  <c r="H6" i="32"/>
  <c r="I6" i="32" s="1"/>
  <c r="K6" i="32" s="1"/>
  <c r="H35" i="32"/>
  <c r="I35" i="32" s="1"/>
  <c r="K35" i="32" s="1"/>
  <c r="H26" i="32"/>
  <c r="I26" i="32" s="1"/>
  <c r="K26" i="32" s="1"/>
  <c r="H37" i="32"/>
  <c r="I37" i="32" s="1"/>
  <c r="K37" i="32" s="1"/>
  <c r="H16" i="32"/>
  <c r="I16" i="32" s="1"/>
  <c r="K16" i="32" s="1"/>
  <c r="H27" i="32"/>
  <c r="I27" i="32" s="1"/>
  <c r="K27" i="32" s="1"/>
  <c r="H20" i="32"/>
  <c r="I20" i="32" s="1"/>
  <c r="K20" i="32" s="1"/>
  <c r="H31" i="32"/>
  <c r="I31" i="32" s="1"/>
  <c r="K31" i="32" s="1"/>
  <c r="H36" i="32"/>
  <c r="I36" i="32" s="1"/>
  <c r="K36" i="32" s="1"/>
  <c r="H24" i="32"/>
  <c r="I24" i="32" s="1"/>
  <c r="K24" i="32" s="1"/>
  <c r="H21" i="32"/>
  <c r="I21" i="32" s="1"/>
  <c r="K21" i="32" s="1"/>
  <c r="H25" i="32"/>
  <c r="I25" i="32" s="1"/>
  <c r="K25" i="32" s="1"/>
  <c r="H33" i="32"/>
  <c r="I33" i="32" s="1"/>
  <c r="K33" i="32" s="1"/>
  <c r="H19" i="32"/>
  <c r="I19" i="32" s="1"/>
  <c r="K19" i="32" s="1"/>
  <c r="H34" i="32"/>
  <c r="I34" i="32" s="1"/>
  <c r="K34" i="32" s="1"/>
  <c r="H23" i="32"/>
  <c r="I23" i="32" s="1"/>
  <c r="H32" i="32"/>
  <c r="I32" i="32" s="1"/>
  <c r="K32" i="32" s="1"/>
  <c r="H40" i="32"/>
  <c r="I40" i="32" s="1"/>
  <c r="K40" i="32" s="1"/>
  <c r="H41" i="32"/>
  <c r="I41" i="32" s="1"/>
  <c r="K41" i="32" s="1"/>
  <c r="H15" i="32"/>
  <c r="I15" i="32" s="1"/>
  <c r="K15" i="32" s="1"/>
  <c r="H5" i="32"/>
  <c r="H42" i="32"/>
  <c r="I42" i="32" s="1"/>
  <c r="K42" i="32" s="1"/>
  <c r="H22" i="32"/>
  <c r="I22" i="32" s="1"/>
  <c r="K22" i="32" s="1"/>
  <c r="H38" i="32"/>
  <c r="I38" i="32" s="1"/>
  <c r="K38" i="32" s="1"/>
  <c r="H8" i="32"/>
  <c r="I8" i="32" s="1"/>
  <c r="K8" i="32" s="1"/>
  <c r="H28" i="32"/>
  <c r="I28" i="32" s="1"/>
  <c r="K28" i="32" s="1"/>
  <c r="H29" i="32"/>
  <c r="I29" i="32" s="1"/>
  <c r="K29" i="32" s="1"/>
  <c r="H43" i="32"/>
  <c r="I43" i="32" s="1"/>
  <c r="K43" i="32" s="1"/>
  <c r="H17" i="32"/>
  <c r="I17" i="32" s="1"/>
  <c r="K17" i="32" s="1"/>
  <c r="K12" i="30"/>
  <c r="K26" i="30"/>
  <c r="K17" i="42"/>
  <c r="K14" i="42"/>
  <c r="K41" i="35"/>
  <c r="K33" i="48"/>
  <c r="K21" i="48"/>
  <c r="K18" i="48"/>
  <c r="K26" i="23"/>
  <c r="K29" i="44"/>
  <c r="K10" i="44"/>
  <c r="K42" i="37"/>
  <c r="K41" i="37"/>
  <c r="K15" i="37"/>
  <c r="I5" i="52"/>
  <c r="H44" i="52"/>
  <c r="K22" i="52"/>
  <c r="K35" i="47"/>
  <c r="K28" i="39"/>
  <c r="H44" i="50" l="1"/>
  <c r="H44" i="24"/>
  <c r="H44" i="49"/>
  <c r="H44" i="36"/>
  <c r="I44" i="35"/>
  <c r="H44" i="41"/>
  <c r="H44" i="22"/>
  <c r="H44" i="39"/>
  <c r="H44" i="48"/>
  <c r="H44" i="33"/>
  <c r="K7" i="35"/>
  <c r="K44" i="35" s="1"/>
  <c r="M44" i="35" s="1"/>
  <c r="H44" i="35"/>
  <c r="H44" i="23"/>
  <c r="H44" i="21"/>
  <c r="H44" i="40"/>
  <c r="H44" i="44"/>
  <c r="H44" i="54"/>
  <c r="H44" i="56"/>
  <c r="H44" i="47"/>
  <c r="H44" i="34"/>
  <c r="H44" i="53"/>
  <c r="K25" i="25"/>
  <c r="K30" i="27"/>
  <c r="K40" i="27"/>
  <c r="K14" i="55"/>
  <c r="K24" i="55"/>
  <c r="K34" i="45"/>
  <c r="K12" i="45"/>
  <c r="K23" i="32"/>
  <c r="K37" i="27"/>
  <c r="K36" i="38"/>
  <c r="K24" i="38"/>
  <c r="K22" i="46"/>
  <c r="K22" i="25"/>
  <c r="K9" i="25"/>
  <c r="K39" i="46"/>
  <c r="K13" i="46"/>
  <c r="K10" i="38"/>
  <c r="K5" i="52"/>
  <c r="K44" i="52" s="1"/>
  <c r="M44" i="52" s="1"/>
  <c r="I44" i="52"/>
  <c r="K34" i="25"/>
  <c r="K38" i="43"/>
  <c r="K22" i="43"/>
  <c r="K17" i="43"/>
  <c r="K12" i="43"/>
  <c r="K23" i="46"/>
  <c r="K31" i="46"/>
  <c r="K5" i="28"/>
  <c r="K44" i="28" s="1"/>
  <c r="M44" i="28" s="1"/>
  <c r="I44" i="28"/>
  <c r="K38" i="25"/>
  <c r="K42" i="25"/>
  <c r="K41" i="46"/>
  <c r="K10" i="25"/>
  <c r="K42" i="46"/>
  <c r="K18" i="46"/>
  <c r="I5" i="25"/>
  <c r="H44" i="25"/>
  <c r="K32" i="25"/>
  <c r="K17" i="27"/>
  <c r="K8" i="27"/>
  <c r="K5" i="40"/>
  <c r="K44" i="40" s="1"/>
  <c r="M44" i="40" s="1"/>
  <c r="I44" i="40"/>
  <c r="K10" i="46"/>
  <c r="K6" i="38"/>
  <c r="K21" i="25"/>
  <c r="K30" i="51"/>
  <c r="K14" i="25"/>
  <c r="K15" i="25"/>
  <c r="K13" i="43"/>
  <c r="K26" i="46"/>
  <c r="K27" i="46"/>
  <c r="K41" i="25"/>
  <c r="K30" i="25"/>
  <c r="K5" i="37"/>
  <c r="K44" i="37" s="1"/>
  <c r="M44" i="37" s="1"/>
  <c r="I44" i="37"/>
  <c r="K28" i="27"/>
  <c r="K27" i="43"/>
  <c r="K31" i="38"/>
  <c r="K32" i="38"/>
  <c r="K43" i="55"/>
  <c r="K33" i="55"/>
  <c r="K40" i="55"/>
  <c r="K26" i="45"/>
  <c r="K32" i="45"/>
  <c r="K24" i="51"/>
  <c r="K23" i="43"/>
  <c r="K9" i="43"/>
  <c r="K5" i="23"/>
  <c r="K44" i="23" s="1"/>
  <c r="M44" i="23" s="1"/>
  <c r="I44" i="23"/>
  <c r="K26" i="38"/>
  <c r="K18" i="38"/>
  <c r="I44" i="58"/>
  <c r="K5" i="58"/>
  <c r="K44" i="58" s="1"/>
  <c r="M44" i="58" s="1"/>
  <c r="K28" i="55"/>
  <c r="K29" i="55"/>
  <c r="K8" i="45"/>
  <c r="K17" i="45"/>
  <c r="K41" i="43"/>
  <c r="K15" i="46"/>
  <c r="K12" i="25"/>
  <c r="K35" i="25"/>
  <c r="K39" i="27"/>
  <c r="K33" i="27"/>
  <c r="K29" i="43"/>
  <c r="K18" i="43"/>
  <c r="I5" i="38"/>
  <c r="H44" i="38"/>
  <c r="K16" i="38"/>
  <c r="K5" i="39"/>
  <c r="K44" i="39" s="1"/>
  <c r="M44" i="39" s="1"/>
  <c r="I44" i="39"/>
  <c r="K5" i="53"/>
  <c r="K44" i="53" s="1"/>
  <c r="M44" i="53" s="1"/>
  <c r="I44" i="53"/>
  <c r="K38" i="55"/>
  <c r="K19" i="55"/>
  <c r="K19" i="45"/>
  <c r="K7" i="45"/>
  <c r="K9" i="55"/>
  <c r="K26" i="55"/>
  <c r="K29" i="45"/>
  <c r="K41" i="45"/>
  <c r="K37" i="45"/>
  <c r="K25" i="51"/>
  <c r="K25" i="46"/>
  <c r="K37" i="46"/>
  <c r="K33" i="25"/>
  <c r="K29" i="25"/>
  <c r="K19" i="27"/>
  <c r="K18" i="27"/>
  <c r="K5" i="36"/>
  <c r="K44" i="36" s="1"/>
  <c r="M44" i="36" s="1"/>
  <c r="I44" i="36"/>
  <c r="K7" i="43"/>
  <c r="K25" i="43"/>
  <c r="K21" i="43"/>
  <c r="I44" i="54"/>
  <c r="K5" i="54"/>
  <c r="K44" i="54" s="1"/>
  <c r="M44" i="54" s="1"/>
  <c r="K30" i="38"/>
  <c r="K35" i="38"/>
  <c r="K37" i="55"/>
  <c r="K41" i="55"/>
  <c r="K24" i="45"/>
  <c r="K40" i="45"/>
  <c r="K10" i="45"/>
  <c r="K42" i="51"/>
  <c r="I5" i="46"/>
  <c r="H44" i="46"/>
  <c r="K19" i="46"/>
  <c r="K36" i="25"/>
  <c r="K13" i="25"/>
  <c r="K15" i="27"/>
  <c r="K11" i="27"/>
  <c r="K14" i="43"/>
  <c r="K8" i="43"/>
  <c r="K33" i="43"/>
  <c r="K39" i="38"/>
  <c r="K34" i="38"/>
  <c r="I44" i="22"/>
  <c r="K5" i="22"/>
  <c r="K44" i="22" s="1"/>
  <c r="M44" i="22" s="1"/>
  <c r="K32" i="55"/>
  <c r="K31" i="55"/>
  <c r="K18" i="45"/>
  <c r="K35" i="45"/>
  <c r="K28" i="45"/>
  <c r="K20" i="55"/>
  <c r="K28" i="51"/>
  <c r="K29" i="46"/>
  <c r="K17" i="46"/>
  <c r="K5" i="29"/>
  <c r="K44" i="29" s="1"/>
  <c r="M44" i="29" s="1"/>
  <c r="I44" i="29"/>
  <c r="K31" i="27"/>
  <c r="K36" i="43"/>
  <c r="K23" i="38"/>
  <c r="K5" i="50"/>
  <c r="K44" i="50" s="1"/>
  <c r="M44" i="50" s="1"/>
  <c r="I44" i="50"/>
  <c r="K35" i="55"/>
  <c r="K33" i="45"/>
  <c r="K26" i="51"/>
  <c r="K12" i="46"/>
  <c r="K30" i="46"/>
  <c r="K40" i="46"/>
  <c r="K6" i="25"/>
  <c r="K43" i="25"/>
  <c r="K18" i="25"/>
  <c r="K13" i="27"/>
  <c r="I5" i="27"/>
  <c r="H44" i="27"/>
  <c r="K11" i="43"/>
  <c r="K26" i="43"/>
  <c r="K43" i="43"/>
  <c r="K5" i="44"/>
  <c r="K44" i="44" s="1"/>
  <c r="M44" i="44" s="1"/>
  <c r="I44" i="44"/>
  <c r="K5" i="21"/>
  <c r="K44" i="21" s="1"/>
  <c r="M44" i="21" s="1"/>
  <c r="I44" i="21"/>
  <c r="K20" i="38"/>
  <c r="K27" i="38"/>
  <c r="K15" i="38"/>
  <c r="K17" i="55"/>
  <c r="K13" i="55"/>
  <c r="K14" i="45"/>
  <c r="K20" i="45"/>
  <c r="K38" i="45"/>
  <c r="K10" i="51"/>
  <c r="K11" i="46"/>
  <c r="K37" i="43"/>
  <c r="K5" i="34"/>
  <c r="K44" i="34" s="1"/>
  <c r="M44" i="34" s="1"/>
  <c r="I44" i="34"/>
  <c r="K12" i="27"/>
  <c r="K24" i="43"/>
  <c r="K14" i="38"/>
  <c r="K33" i="38"/>
  <c r="K7" i="38"/>
  <c r="K5" i="20"/>
  <c r="K44" i="20" s="1"/>
  <c r="M44" i="20" s="1"/>
  <c r="I44" i="20"/>
  <c r="K27" i="55"/>
  <c r="K12" i="55"/>
  <c r="K9" i="45"/>
  <c r="K6" i="45"/>
  <c r="K22" i="45"/>
  <c r="K29" i="51"/>
  <c r="K42" i="43"/>
  <c r="K5" i="49"/>
  <c r="K44" i="49" s="1"/>
  <c r="M44" i="49" s="1"/>
  <c r="I44" i="49"/>
  <c r="K22" i="38"/>
  <c r="K40" i="25"/>
  <c r="K10" i="55"/>
  <c r="K5" i="41"/>
  <c r="K44" i="41" s="1"/>
  <c r="M44" i="41" s="1"/>
  <c r="I44" i="41"/>
  <c r="K32" i="27"/>
  <c r="K34" i="46"/>
  <c r="K33" i="46"/>
  <c r="K24" i="25"/>
  <c r="K26" i="25"/>
  <c r="K23" i="27"/>
  <c r="K35" i="27"/>
  <c r="K27" i="27"/>
  <c r="K5" i="56"/>
  <c r="K44" i="56" s="1"/>
  <c r="M44" i="56" s="1"/>
  <c r="I44" i="56"/>
  <c r="K35" i="43"/>
  <c r="K34" i="43"/>
  <c r="K5" i="31"/>
  <c r="K44" i="31" s="1"/>
  <c r="M44" i="31" s="1"/>
  <c r="I44" i="31"/>
  <c r="K5" i="24"/>
  <c r="K44" i="24" s="1"/>
  <c r="M44" i="24" s="1"/>
  <c r="I44" i="24"/>
  <c r="K40" i="38"/>
  <c r="K29" i="38"/>
  <c r="K28" i="38"/>
  <c r="K36" i="55"/>
  <c r="I5" i="55"/>
  <c r="H44" i="55"/>
  <c r="K22" i="55"/>
  <c r="K5" i="42"/>
  <c r="K44" i="42" s="1"/>
  <c r="M44" i="42" s="1"/>
  <c r="I44" i="42"/>
  <c r="I5" i="45"/>
  <c r="H44" i="45"/>
  <c r="K31" i="45"/>
  <c r="K40" i="51"/>
  <c r="K34" i="27"/>
  <c r="K6" i="43"/>
  <c r="K25" i="45"/>
  <c r="K16" i="45"/>
  <c r="K7" i="25"/>
  <c r="K5" i="26"/>
  <c r="K44" i="26" s="1"/>
  <c r="M44" i="26" s="1"/>
  <c r="I44" i="26"/>
  <c r="K21" i="27"/>
  <c r="K31" i="43"/>
  <c r="K25" i="38"/>
  <c r="K37" i="38"/>
  <c r="K11" i="45"/>
  <c r="I5" i="32"/>
  <c r="H44" i="32"/>
  <c r="K24" i="46"/>
  <c r="K22" i="27"/>
  <c r="K28" i="43"/>
  <c r="K32" i="43"/>
  <c r="K39" i="25"/>
  <c r="K43" i="46"/>
  <c r="K14" i="46"/>
  <c r="K32" i="46"/>
  <c r="K8" i="25"/>
  <c r="K31" i="25"/>
  <c r="K37" i="25"/>
  <c r="K5" i="30"/>
  <c r="K44" i="30" s="1"/>
  <c r="M44" i="30" s="1"/>
  <c r="I44" i="30"/>
  <c r="K20" i="27"/>
  <c r="K9" i="27"/>
  <c r="K10" i="27"/>
  <c r="K39" i="43"/>
  <c r="K16" i="43"/>
  <c r="K42" i="38"/>
  <c r="K19" i="38"/>
  <c r="K41" i="38"/>
  <c r="K39" i="55"/>
  <c r="K18" i="55"/>
  <c r="K21" i="55"/>
  <c r="K13" i="45"/>
  <c r="K30" i="45"/>
  <c r="K38" i="46"/>
  <c r="K19" i="25"/>
  <c r="K38" i="27"/>
  <c r="K11" i="38"/>
  <c r="K23" i="55"/>
  <c r="K21" i="45"/>
  <c r="K36" i="46"/>
  <c r="K20" i="25"/>
  <c r="K10" i="43"/>
  <c r="K39" i="45"/>
  <c r="K28" i="46"/>
  <c r="K16" i="46"/>
  <c r="K23" i="25"/>
  <c r="K17" i="25"/>
  <c r="K11" i="25"/>
  <c r="K21" i="46"/>
  <c r="K20" i="46"/>
  <c r="K35" i="46"/>
  <c r="K27" i="25"/>
  <c r="K16" i="25"/>
  <c r="K28" i="25"/>
  <c r="K5" i="33"/>
  <c r="K44" i="33" s="1"/>
  <c r="M44" i="33" s="1"/>
  <c r="I44" i="33"/>
  <c r="K42" i="27"/>
  <c r="K24" i="27"/>
  <c r="K16" i="27"/>
  <c r="K15" i="43"/>
  <c r="K19" i="43"/>
  <c r="K13" i="38"/>
  <c r="K38" i="38"/>
  <c r="K17" i="38"/>
  <c r="K8" i="55"/>
  <c r="K42" i="55"/>
  <c r="K11" i="55"/>
  <c r="K27" i="45"/>
  <c r="K15" i="45"/>
  <c r="I5" i="51"/>
  <c r="H44" i="51"/>
  <c r="K5" i="47"/>
  <c r="K44" i="47" s="1"/>
  <c r="M44" i="47" s="1"/>
  <c r="I44" i="47"/>
  <c r="K25" i="27"/>
  <c r="K14" i="27"/>
  <c r="K36" i="27"/>
  <c r="K30" i="43"/>
  <c r="K20" i="43"/>
  <c r="K9" i="38"/>
  <c r="K12" i="38"/>
  <c r="K21" i="38"/>
  <c r="K5" i="48"/>
  <c r="K44" i="48" s="1"/>
  <c r="M44" i="48" s="1"/>
  <c r="I44" i="48"/>
  <c r="K25" i="55"/>
  <c r="K34" i="55"/>
  <c r="K30" i="55"/>
  <c r="K23" i="45"/>
  <c r="K42" i="45"/>
  <c r="K26" i="27"/>
  <c r="K41" i="27"/>
  <c r="K29" i="27"/>
  <c r="H44" i="43"/>
  <c r="I5" i="43"/>
  <c r="K40" i="43"/>
  <c r="I5" i="57"/>
  <c r="H44" i="57"/>
  <c r="K43" i="38"/>
  <c r="K8" i="38"/>
  <c r="K16" i="55"/>
  <c r="K15" i="55"/>
  <c r="K36" i="45"/>
  <c r="K43" i="45"/>
  <c r="K18" i="51"/>
  <c r="K13" i="51"/>
  <c r="I44" i="57" l="1"/>
  <c r="K5" i="57"/>
  <c r="K44" i="57" s="1"/>
  <c r="M44" i="57" s="1"/>
  <c r="O7" i="44"/>
  <c r="Q7" i="44" s="1"/>
  <c r="O31" i="44"/>
  <c r="Q31" i="44" s="1"/>
  <c r="O35" i="44"/>
  <c r="Q35" i="44" s="1"/>
  <c r="O11" i="44"/>
  <c r="Q11" i="44" s="1"/>
  <c r="O29" i="44"/>
  <c r="Q29" i="44" s="1"/>
  <c r="O41" i="44"/>
  <c r="Q41" i="44" s="1"/>
  <c r="O39" i="44"/>
  <c r="Q39" i="44" s="1"/>
  <c r="O36" i="44"/>
  <c r="Q36" i="44" s="1"/>
  <c r="O33" i="44"/>
  <c r="Q33" i="44" s="1"/>
  <c r="O14" i="44"/>
  <c r="Q14" i="44" s="1"/>
  <c r="O42" i="44"/>
  <c r="Q42" i="44" s="1"/>
  <c r="O34" i="44"/>
  <c r="Q34" i="44" s="1"/>
  <c r="O9" i="44"/>
  <c r="Q9" i="44" s="1"/>
  <c r="O15" i="44"/>
  <c r="Q15" i="44" s="1"/>
  <c r="O18" i="44"/>
  <c r="Q18" i="44" s="1"/>
  <c r="O37" i="44"/>
  <c r="Q37" i="44" s="1"/>
  <c r="O23" i="44"/>
  <c r="Q23" i="44" s="1"/>
  <c r="O22" i="44"/>
  <c r="Q22" i="44" s="1"/>
  <c r="O25" i="44"/>
  <c r="Q25" i="44" s="1"/>
  <c r="O38" i="44"/>
  <c r="Q38" i="44" s="1"/>
  <c r="O40" i="44"/>
  <c r="Q40" i="44" s="1"/>
  <c r="O17" i="44"/>
  <c r="Q17" i="44" s="1"/>
  <c r="O28" i="44"/>
  <c r="Q28" i="44" s="1"/>
  <c r="O43" i="44"/>
  <c r="Q43" i="44" s="1"/>
  <c r="O24" i="44"/>
  <c r="Q24" i="44" s="1"/>
  <c r="O10" i="44"/>
  <c r="Q10" i="44" s="1"/>
  <c r="O16" i="44"/>
  <c r="Q16" i="44" s="1"/>
  <c r="O5" i="44"/>
  <c r="O6" i="44"/>
  <c r="Q6" i="44" s="1"/>
  <c r="O13" i="44"/>
  <c r="Q13" i="44" s="1"/>
  <c r="O27" i="44"/>
  <c r="Q27" i="44" s="1"/>
  <c r="O8" i="44"/>
  <c r="Q8" i="44" s="1"/>
  <c r="O20" i="44"/>
  <c r="Q20" i="44" s="1"/>
  <c r="O32" i="44"/>
  <c r="Q32" i="44" s="1"/>
  <c r="O12" i="44"/>
  <c r="Q12" i="44" s="1"/>
  <c r="O26" i="44"/>
  <c r="Q26" i="44" s="1"/>
  <c r="O21" i="44"/>
  <c r="Q21" i="44" s="1"/>
  <c r="O30" i="44"/>
  <c r="Q30" i="44" s="1"/>
  <c r="O19" i="44"/>
  <c r="Q19" i="44" s="1"/>
  <c r="K5" i="46"/>
  <c r="K44" i="46" s="1"/>
  <c r="M44" i="46" s="1"/>
  <c r="I44" i="46"/>
  <c r="O7" i="39"/>
  <c r="Q7" i="39" s="1"/>
  <c r="O16" i="39"/>
  <c r="Q16" i="39" s="1"/>
  <c r="O10" i="39"/>
  <c r="Q10" i="39" s="1"/>
  <c r="O6" i="39"/>
  <c r="Q6" i="39" s="1"/>
  <c r="O42" i="39"/>
  <c r="Q42" i="39" s="1"/>
  <c r="O14" i="39"/>
  <c r="Q14" i="39" s="1"/>
  <c r="O5" i="39"/>
  <c r="O28" i="39"/>
  <c r="Q28" i="39" s="1"/>
  <c r="O21" i="39"/>
  <c r="Q21" i="39" s="1"/>
  <c r="O26" i="39"/>
  <c r="Q26" i="39" s="1"/>
  <c r="O33" i="39"/>
  <c r="Q33" i="39" s="1"/>
  <c r="O31" i="39"/>
  <c r="Q31" i="39" s="1"/>
  <c r="O12" i="39"/>
  <c r="Q12" i="39" s="1"/>
  <c r="O25" i="39"/>
  <c r="Q25" i="39" s="1"/>
  <c r="O20" i="39"/>
  <c r="Q20" i="39" s="1"/>
  <c r="O43" i="39"/>
  <c r="Q43" i="39" s="1"/>
  <c r="O32" i="39"/>
  <c r="Q32" i="39" s="1"/>
  <c r="O29" i="39"/>
  <c r="Q29" i="39" s="1"/>
  <c r="O9" i="39"/>
  <c r="Q9" i="39" s="1"/>
  <c r="O34" i="39"/>
  <c r="Q34" i="39" s="1"/>
  <c r="O35" i="39"/>
  <c r="Q35" i="39" s="1"/>
  <c r="O19" i="39"/>
  <c r="Q19" i="39" s="1"/>
  <c r="O24" i="39"/>
  <c r="Q24" i="39" s="1"/>
  <c r="O27" i="39"/>
  <c r="Q27" i="39" s="1"/>
  <c r="O11" i="39"/>
  <c r="Q11" i="39" s="1"/>
  <c r="O13" i="39"/>
  <c r="Q13" i="39" s="1"/>
  <c r="O17" i="39"/>
  <c r="Q17" i="39" s="1"/>
  <c r="O39" i="39"/>
  <c r="Q39" i="39" s="1"/>
  <c r="O23" i="39"/>
  <c r="Q23" i="39" s="1"/>
  <c r="O41" i="39"/>
  <c r="Q41" i="39" s="1"/>
  <c r="O18" i="39"/>
  <c r="Q18" i="39" s="1"/>
  <c r="O30" i="39"/>
  <c r="Q30" i="39" s="1"/>
  <c r="O38" i="39"/>
  <c r="Q38" i="39" s="1"/>
  <c r="O15" i="39"/>
  <c r="Q15" i="39" s="1"/>
  <c r="O37" i="39"/>
  <c r="Q37" i="39" s="1"/>
  <c r="O40" i="39"/>
  <c r="Q40" i="39" s="1"/>
  <c r="O8" i="39"/>
  <c r="Q8" i="39" s="1"/>
  <c r="O36" i="39"/>
  <c r="Q36" i="39" s="1"/>
  <c r="O22" i="39"/>
  <c r="Q22" i="39" s="1"/>
  <c r="O40" i="26"/>
  <c r="Q40" i="26" s="1"/>
  <c r="O14" i="26"/>
  <c r="Q14" i="26" s="1"/>
  <c r="O13" i="26"/>
  <c r="Q13" i="26" s="1"/>
  <c r="O42" i="26"/>
  <c r="Q42" i="26" s="1"/>
  <c r="O35" i="26"/>
  <c r="Q35" i="26" s="1"/>
  <c r="O29" i="26"/>
  <c r="Q29" i="26" s="1"/>
  <c r="O26" i="26"/>
  <c r="Q26" i="26" s="1"/>
  <c r="O21" i="26"/>
  <c r="Q21" i="26" s="1"/>
  <c r="O16" i="26"/>
  <c r="Q16" i="26" s="1"/>
  <c r="O25" i="26"/>
  <c r="Q25" i="26" s="1"/>
  <c r="O34" i="26"/>
  <c r="Q34" i="26" s="1"/>
  <c r="O31" i="26"/>
  <c r="Q31" i="26" s="1"/>
  <c r="O20" i="26"/>
  <c r="Q20" i="26" s="1"/>
  <c r="O9" i="26"/>
  <c r="Q9" i="26" s="1"/>
  <c r="O18" i="26"/>
  <c r="Q18" i="26" s="1"/>
  <c r="O32" i="26"/>
  <c r="Q32" i="26" s="1"/>
  <c r="O30" i="26"/>
  <c r="Q30" i="26" s="1"/>
  <c r="O43" i="26"/>
  <c r="Q43" i="26" s="1"/>
  <c r="O27" i="26"/>
  <c r="Q27" i="26" s="1"/>
  <c r="O10" i="26"/>
  <c r="Q10" i="26" s="1"/>
  <c r="O38" i="26"/>
  <c r="Q38" i="26" s="1"/>
  <c r="O19" i="26"/>
  <c r="Q19" i="26" s="1"/>
  <c r="O22" i="26"/>
  <c r="Q22" i="26" s="1"/>
  <c r="O41" i="26"/>
  <c r="Q41" i="26" s="1"/>
  <c r="O15" i="26"/>
  <c r="Q15" i="26" s="1"/>
  <c r="O12" i="26"/>
  <c r="Q12" i="26" s="1"/>
  <c r="O33" i="26"/>
  <c r="Q33" i="26" s="1"/>
  <c r="O28" i="26"/>
  <c r="Q28" i="26" s="1"/>
  <c r="O6" i="26"/>
  <c r="Q6" i="26" s="1"/>
  <c r="O23" i="26"/>
  <c r="Q23" i="26" s="1"/>
  <c r="O5" i="26"/>
  <c r="O17" i="26"/>
  <c r="Q17" i="26" s="1"/>
  <c r="O36" i="26"/>
  <c r="Q36" i="26" s="1"/>
  <c r="O7" i="26"/>
  <c r="Q7" i="26" s="1"/>
  <c r="O11" i="26"/>
  <c r="Q11" i="26" s="1"/>
  <c r="O8" i="26"/>
  <c r="Q8" i="26" s="1"/>
  <c r="O37" i="26"/>
  <c r="Q37" i="26" s="1"/>
  <c r="O39" i="26"/>
  <c r="Q39" i="26" s="1"/>
  <c r="O24" i="26"/>
  <c r="Q24" i="26" s="1"/>
  <c r="K5" i="38"/>
  <c r="K44" i="38" s="1"/>
  <c r="M44" i="38" s="1"/>
  <c r="I44" i="38"/>
  <c r="O24" i="23"/>
  <c r="Q24" i="23" s="1"/>
  <c r="O29" i="23"/>
  <c r="Q29" i="23" s="1"/>
  <c r="O6" i="23"/>
  <c r="Q6" i="23" s="1"/>
  <c r="O23" i="23"/>
  <c r="Q23" i="23" s="1"/>
  <c r="O33" i="23"/>
  <c r="Q33" i="23" s="1"/>
  <c r="O22" i="23"/>
  <c r="Q22" i="23" s="1"/>
  <c r="O39" i="23"/>
  <c r="Q39" i="23" s="1"/>
  <c r="O20" i="23"/>
  <c r="Q20" i="23" s="1"/>
  <c r="O21" i="23"/>
  <c r="Q21" i="23" s="1"/>
  <c r="O12" i="23"/>
  <c r="Q12" i="23" s="1"/>
  <c r="O37" i="23"/>
  <c r="Q37" i="23" s="1"/>
  <c r="O43" i="23"/>
  <c r="Q43" i="23" s="1"/>
  <c r="O41" i="23"/>
  <c r="Q41" i="23" s="1"/>
  <c r="O13" i="23"/>
  <c r="Q13" i="23" s="1"/>
  <c r="O11" i="23"/>
  <c r="Q11" i="23" s="1"/>
  <c r="O35" i="23"/>
  <c r="Q35" i="23" s="1"/>
  <c r="O15" i="23"/>
  <c r="Q15" i="23" s="1"/>
  <c r="O31" i="23"/>
  <c r="Q31" i="23" s="1"/>
  <c r="O9" i="23"/>
  <c r="Q9" i="23" s="1"/>
  <c r="O27" i="23"/>
  <c r="Q27" i="23" s="1"/>
  <c r="O28" i="23"/>
  <c r="Q28" i="23" s="1"/>
  <c r="O8" i="23"/>
  <c r="Q8" i="23" s="1"/>
  <c r="O19" i="23"/>
  <c r="Q19" i="23" s="1"/>
  <c r="O38" i="23"/>
  <c r="Q38" i="23" s="1"/>
  <c r="O5" i="23"/>
  <c r="O10" i="23"/>
  <c r="Q10" i="23" s="1"/>
  <c r="O42" i="23"/>
  <c r="Q42" i="23" s="1"/>
  <c r="O16" i="23"/>
  <c r="Q16" i="23" s="1"/>
  <c r="O7" i="23"/>
  <c r="Q7" i="23" s="1"/>
  <c r="O34" i="23"/>
  <c r="Q34" i="23" s="1"/>
  <c r="O17" i="23"/>
  <c r="Q17" i="23" s="1"/>
  <c r="O26" i="23"/>
  <c r="Q26" i="23" s="1"/>
  <c r="O18" i="23"/>
  <c r="Q18" i="23" s="1"/>
  <c r="O25" i="23"/>
  <c r="Q25" i="23" s="1"/>
  <c r="O14" i="23"/>
  <c r="Q14" i="23" s="1"/>
  <c r="O32" i="23"/>
  <c r="Q32" i="23" s="1"/>
  <c r="O30" i="23"/>
  <c r="Q30" i="23" s="1"/>
  <c r="O40" i="23"/>
  <c r="Q40" i="23" s="1"/>
  <c r="O36" i="23"/>
  <c r="Q36" i="23" s="1"/>
  <c r="K5" i="32"/>
  <c r="K44" i="32" s="1"/>
  <c r="M44" i="32" s="1"/>
  <c r="I44" i="32"/>
  <c r="O18" i="54"/>
  <c r="Q18" i="54" s="1"/>
  <c r="O29" i="54"/>
  <c r="Q29" i="54" s="1"/>
  <c r="O26" i="54"/>
  <c r="Q26" i="54" s="1"/>
  <c r="O16" i="54"/>
  <c r="Q16" i="54" s="1"/>
  <c r="O11" i="54"/>
  <c r="Q11" i="54" s="1"/>
  <c r="O25" i="54"/>
  <c r="Q25" i="54" s="1"/>
  <c r="O21" i="54"/>
  <c r="Q21" i="54" s="1"/>
  <c r="O13" i="54"/>
  <c r="Q13" i="54" s="1"/>
  <c r="O27" i="54"/>
  <c r="Q27" i="54" s="1"/>
  <c r="O40" i="54"/>
  <c r="Q40" i="54" s="1"/>
  <c r="O10" i="54"/>
  <c r="Q10" i="54" s="1"/>
  <c r="O30" i="54"/>
  <c r="Q30" i="54" s="1"/>
  <c r="O36" i="54"/>
  <c r="Q36" i="54" s="1"/>
  <c r="O35" i="54"/>
  <c r="Q35" i="54" s="1"/>
  <c r="O37" i="54"/>
  <c r="Q37" i="54" s="1"/>
  <c r="O31" i="54"/>
  <c r="Q31" i="54" s="1"/>
  <c r="O33" i="54"/>
  <c r="Q33" i="54" s="1"/>
  <c r="O43" i="54"/>
  <c r="Q43" i="54" s="1"/>
  <c r="O6" i="54"/>
  <c r="Q6" i="54" s="1"/>
  <c r="O17" i="54"/>
  <c r="Q17" i="54" s="1"/>
  <c r="O24" i="54"/>
  <c r="Q24" i="54" s="1"/>
  <c r="O5" i="54"/>
  <c r="O12" i="54"/>
  <c r="Q12" i="54" s="1"/>
  <c r="O8" i="54"/>
  <c r="Q8" i="54" s="1"/>
  <c r="O9" i="54"/>
  <c r="Q9" i="54" s="1"/>
  <c r="O22" i="54"/>
  <c r="Q22" i="54" s="1"/>
  <c r="O7" i="54"/>
  <c r="Q7" i="54" s="1"/>
  <c r="O34" i="54"/>
  <c r="Q34" i="54" s="1"/>
  <c r="O15" i="54"/>
  <c r="Q15" i="54" s="1"/>
  <c r="O23" i="54"/>
  <c r="Q23" i="54" s="1"/>
  <c r="O32" i="54"/>
  <c r="Q32" i="54" s="1"/>
  <c r="O28" i="54"/>
  <c r="Q28" i="54" s="1"/>
  <c r="O41" i="54"/>
  <c r="Q41" i="54" s="1"/>
  <c r="O14" i="54"/>
  <c r="Q14" i="54" s="1"/>
  <c r="O20" i="54"/>
  <c r="Q20" i="54" s="1"/>
  <c r="O42" i="54"/>
  <c r="Q42" i="54" s="1"/>
  <c r="O38" i="54"/>
  <c r="Q38" i="54" s="1"/>
  <c r="O19" i="54"/>
  <c r="Q19" i="54" s="1"/>
  <c r="O39" i="54"/>
  <c r="Q39" i="54" s="1"/>
  <c r="O17" i="42"/>
  <c r="Q17" i="42" s="1"/>
  <c r="O10" i="42"/>
  <c r="Q10" i="42" s="1"/>
  <c r="O13" i="42"/>
  <c r="Q13" i="42" s="1"/>
  <c r="O24" i="42"/>
  <c r="Q24" i="42" s="1"/>
  <c r="O42" i="42"/>
  <c r="Q42" i="42" s="1"/>
  <c r="O32" i="42"/>
  <c r="Q32" i="42" s="1"/>
  <c r="O41" i="42"/>
  <c r="Q41" i="42" s="1"/>
  <c r="O21" i="42"/>
  <c r="Q21" i="42" s="1"/>
  <c r="O23" i="42"/>
  <c r="Q23" i="42" s="1"/>
  <c r="O20" i="42"/>
  <c r="Q20" i="42" s="1"/>
  <c r="O11" i="42"/>
  <c r="Q11" i="42" s="1"/>
  <c r="O22" i="42"/>
  <c r="Q22" i="42" s="1"/>
  <c r="O18" i="42"/>
  <c r="Q18" i="42" s="1"/>
  <c r="O29" i="42"/>
  <c r="Q29" i="42" s="1"/>
  <c r="O12" i="42"/>
  <c r="Q12" i="42" s="1"/>
  <c r="O6" i="42"/>
  <c r="Q6" i="42" s="1"/>
  <c r="O35" i="42"/>
  <c r="Q35" i="42" s="1"/>
  <c r="O37" i="42"/>
  <c r="Q37" i="42" s="1"/>
  <c r="O38" i="42"/>
  <c r="Q38" i="42" s="1"/>
  <c r="O40" i="42"/>
  <c r="Q40" i="42" s="1"/>
  <c r="O39" i="42"/>
  <c r="Q39" i="42" s="1"/>
  <c r="O34" i="42"/>
  <c r="Q34" i="42" s="1"/>
  <c r="O14" i="42"/>
  <c r="Q14" i="42" s="1"/>
  <c r="O36" i="42"/>
  <c r="Q36" i="42" s="1"/>
  <c r="O28" i="42"/>
  <c r="Q28" i="42" s="1"/>
  <c r="O8" i="42"/>
  <c r="Q8" i="42" s="1"/>
  <c r="O16" i="42"/>
  <c r="Q16" i="42" s="1"/>
  <c r="O15" i="42"/>
  <c r="Q15" i="42" s="1"/>
  <c r="O5" i="42"/>
  <c r="O26" i="42"/>
  <c r="Q26" i="42" s="1"/>
  <c r="O43" i="42"/>
  <c r="Q43" i="42" s="1"/>
  <c r="O9" i="42"/>
  <c r="Q9" i="42" s="1"/>
  <c r="O27" i="42"/>
  <c r="Q27" i="42" s="1"/>
  <c r="O19" i="42"/>
  <c r="Q19" i="42" s="1"/>
  <c r="O33" i="42"/>
  <c r="Q33" i="42" s="1"/>
  <c r="O31" i="42"/>
  <c r="Q31" i="42" s="1"/>
  <c r="O25" i="42"/>
  <c r="Q25" i="42" s="1"/>
  <c r="O30" i="42"/>
  <c r="Q30" i="42" s="1"/>
  <c r="O7" i="42"/>
  <c r="Q7" i="42" s="1"/>
  <c r="K5" i="27"/>
  <c r="K44" i="27" s="1"/>
  <c r="M44" i="27" s="1"/>
  <c r="I44" i="27"/>
  <c r="O26" i="47"/>
  <c r="Q26" i="47" s="1"/>
  <c r="O41" i="47"/>
  <c r="Q41" i="47" s="1"/>
  <c r="O19" i="47"/>
  <c r="Q19" i="47" s="1"/>
  <c r="O28" i="47"/>
  <c r="Q28" i="47" s="1"/>
  <c r="O38" i="47"/>
  <c r="Q38" i="47" s="1"/>
  <c r="O5" i="47"/>
  <c r="O25" i="47"/>
  <c r="Q25" i="47" s="1"/>
  <c r="O31" i="47"/>
  <c r="Q31" i="47" s="1"/>
  <c r="O43" i="47"/>
  <c r="Q43" i="47" s="1"/>
  <c r="O23" i="47"/>
  <c r="Q23" i="47" s="1"/>
  <c r="O18" i="47"/>
  <c r="Q18" i="47" s="1"/>
  <c r="O9" i="47"/>
  <c r="Q9" i="47" s="1"/>
  <c r="O34" i="47"/>
  <c r="Q34" i="47" s="1"/>
  <c r="O14" i="47"/>
  <c r="Q14" i="47" s="1"/>
  <c r="O35" i="47"/>
  <c r="Q35" i="47" s="1"/>
  <c r="O22" i="47"/>
  <c r="Q22" i="47" s="1"/>
  <c r="O10" i="47"/>
  <c r="Q10" i="47" s="1"/>
  <c r="O30" i="47"/>
  <c r="Q30" i="47" s="1"/>
  <c r="O40" i="47"/>
  <c r="Q40" i="47" s="1"/>
  <c r="O7" i="47"/>
  <c r="Q7" i="47" s="1"/>
  <c r="O13" i="47"/>
  <c r="Q13" i="47" s="1"/>
  <c r="O36" i="47"/>
  <c r="Q36" i="47" s="1"/>
  <c r="O39" i="47"/>
  <c r="Q39" i="47" s="1"/>
  <c r="O6" i="47"/>
  <c r="Q6" i="47" s="1"/>
  <c r="O27" i="47"/>
  <c r="Q27" i="47" s="1"/>
  <c r="O12" i="47"/>
  <c r="Q12" i="47" s="1"/>
  <c r="O20" i="47"/>
  <c r="Q20" i="47" s="1"/>
  <c r="O15" i="47"/>
  <c r="Q15" i="47" s="1"/>
  <c r="O8" i="47"/>
  <c r="Q8" i="47" s="1"/>
  <c r="O11" i="47"/>
  <c r="Q11" i="47" s="1"/>
  <c r="O21" i="47"/>
  <c r="Q21" i="47" s="1"/>
  <c r="O37" i="47"/>
  <c r="Q37" i="47" s="1"/>
  <c r="O42" i="47"/>
  <c r="Q42" i="47" s="1"/>
  <c r="O32" i="47"/>
  <c r="Q32" i="47" s="1"/>
  <c r="O33" i="47"/>
  <c r="Q33" i="47" s="1"/>
  <c r="O24" i="47"/>
  <c r="Q24" i="47" s="1"/>
  <c r="O29" i="47"/>
  <c r="Q29" i="47" s="1"/>
  <c r="O16" i="47"/>
  <c r="Q16" i="47" s="1"/>
  <c r="O17" i="47"/>
  <c r="Q17" i="47" s="1"/>
  <c r="K5" i="55"/>
  <c r="K44" i="55" s="1"/>
  <c r="M44" i="55" s="1"/>
  <c r="I44" i="55"/>
  <c r="O27" i="22"/>
  <c r="Q27" i="22" s="1"/>
  <c r="O26" i="22"/>
  <c r="Q26" i="22" s="1"/>
  <c r="O18" i="22"/>
  <c r="Q18" i="22" s="1"/>
  <c r="O42" i="22"/>
  <c r="Q42" i="22" s="1"/>
  <c r="O11" i="22"/>
  <c r="Q11" i="22" s="1"/>
  <c r="O16" i="22"/>
  <c r="Q16" i="22" s="1"/>
  <c r="O25" i="22"/>
  <c r="Q25" i="22" s="1"/>
  <c r="O17" i="22"/>
  <c r="Q17" i="22" s="1"/>
  <c r="O41" i="22"/>
  <c r="Q41" i="22" s="1"/>
  <c r="O10" i="22"/>
  <c r="Q10" i="22" s="1"/>
  <c r="O14" i="22"/>
  <c r="Q14" i="22" s="1"/>
  <c r="O34" i="22"/>
  <c r="Q34" i="22" s="1"/>
  <c r="O31" i="22"/>
  <c r="Q31" i="22" s="1"/>
  <c r="O9" i="22"/>
  <c r="Q9" i="22" s="1"/>
  <c r="O39" i="22"/>
  <c r="Q39" i="22" s="1"/>
  <c r="O8" i="22"/>
  <c r="Q8" i="22" s="1"/>
  <c r="O38" i="22"/>
  <c r="Q38" i="22" s="1"/>
  <c r="O36" i="22"/>
  <c r="Q36" i="22" s="1"/>
  <c r="O32" i="22"/>
  <c r="Q32" i="22" s="1"/>
  <c r="O23" i="22"/>
  <c r="Q23" i="22" s="1"/>
  <c r="O5" i="22"/>
  <c r="O30" i="22"/>
  <c r="Q30" i="22" s="1"/>
  <c r="O24" i="22"/>
  <c r="Q24" i="22" s="1"/>
  <c r="O28" i="22"/>
  <c r="Q28" i="22" s="1"/>
  <c r="O29" i="22"/>
  <c r="Q29" i="22" s="1"/>
  <c r="O21" i="22"/>
  <c r="Q21" i="22" s="1"/>
  <c r="O7" i="22"/>
  <c r="Q7" i="22" s="1"/>
  <c r="O22" i="22"/>
  <c r="Q22" i="22" s="1"/>
  <c r="O20" i="22"/>
  <c r="Q20" i="22" s="1"/>
  <c r="O33" i="22"/>
  <c r="Q33" i="22" s="1"/>
  <c r="O37" i="22"/>
  <c r="Q37" i="22" s="1"/>
  <c r="O40" i="22"/>
  <c r="Q40" i="22" s="1"/>
  <c r="O35" i="22"/>
  <c r="Q35" i="22" s="1"/>
  <c r="O13" i="22"/>
  <c r="Q13" i="22" s="1"/>
  <c r="O15" i="22"/>
  <c r="Q15" i="22" s="1"/>
  <c r="O12" i="22"/>
  <c r="Q12" i="22" s="1"/>
  <c r="O43" i="22"/>
  <c r="Q43" i="22" s="1"/>
  <c r="O6" i="22"/>
  <c r="Q6" i="22" s="1"/>
  <c r="O19" i="22"/>
  <c r="Q19" i="22" s="1"/>
  <c r="K5" i="51"/>
  <c r="K44" i="51" s="1"/>
  <c r="M44" i="51" s="1"/>
  <c r="I44" i="51"/>
  <c r="O8" i="35"/>
  <c r="Q8" i="35" s="1"/>
  <c r="O13" i="35"/>
  <c r="Q13" i="35" s="1"/>
  <c r="O15" i="35"/>
  <c r="Q15" i="35" s="1"/>
  <c r="O33" i="35"/>
  <c r="Q33" i="35" s="1"/>
  <c r="O32" i="35"/>
  <c r="Q32" i="35" s="1"/>
  <c r="O20" i="35"/>
  <c r="Q20" i="35" s="1"/>
  <c r="O7" i="35"/>
  <c r="Q7" i="35" s="1"/>
  <c r="O19" i="35"/>
  <c r="Q19" i="35" s="1"/>
  <c r="O25" i="35"/>
  <c r="Q25" i="35" s="1"/>
  <c r="O16" i="35"/>
  <c r="Q16" i="35" s="1"/>
  <c r="O42" i="35"/>
  <c r="Q42" i="35" s="1"/>
  <c r="O38" i="35"/>
  <c r="Q38" i="35" s="1"/>
  <c r="O6" i="35"/>
  <c r="Q6" i="35" s="1"/>
  <c r="O11" i="35"/>
  <c r="Q11" i="35" s="1"/>
  <c r="O31" i="35"/>
  <c r="Q31" i="35" s="1"/>
  <c r="O10" i="35"/>
  <c r="Q10" i="35" s="1"/>
  <c r="O5" i="35"/>
  <c r="O14" i="35"/>
  <c r="Q14" i="35" s="1"/>
  <c r="O24" i="35"/>
  <c r="Q24" i="35" s="1"/>
  <c r="O34" i="35"/>
  <c r="Q34" i="35" s="1"/>
  <c r="O35" i="35"/>
  <c r="Q35" i="35" s="1"/>
  <c r="O40" i="35"/>
  <c r="Q40" i="35" s="1"/>
  <c r="O26" i="35"/>
  <c r="Q26" i="35" s="1"/>
  <c r="O22" i="35"/>
  <c r="Q22" i="35" s="1"/>
  <c r="O30" i="35"/>
  <c r="Q30" i="35" s="1"/>
  <c r="O12" i="35"/>
  <c r="Q12" i="35" s="1"/>
  <c r="O27" i="35"/>
  <c r="Q27" i="35" s="1"/>
  <c r="O17" i="35"/>
  <c r="Q17" i="35" s="1"/>
  <c r="O41" i="35"/>
  <c r="Q41" i="35" s="1"/>
  <c r="O23" i="35"/>
  <c r="Q23" i="35" s="1"/>
  <c r="O39" i="35"/>
  <c r="Q39" i="35" s="1"/>
  <c r="O37" i="35"/>
  <c r="Q37" i="35" s="1"/>
  <c r="O29" i="35"/>
  <c r="Q29" i="35" s="1"/>
  <c r="O28" i="35"/>
  <c r="Q28" i="35" s="1"/>
  <c r="O9" i="35"/>
  <c r="Q9" i="35" s="1"/>
  <c r="O18" i="35"/>
  <c r="Q18" i="35" s="1"/>
  <c r="O21" i="35"/>
  <c r="Q21" i="35" s="1"/>
  <c r="O36" i="35"/>
  <c r="Q36" i="35" s="1"/>
  <c r="O43" i="35"/>
  <c r="Q43" i="35" s="1"/>
  <c r="K5" i="43"/>
  <c r="K44" i="43" s="1"/>
  <c r="M44" i="43" s="1"/>
  <c r="I44" i="43"/>
  <c r="O25" i="34"/>
  <c r="Q25" i="34" s="1"/>
  <c r="O18" i="34"/>
  <c r="Q18" i="34" s="1"/>
  <c r="O40" i="34"/>
  <c r="Q40" i="34" s="1"/>
  <c r="O33" i="34"/>
  <c r="Q33" i="34" s="1"/>
  <c r="O32" i="34"/>
  <c r="Q32" i="34" s="1"/>
  <c r="O36" i="34"/>
  <c r="Q36" i="34" s="1"/>
  <c r="O8" i="34"/>
  <c r="Q8" i="34" s="1"/>
  <c r="O35" i="34"/>
  <c r="Q35" i="34" s="1"/>
  <c r="O31" i="34"/>
  <c r="Q31" i="34" s="1"/>
  <c r="O9" i="34"/>
  <c r="Q9" i="34" s="1"/>
  <c r="O6" i="34"/>
  <c r="Q6" i="34" s="1"/>
  <c r="O21" i="34"/>
  <c r="Q21" i="34" s="1"/>
  <c r="O41" i="34"/>
  <c r="Q41" i="34" s="1"/>
  <c r="O20" i="34"/>
  <c r="Q20" i="34" s="1"/>
  <c r="O5" i="34"/>
  <c r="O24" i="34"/>
  <c r="Q24" i="34" s="1"/>
  <c r="O43" i="34"/>
  <c r="Q43" i="34" s="1"/>
  <c r="O37" i="34"/>
  <c r="Q37" i="34" s="1"/>
  <c r="O10" i="34"/>
  <c r="Q10" i="34" s="1"/>
  <c r="O17" i="34"/>
  <c r="Q17" i="34" s="1"/>
  <c r="O7" i="34"/>
  <c r="Q7" i="34" s="1"/>
  <c r="O16" i="34"/>
  <c r="Q16" i="34" s="1"/>
  <c r="O30" i="34"/>
  <c r="Q30" i="34" s="1"/>
  <c r="O27" i="34"/>
  <c r="Q27" i="34" s="1"/>
  <c r="O29" i="34"/>
  <c r="Q29" i="34" s="1"/>
  <c r="O34" i="34"/>
  <c r="Q34" i="34" s="1"/>
  <c r="O23" i="34"/>
  <c r="Q23" i="34" s="1"/>
  <c r="O11" i="34"/>
  <c r="Q11" i="34" s="1"/>
  <c r="O19" i="34"/>
  <c r="Q19" i="34" s="1"/>
  <c r="O28" i="34"/>
  <c r="Q28" i="34" s="1"/>
  <c r="O12" i="34"/>
  <c r="Q12" i="34" s="1"/>
  <c r="O39" i="34"/>
  <c r="Q39" i="34" s="1"/>
  <c r="O42" i="34"/>
  <c r="Q42" i="34" s="1"/>
  <c r="O14" i="34"/>
  <c r="Q14" i="34" s="1"/>
  <c r="O38" i="34"/>
  <c r="Q38" i="34" s="1"/>
  <c r="O15" i="34"/>
  <c r="Q15" i="34" s="1"/>
  <c r="O13" i="34"/>
  <c r="Q13" i="34" s="1"/>
  <c r="O22" i="34"/>
  <c r="Q22" i="34" s="1"/>
  <c r="O26" i="34"/>
  <c r="Q26" i="34" s="1"/>
  <c r="O24" i="33"/>
  <c r="Q24" i="33" s="1"/>
  <c r="O12" i="33"/>
  <c r="Q12" i="33" s="1"/>
  <c r="O41" i="33"/>
  <c r="Q41" i="33" s="1"/>
  <c r="O16" i="33"/>
  <c r="Q16" i="33" s="1"/>
  <c r="O27" i="33"/>
  <c r="Q27" i="33" s="1"/>
  <c r="O34" i="33"/>
  <c r="Q34" i="33" s="1"/>
  <c r="O14" i="33"/>
  <c r="Q14" i="33" s="1"/>
  <c r="O43" i="33"/>
  <c r="Q43" i="33" s="1"/>
  <c r="O31" i="33"/>
  <c r="Q31" i="33" s="1"/>
  <c r="O25" i="33"/>
  <c r="Q25" i="33" s="1"/>
  <c r="O22" i="33"/>
  <c r="Q22" i="33" s="1"/>
  <c r="O17" i="33"/>
  <c r="Q17" i="33" s="1"/>
  <c r="O35" i="33"/>
  <c r="Q35" i="33" s="1"/>
  <c r="O21" i="33"/>
  <c r="Q21" i="33" s="1"/>
  <c r="O10" i="33"/>
  <c r="Q10" i="33" s="1"/>
  <c r="O6" i="33"/>
  <c r="Q6" i="33" s="1"/>
  <c r="O11" i="33"/>
  <c r="Q11" i="33" s="1"/>
  <c r="O26" i="33"/>
  <c r="Q26" i="33" s="1"/>
  <c r="O15" i="33"/>
  <c r="Q15" i="33" s="1"/>
  <c r="O37" i="33"/>
  <c r="Q37" i="33" s="1"/>
  <c r="O38" i="33"/>
  <c r="Q38" i="33" s="1"/>
  <c r="O39" i="33"/>
  <c r="Q39" i="33" s="1"/>
  <c r="O20" i="33"/>
  <c r="Q20" i="33" s="1"/>
  <c r="O36" i="33"/>
  <c r="Q36" i="33" s="1"/>
  <c r="O42" i="33"/>
  <c r="Q42" i="33" s="1"/>
  <c r="O9" i="33"/>
  <c r="Q9" i="33" s="1"/>
  <c r="O5" i="33"/>
  <c r="O8" i="33"/>
  <c r="Q8" i="33" s="1"/>
  <c r="O28" i="33"/>
  <c r="Q28" i="33" s="1"/>
  <c r="O7" i="33"/>
  <c r="Q7" i="33" s="1"/>
  <c r="O29" i="33"/>
  <c r="Q29" i="33" s="1"/>
  <c r="O19" i="33"/>
  <c r="Q19" i="33" s="1"/>
  <c r="O18" i="33"/>
  <c r="Q18" i="33" s="1"/>
  <c r="O23" i="33"/>
  <c r="Q23" i="33" s="1"/>
  <c r="O40" i="33"/>
  <c r="Q40" i="33" s="1"/>
  <c r="O13" i="33"/>
  <c r="Q13" i="33" s="1"/>
  <c r="O33" i="33"/>
  <c r="Q33" i="33" s="1"/>
  <c r="O32" i="33"/>
  <c r="Q32" i="33" s="1"/>
  <c r="O30" i="33"/>
  <c r="Q30" i="33" s="1"/>
  <c r="O37" i="36"/>
  <c r="Q37" i="36" s="1"/>
  <c r="O17" i="36"/>
  <c r="Q17" i="36" s="1"/>
  <c r="O36" i="36"/>
  <c r="Q36" i="36" s="1"/>
  <c r="O20" i="36"/>
  <c r="Q20" i="36" s="1"/>
  <c r="O29" i="36"/>
  <c r="Q29" i="36" s="1"/>
  <c r="O43" i="36"/>
  <c r="Q43" i="36" s="1"/>
  <c r="O39" i="36"/>
  <c r="Q39" i="36" s="1"/>
  <c r="O25" i="36"/>
  <c r="Q25" i="36" s="1"/>
  <c r="O27" i="36"/>
  <c r="Q27" i="36" s="1"/>
  <c r="O42" i="36"/>
  <c r="Q42" i="36" s="1"/>
  <c r="O24" i="36"/>
  <c r="Q24" i="36" s="1"/>
  <c r="O34" i="36"/>
  <c r="Q34" i="36" s="1"/>
  <c r="O22" i="36"/>
  <c r="Q22" i="36" s="1"/>
  <c r="O16" i="36"/>
  <c r="Q16" i="36" s="1"/>
  <c r="O40" i="36"/>
  <c r="Q40" i="36" s="1"/>
  <c r="O26" i="36"/>
  <c r="Q26" i="36" s="1"/>
  <c r="O14" i="36"/>
  <c r="Q14" i="36" s="1"/>
  <c r="O30" i="36"/>
  <c r="Q30" i="36" s="1"/>
  <c r="O12" i="36"/>
  <c r="Q12" i="36" s="1"/>
  <c r="O15" i="36"/>
  <c r="Q15" i="36" s="1"/>
  <c r="O11" i="36"/>
  <c r="Q11" i="36" s="1"/>
  <c r="O33" i="36"/>
  <c r="Q33" i="36" s="1"/>
  <c r="O35" i="36"/>
  <c r="Q35" i="36" s="1"/>
  <c r="O21" i="36"/>
  <c r="Q21" i="36" s="1"/>
  <c r="O18" i="36"/>
  <c r="Q18" i="36" s="1"/>
  <c r="O32" i="36"/>
  <c r="Q32" i="36" s="1"/>
  <c r="O41" i="36"/>
  <c r="Q41" i="36" s="1"/>
  <c r="O10" i="36"/>
  <c r="Q10" i="36" s="1"/>
  <c r="O9" i="36"/>
  <c r="Q9" i="36" s="1"/>
  <c r="O5" i="36"/>
  <c r="O13" i="36"/>
  <c r="Q13" i="36" s="1"/>
  <c r="O31" i="36"/>
  <c r="Q31" i="36" s="1"/>
  <c r="O19" i="36"/>
  <c r="Q19" i="36" s="1"/>
  <c r="O8" i="36"/>
  <c r="Q8" i="36" s="1"/>
  <c r="O23" i="36"/>
  <c r="Q23" i="36" s="1"/>
  <c r="O28" i="36"/>
  <c r="Q28" i="36" s="1"/>
  <c r="O7" i="36"/>
  <c r="Q7" i="36" s="1"/>
  <c r="O6" i="36"/>
  <c r="Q6" i="36" s="1"/>
  <c r="O38" i="36"/>
  <c r="Q38" i="36" s="1"/>
  <c r="K5" i="45"/>
  <c r="K44" i="45" s="1"/>
  <c r="M44" i="45" s="1"/>
  <c r="I44" i="45"/>
  <c r="O16" i="48"/>
  <c r="Q16" i="48" s="1"/>
  <c r="O14" i="48"/>
  <c r="Q14" i="48" s="1"/>
  <c r="O25" i="48"/>
  <c r="Q25" i="48" s="1"/>
  <c r="O8" i="48"/>
  <c r="Q8" i="48" s="1"/>
  <c r="O23" i="48"/>
  <c r="Q23" i="48" s="1"/>
  <c r="O43" i="48"/>
  <c r="Q43" i="48" s="1"/>
  <c r="O22" i="48"/>
  <c r="Q22" i="48" s="1"/>
  <c r="O12" i="48"/>
  <c r="Q12" i="48" s="1"/>
  <c r="O28" i="48"/>
  <c r="Q28" i="48" s="1"/>
  <c r="O39" i="48"/>
  <c r="Q39" i="48" s="1"/>
  <c r="O27" i="48"/>
  <c r="Q27" i="48" s="1"/>
  <c r="O29" i="48"/>
  <c r="Q29" i="48" s="1"/>
  <c r="O17" i="48"/>
  <c r="Q17" i="48" s="1"/>
  <c r="O37" i="48"/>
  <c r="Q37" i="48" s="1"/>
  <c r="O20" i="48"/>
  <c r="Q20" i="48" s="1"/>
  <c r="O7" i="48"/>
  <c r="Q7" i="48" s="1"/>
  <c r="O10" i="48"/>
  <c r="Q10" i="48" s="1"/>
  <c r="O21" i="48"/>
  <c r="Q21" i="48" s="1"/>
  <c r="O18" i="48"/>
  <c r="Q18" i="48" s="1"/>
  <c r="O35" i="48"/>
  <c r="Q35" i="48" s="1"/>
  <c r="O13" i="48"/>
  <c r="Q13" i="48" s="1"/>
  <c r="O9" i="48"/>
  <c r="Q9" i="48" s="1"/>
  <c r="O11" i="48"/>
  <c r="Q11" i="48" s="1"/>
  <c r="O38" i="48"/>
  <c r="Q38" i="48" s="1"/>
  <c r="O30" i="48"/>
  <c r="Q30" i="48" s="1"/>
  <c r="O19" i="48"/>
  <c r="Q19" i="48" s="1"/>
  <c r="O34" i="48"/>
  <c r="Q34" i="48" s="1"/>
  <c r="O36" i="48"/>
  <c r="Q36" i="48" s="1"/>
  <c r="O31" i="48"/>
  <c r="Q31" i="48" s="1"/>
  <c r="O5" i="48"/>
  <c r="O32" i="48"/>
  <c r="Q32" i="48" s="1"/>
  <c r="O40" i="48"/>
  <c r="Q40" i="48" s="1"/>
  <c r="O33" i="48"/>
  <c r="Q33" i="48" s="1"/>
  <c r="O42" i="48"/>
  <c r="Q42" i="48" s="1"/>
  <c r="O6" i="48"/>
  <c r="Q6" i="48" s="1"/>
  <c r="O24" i="48"/>
  <c r="Q24" i="48" s="1"/>
  <c r="O15" i="48"/>
  <c r="Q15" i="48" s="1"/>
  <c r="O26" i="48"/>
  <c r="Q26" i="48" s="1"/>
  <c r="O41" i="48"/>
  <c r="Q41" i="48" s="1"/>
  <c r="O26" i="31"/>
  <c r="Q26" i="31" s="1"/>
  <c r="O36" i="31"/>
  <c r="Q36" i="31" s="1"/>
  <c r="O14" i="31"/>
  <c r="Q14" i="31" s="1"/>
  <c r="O17" i="31"/>
  <c r="Q17" i="31" s="1"/>
  <c r="O25" i="31"/>
  <c r="Q25" i="31" s="1"/>
  <c r="O22" i="31"/>
  <c r="Q22" i="31" s="1"/>
  <c r="O11" i="31"/>
  <c r="Q11" i="31" s="1"/>
  <c r="O38" i="31"/>
  <c r="Q38" i="31" s="1"/>
  <c r="O28" i="31"/>
  <c r="Q28" i="31" s="1"/>
  <c r="O21" i="31"/>
  <c r="Q21" i="31" s="1"/>
  <c r="O42" i="31"/>
  <c r="Q42" i="31" s="1"/>
  <c r="O5" i="31"/>
  <c r="O20" i="31"/>
  <c r="Q20" i="31" s="1"/>
  <c r="O29" i="31"/>
  <c r="Q29" i="31" s="1"/>
  <c r="O31" i="31"/>
  <c r="Q31" i="31" s="1"/>
  <c r="O34" i="31"/>
  <c r="Q34" i="31" s="1"/>
  <c r="O18" i="31"/>
  <c r="Q18" i="31" s="1"/>
  <c r="O40" i="31"/>
  <c r="Q40" i="31" s="1"/>
  <c r="O27" i="31"/>
  <c r="Q27" i="31" s="1"/>
  <c r="O33" i="31"/>
  <c r="Q33" i="31" s="1"/>
  <c r="O30" i="31"/>
  <c r="Q30" i="31" s="1"/>
  <c r="O15" i="31"/>
  <c r="Q15" i="31" s="1"/>
  <c r="O12" i="31"/>
  <c r="Q12" i="31" s="1"/>
  <c r="O39" i="31"/>
  <c r="Q39" i="31" s="1"/>
  <c r="O37" i="31"/>
  <c r="Q37" i="31" s="1"/>
  <c r="O43" i="31"/>
  <c r="Q43" i="31" s="1"/>
  <c r="O19" i="31"/>
  <c r="Q19" i="31" s="1"/>
  <c r="O13" i="31"/>
  <c r="Q13" i="31" s="1"/>
  <c r="O32" i="31"/>
  <c r="Q32" i="31" s="1"/>
  <c r="O10" i="31"/>
  <c r="Q10" i="31" s="1"/>
  <c r="O8" i="31"/>
  <c r="Q8" i="31" s="1"/>
  <c r="O9" i="31"/>
  <c r="Q9" i="31" s="1"/>
  <c r="O7" i="31"/>
  <c r="Q7" i="31" s="1"/>
  <c r="O23" i="31"/>
  <c r="Q23" i="31" s="1"/>
  <c r="O41" i="31"/>
  <c r="Q41" i="31" s="1"/>
  <c r="O24" i="31"/>
  <c r="Q24" i="31" s="1"/>
  <c r="O6" i="31"/>
  <c r="Q6" i="31" s="1"/>
  <c r="O35" i="31"/>
  <c r="Q35" i="31" s="1"/>
  <c r="O16" i="31"/>
  <c r="Q16" i="31" s="1"/>
  <c r="O23" i="20"/>
  <c r="Q23" i="20" s="1"/>
  <c r="O26" i="20"/>
  <c r="Q26" i="20" s="1"/>
  <c r="O24" i="20"/>
  <c r="Q24" i="20" s="1"/>
  <c r="O15" i="20"/>
  <c r="Q15" i="20" s="1"/>
  <c r="O16" i="20"/>
  <c r="Q16" i="20" s="1"/>
  <c r="O29" i="20"/>
  <c r="Q29" i="20" s="1"/>
  <c r="O18" i="20"/>
  <c r="Q18" i="20" s="1"/>
  <c r="O36" i="20"/>
  <c r="Q36" i="20" s="1"/>
  <c r="O37" i="20"/>
  <c r="Q37" i="20" s="1"/>
  <c r="O27" i="20"/>
  <c r="Q27" i="20" s="1"/>
  <c r="O43" i="20"/>
  <c r="Q43" i="20" s="1"/>
  <c r="O11" i="20"/>
  <c r="Q11" i="20" s="1"/>
  <c r="O40" i="20"/>
  <c r="Q40" i="20" s="1"/>
  <c r="O9" i="20"/>
  <c r="Q9" i="20" s="1"/>
  <c r="O21" i="20"/>
  <c r="Q21" i="20" s="1"/>
  <c r="O30" i="20"/>
  <c r="Q30" i="20" s="1"/>
  <c r="O22" i="20"/>
  <c r="Q22" i="20" s="1"/>
  <c r="O35" i="20"/>
  <c r="Q35" i="20" s="1"/>
  <c r="O7" i="20"/>
  <c r="Q7" i="20" s="1"/>
  <c r="O13" i="20"/>
  <c r="Q13" i="20" s="1"/>
  <c r="O19" i="20"/>
  <c r="Q19" i="20" s="1"/>
  <c r="O33" i="20"/>
  <c r="Q33" i="20" s="1"/>
  <c r="O25" i="20"/>
  <c r="Q25" i="20" s="1"/>
  <c r="O6" i="20"/>
  <c r="Q6" i="20" s="1"/>
  <c r="O28" i="20"/>
  <c r="Q28" i="20" s="1"/>
  <c r="O41" i="20"/>
  <c r="Q41" i="20" s="1"/>
  <c r="O8" i="20"/>
  <c r="Q8" i="20" s="1"/>
  <c r="O10" i="20"/>
  <c r="Q10" i="20" s="1"/>
  <c r="O12" i="20"/>
  <c r="Q12" i="20" s="1"/>
  <c r="O42" i="20"/>
  <c r="Q42" i="20" s="1"/>
  <c r="O5" i="20"/>
  <c r="O20" i="20"/>
  <c r="Q20" i="20" s="1"/>
  <c r="O14" i="20"/>
  <c r="Q14" i="20" s="1"/>
  <c r="O34" i="20"/>
  <c r="Q34" i="20" s="1"/>
  <c r="O32" i="20"/>
  <c r="Q32" i="20" s="1"/>
  <c r="O39" i="20"/>
  <c r="Q39" i="20" s="1"/>
  <c r="O17" i="20"/>
  <c r="Q17" i="20" s="1"/>
  <c r="O31" i="20"/>
  <c r="Q31" i="20" s="1"/>
  <c r="O38" i="20"/>
  <c r="Q38" i="20" s="1"/>
  <c r="O11" i="56"/>
  <c r="Q11" i="56" s="1"/>
  <c r="O19" i="56"/>
  <c r="Q19" i="56" s="1"/>
  <c r="O26" i="56"/>
  <c r="Q26" i="56" s="1"/>
  <c r="O43" i="56"/>
  <c r="Q43" i="56" s="1"/>
  <c r="O41" i="56"/>
  <c r="Q41" i="56" s="1"/>
  <c r="O14" i="56"/>
  <c r="Q14" i="56" s="1"/>
  <c r="O42" i="56"/>
  <c r="Q42" i="56" s="1"/>
  <c r="O27" i="56"/>
  <c r="Q27" i="56" s="1"/>
  <c r="O6" i="56"/>
  <c r="Q6" i="56" s="1"/>
  <c r="O37" i="56"/>
  <c r="Q37" i="56" s="1"/>
  <c r="O13" i="56"/>
  <c r="Q13" i="56" s="1"/>
  <c r="O5" i="56"/>
  <c r="O31" i="56"/>
  <c r="Q31" i="56" s="1"/>
  <c r="O40" i="56"/>
  <c r="Q40" i="56" s="1"/>
  <c r="O30" i="56"/>
  <c r="Q30" i="56" s="1"/>
  <c r="O7" i="56"/>
  <c r="Q7" i="56" s="1"/>
  <c r="O21" i="56"/>
  <c r="Q21" i="56" s="1"/>
  <c r="O33" i="56"/>
  <c r="Q33" i="56" s="1"/>
  <c r="O38" i="56"/>
  <c r="Q38" i="56" s="1"/>
  <c r="O23" i="56"/>
  <c r="Q23" i="56" s="1"/>
  <c r="O10" i="56"/>
  <c r="Q10" i="56" s="1"/>
  <c r="O20" i="56"/>
  <c r="Q20" i="56" s="1"/>
  <c r="O34" i="56"/>
  <c r="Q34" i="56" s="1"/>
  <c r="O25" i="56"/>
  <c r="Q25" i="56" s="1"/>
  <c r="O36" i="56"/>
  <c r="Q36" i="56" s="1"/>
  <c r="O22" i="56"/>
  <c r="Q22" i="56" s="1"/>
  <c r="O32" i="56"/>
  <c r="Q32" i="56" s="1"/>
  <c r="O39" i="56"/>
  <c r="Q39" i="56" s="1"/>
  <c r="O8" i="56"/>
  <c r="Q8" i="56" s="1"/>
  <c r="O9" i="56"/>
  <c r="Q9" i="56" s="1"/>
  <c r="O29" i="56"/>
  <c r="Q29" i="56" s="1"/>
  <c r="O28" i="56"/>
  <c r="Q28" i="56" s="1"/>
  <c r="O24" i="56"/>
  <c r="Q24" i="56" s="1"/>
  <c r="O35" i="56"/>
  <c r="Q35" i="56" s="1"/>
  <c r="O12" i="56"/>
  <c r="Q12" i="56" s="1"/>
  <c r="O16" i="56"/>
  <c r="Q16" i="56" s="1"/>
  <c r="O15" i="56"/>
  <c r="Q15" i="56" s="1"/>
  <c r="O17" i="56"/>
  <c r="Q17" i="56" s="1"/>
  <c r="O18" i="56"/>
  <c r="Q18" i="56" s="1"/>
  <c r="O24" i="28"/>
  <c r="Q24" i="28" s="1"/>
  <c r="O12" i="28"/>
  <c r="Q12" i="28" s="1"/>
  <c r="O16" i="28"/>
  <c r="Q16" i="28" s="1"/>
  <c r="O19" i="28"/>
  <c r="Q19" i="28" s="1"/>
  <c r="O31" i="28"/>
  <c r="Q31" i="28" s="1"/>
  <c r="O14" i="28"/>
  <c r="Q14" i="28" s="1"/>
  <c r="O11" i="28"/>
  <c r="Q11" i="28" s="1"/>
  <c r="O18" i="28"/>
  <c r="Q18" i="28" s="1"/>
  <c r="O40" i="28"/>
  <c r="Q40" i="28" s="1"/>
  <c r="O23" i="28"/>
  <c r="Q23" i="28" s="1"/>
  <c r="O28" i="28"/>
  <c r="Q28" i="28" s="1"/>
  <c r="O22" i="28"/>
  <c r="Q22" i="28" s="1"/>
  <c r="O36" i="28"/>
  <c r="Q36" i="28" s="1"/>
  <c r="O17" i="28"/>
  <c r="Q17" i="28" s="1"/>
  <c r="O27" i="28"/>
  <c r="Q27" i="28" s="1"/>
  <c r="O30" i="28"/>
  <c r="Q30" i="28" s="1"/>
  <c r="O6" i="28"/>
  <c r="Q6" i="28" s="1"/>
  <c r="O21" i="28"/>
  <c r="Q21" i="28" s="1"/>
  <c r="O41" i="28"/>
  <c r="Q41" i="28" s="1"/>
  <c r="O13" i="28"/>
  <c r="Q13" i="28" s="1"/>
  <c r="O25" i="28"/>
  <c r="Q25" i="28" s="1"/>
  <c r="O33" i="28"/>
  <c r="Q33" i="28" s="1"/>
  <c r="O5" i="28"/>
  <c r="O20" i="28"/>
  <c r="Q20" i="28" s="1"/>
  <c r="O7" i="28"/>
  <c r="Q7" i="28" s="1"/>
  <c r="O26" i="28"/>
  <c r="Q26" i="28" s="1"/>
  <c r="O15" i="28"/>
  <c r="Q15" i="28" s="1"/>
  <c r="O42" i="28"/>
  <c r="Q42" i="28" s="1"/>
  <c r="O29" i="28"/>
  <c r="Q29" i="28" s="1"/>
  <c r="O9" i="28"/>
  <c r="Q9" i="28" s="1"/>
  <c r="O10" i="28"/>
  <c r="Q10" i="28" s="1"/>
  <c r="O43" i="28"/>
  <c r="Q43" i="28" s="1"/>
  <c r="O8" i="28"/>
  <c r="Q8" i="28" s="1"/>
  <c r="O37" i="28"/>
  <c r="Q37" i="28" s="1"/>
  <c r="O35" i="28"/>
  <c r="Q35" i="28" s="1"/>
  <c r="O39" i="28"/>
  <c r="Q39" i="28" s="1"/>
  <c r="O34" i="28"/>
  <c r="Q34" i="28" s="1"/>
  <c r="O38" i="28"/>
  <c r="Q38" i="28" s="1"/>
  <c r="O32" i="28"/>
  <c r="Q32" i="28" s="1"/>
  <c r="O9" i="52"/>
  <c r="Q9" i="52" s="1"/>
  <c r="O43" i="52"/>
  <c r="Q43" i="52" s="1"/>
  <c r="O25" i="52"/>
  <c r="Q25" i="52" s="1"/>
  <c r="O29" i="52"/>
  <c r="Q29" i="52" s="1"/>
  <c r="O38" i="52"/>
  <c r="Q38" i="52" s="1"/>
  <c r="O22" i="52"/>
  <c r="Q22" i="52" s="1"/>
  <c r="O37" i="52"/>
  <c r="Q37" i="52" s="1"/>
  <c r="O21" i="52"/>
  <c r="Q21" i="52" s="1"/>
  <c r="O24" i="52"/>
  <c r="Q24" i="52" s="1"/>
  <c r="O14" i="52"/>
  <c r="Q14" i="52" s="1"/>
  <c r="O13" i="52"/>
  <c r="Q13" i="52" s="1"/>
  <c r="O18" i="52"/>
  <c r="Q18" i="52" s="1"/>
  <c r="O17" i="52"/>
  <c r="Q17" i="52" s="1"/>
  <c r="O16" i="52"/>
  <c r="Q16" i="52" s="1"/>
  <c r="O23" i="52"/>
  <c r="Q23" i="52" s="1"/>
  <c r="O20" i="52"/>
  <c r="Q20" i="52" s="1"/>
  <c r="O30" i="52"/>
  <c r="Q30" i="52" s="1"/>
  <c r="O35" i="52"/>
  <c r="Q35" i="52" s="1"/>
  <c r="O39" i="52"/>
  <c r="Q39" i="52" s="1"/>
  <c r="O11" i="52"/>
  <c r="Q11" i="52" s="1"/>
  <c r="O28" i="52"/>
  <c r="Q28" i="52" s="1"/>
  <c r="O27" i="52"/>
  <c r="Q27" i="52" s="1"/>
  <c r="O33" i="52"/>
  <c r="Q33" i="52" s="1"/>
  <c r="O36" i="52"/>
  <c r="Q36" i="52" s="1"/>
  <c r="O5" i="52"/>
  <c r="O40" i="52"/>
  <c r="Q40" i="52" s="1"/>
  <c r="O34" i="52"/>
  <c r="Q34" i="52" s="1"/>
  <c r="O6" i="52"/>
  <c r="Q6" i="52" s="1"/>
  <c r="O10" i="52"/>
  <c r="Q10" i="52" s="1"/>
  <c r="O26" i="52"/>
  <c r="Q26" i="52" s="1"/>
  <c r="O7" i="52"/>
  <c r="Q7" i="52" s="1"/>
  <c r="O15" i="52"/>
  <c r="Q15" i="52" s="1"/>
  <c r="O41" i="52"/>
  <c r="Q41" i="52" s="1"/>
  <c r="O8" i="52"/>
  <c r="Q8" i="52" s="1"/>
  <c r="O32" i="52"/>
  <c r="Q32" i="52" s="1"/>
  <c r="O31" i="52"/>
  <c r="Q31" i="52" s="1"/>
  <c r="O12" i="52"/>
  <c r="Q12" i="52" s="1"/>
  <c r="O19" i="52"/>
  <c r="Q19" i="52" s="1"/>
  <c r="O42" i="52"/>
  <c r="Q42" i="52" s="1"/>
  <c r="M13" i="19"/>
  <c r="O42" i="49"/>
  <c r="Q42" i="49" s="1"/>
  <c r="O28" i="49"/>
  <c r="Q28" i="49" s="1"/>
  <c r="O27" i="49"/>
  <c r="Q27" i="49" s="1"/>
  <c r="O14" i="49"/>
  <c r="Q14" i="49" s="1"/>
  <c r="O8" i="49"/>
  <c r="Q8" i="49" s="1"/>
  <c r="O17" i="49"/>
  <c r="Q17" i="49" s="1"/>
  <c r="O36" i="49"/>
  <c r="Q36" i="49" s="1"/>
  <c r="O13" i="49"/>
  <c r="Q13" i="49" s="1"/>
  <c r="O10" i="49"/>
  <c r="Q10" i="49" s="1"/>
  <c r="O25" i="49"/>
  <c r="Q25" i="49" s="1"/>
  <c r="O7" i="49"/>
  <c r="Q7" i="49" s="1"/>
  <c r="O20" i="49"/>
  <c r="Q20" i="49" s="1"/>
  <c r="O35" i="49"/>
  <c r="Q35" i="49" s="1"/>
  <c r="O6" i="49"/>
  <c r="Q6" i="49" s="1"/>
  <c r="O19" i="49"/>
  <c r="Q19" i="49" s="1"/>
  <c r="O43" i="49"/>
  <c r="Q43" i="49" s="1"/>
  <c r="O5" i="49"/>
  <c r="O32" i="49"/>
  <c r="Q32" i="49" s="1"/>
  <c r="O18" i="49"/>
  <c r="Q18" i="49" s="1"/>
  <c r="O15" i="49"/>
  <c r="Q15" i="49" s="1"/>
  <c r="O39" i="49"/>
  <c r="Q39" i="49" s="1"/>
  <c r="O31" i="49"/>
  <c r="Q31" i="49" s="1"/>
  <c r="O40" i="49"/>
  <c r="Q40" i="49" s="1"/>
  <c r="O9" i="49"/>
  <c r="Q9" i="49" s="1"/>
  <c r="O24" i="49"/>
  <c r="Q24" i="49" s="1"/>
  <c r="O34" i="49"/>
  <c r="Q34" i="49" s="1"/>
  <c r="O29" i="49"/>
  <c r="Q29" i="49" s="1"/>
  <c r="O38" i="49"/>
  <c r="Q38" i="49" s="1"/>
  <c r="O23" i="49"/>
  <c r="Q23" i="49" s="1"/>
  <c r="O37" i="49"/>
  <c r="Q37" i="49" s="1"/>
  <c r="O16" i="49"/>
  <c r="Q16" i="49" s="1"/>
  <c r="O33" i="49"/>
  <c r="Q33" i="49" s="1"/>
  <c r="O22" i="49"/>
  <c r="Q22" i="49" s="1"/>
  <c r="O21" i="49"/>
  <c r="Q21" i="49" s="1"/>
  <c r="O11" i="49"/>
  <c r="Q11" i="49" s="1"/>
  <c r="O12" i="49"/>
  <c r="Q12" i="49" s="1"/>
  <c r="O30" i="49"/>
  <c r="Q30" i="49" s="1"/>
  <c r="O41" i="49"/>
  <c r="Q41" i="49" s="1"/>
  <c r="O26" i="49"/>
  <c r="Q26" i="49" s="1"/>
  <c r="O11" i="29"/>
  <c r="Q11" i="29" s="1"/>
  <c r="O37" i="29"/>
  <c r="Q37" i="29" s="1"/>
  <c r="O5" i="29"/>
  <c r="O31" i="29"/>
  <c r="Q31" i="29" s="1"/>
  <c r="O24" i="29"/>
  <c r="Q24" i="29" s="1"/>
  <c r="O29" i="29"/>
  <c r="Q29" i="29" s="1"/>
  <c r="O13" i="29"/>
  <c r="Q13" i="29" s="1"/>
  <c r="O41" i="29"/>
  <c r="Q41" i="29" s="1"/>
  <c r="O18" i="29"/>
  <c r="Q18" i="29" s="1"/>
  <c r="O21" i="29"/>
  <c r="Q21" i="29" s="1"/>
  <c r="O7" i="29"/>
  <c r="Q7" i="29" s="1"/>
  <c r="O22" i="29"/>
  <c r="Q22" i="29" s="1"/>
  <c r="O15" i="29"/>
  <c r="Q15" i="29" s="1"/>
  <c r="O10" i="29"/>
  <c r="Q10" i="29" s="1"/>
  <c r="O30" i="29"/>
  <c r="Q30" i="29" s="1"/>
  <c r="O14" i="29"/>
  <c r="Q14" i="29" s="1"/>
  <c r="O27" i="29"/>
  <c r="Q27" i="29" s="1"/>
  <c r="O12" i="29"/>
  <c r="Q12" i="29" s="1"/>
  <c r="O17" i="29"/>
  <c r="Q17" i="29" s="1"/>
  <c r="O39" i="29"/>
  <c r="Q39" i="29" s="1"/>
  <c r="O34" i="29"/>
  <c r="Q34" i="29" s="1"/>
  <c r="O23" i="29"/>
  <c r="Q23" i="29" s="1"/>
  <c r="O40" i="29"/>
  <c r="Q40" i="29" s="1"/>
  <c r="O20" i="29"/>
  <c r="Q20" i="29" s="1"/>
  <c r="O28" i="29"/>
  <c r="Q28" i="29" s="1"/>
  <c r="O19" i="29"/>
  <c r="Q19" i="29" s="1"/>
  <c r="O33" i="29"/>
  <c r="Q33" i="29" s="1"/>
  <c r="O43" i="29"/>
  <c r="Q43" i="29" s="1"/>
  <c r="O32" i="29"/>
  <c r="Q32" i="29" s="1"/>
  <c r="O35" i="29"/>
  <c r="Q35" i="29" s="1"/>
  <c r="O16" i="29"/>
  <c r="Q16" i="29" s="1"/>
  <c r="O9" i="29"/>
  <c r="Q9" i="29" s="1"/>
  <c r="O38" i="29"/>
  <c r="Q38" i="29" s="1"/>
  <c r="O25" i="29"/>
  <c r="Q25" i="29" s="1"/>
  <c r="O36" i="29"/>
  <c r="Q36" i="29" s="1"/>
  <c r="O42" i="29"/>
  <c r="Q42" i="29" s="1"/>
  <c r="O8" i="29"/>
  <c r="Q8" i="29" s="1"/>
  <c r="O6" i="29"/>
  <c r="Q6" i="29" s="1"/>
  <c r="O26" i="29"/>
  <c r="Q26" i="29" s="1"/>
  <c r="O5" i="30"/>
  <c r="O33" i="30"/>
  <c r="Q33" i="30" s="1"/>
  <c r="O23" i="30"/>
  <c r="Q23" i="30" s="1"/>
  <c r="O6" i="30"/>
  <c r="Q6" i="30" s="1"/>
  <c r="O41" i="30"/>
  <c r="Q41" i="30" s="1"/>
  <c r="O12" i="30"/>
  <c r="Q12" i="30" s="1"/>
  <c r="O29" i="30"/>
  <c r="Q29" i="30" s="1"/>
  <c r="O37" i="30"/>
  <c r="Q37" i="30" s="1"/>
  <c r="O22" i="30"/>
  <c r="Q22" i="30" s="1"/>
  <c r="O28" i="30"/>
  <c r="Q28" i="30" s="1"/>
  <c r="O36" i="30"/>
  <c r="Q36" i="30" s="1"/>
  <c r="O13" i="30"/>
  <c r="Q13" i="30" s="1"/>
  <c r="O38" i="30"/>
  <c r="Q38" i="30" s="1"/>
  <c r="O34" i="30"/>
  <c r="Q34" i="30" s="1"/>
  <c r="O9" i="30"/>
  <c r="Q9" i="30" s="1"/>
  <c r="O35" i="30"/>
  <c r="Q35" i="30" s="1"/>
  <c r="O7" i="30"/>
  <c r="Q7" i="30" s="1"/>
  <c r="O43" i="30"/>
  <c r="Q43" i="30" s="1"/>
  <c r="O24" i="30"/>
  <c r="Q24" i="30" s="1"/>
  <c r="O31" i="30"/>
  <c r="Q31" i="30" s="1"/>
  <c r="O20" i="30"/>
  <c r="Q20" i="30" s="1"/>
  <c r="O21" i="30"/>
  <c r="Q21" i="30" s="1"/>
  <c r="O18" i="30"/>
  <c r="Q18" i="30" s="1"/>
  <c r="O17" i="30"/>
  <c r="Q17" i="30" s="1"/>
  <c r="O25" i="30"/>
  <c r="Q25" i="30" s="1"/>
  <c r="O8" i="30"/>
  <c r="Q8" i="30" s="1"/>
  <c r="O16" i="30"/>
  <c r="Q16" i="30" s="1"/>
  <c r="O15" i="30"/>
  <c r="Q15" i="30" s="1"/>
  <c r="O19" i="30"/>
  <c r="Q19" i="30" s="1"/>
  <c r="O11" i="30"/>
  <c r="Q11" i="30" s="1"/>
  <c r="O26" i="30"/>
  <c r="Q26" i="30" s="1"/>
  <c r="O14" i="30"/>
  <c r="Q14" i="30" s="1"/>
  <c r="O10" i="30"/>
  <c r="Q10" i="30" s="1"/>
  <c r="O40" i="30"/>
  <c r="Q40" i="30" s="1"/>
  <c r="O30" i="30"/>
  <c r="Q30" i="30" s="1"/>
  <c r="O32" i="30"/>
  <c r="Q32" i="30" s="1"/>
  <c r="O42" i="30"/>
  <c r="Q42" i="30" s="1"/>
  <c r="O27" i="30"/>
  <c r="Q27" i="30" s="1"/>
  <c r="O39" i="30"/>
  <c r="Q39" i="30" s="1"/>
  <c r="O29" i="21"/>
  <c r="Q29" i="21" s="1"/>
  <c r="O21" i="21"/>
  <c r="Q21" i="21" s="1"/>
  <c r="O13" i="21"/>
  <c r="Q13" i="21" s="1"/>
  <c r="O14" i="21"/>
  <c r="Q14" i="21" s="1"/>
  <c r="O12" i="21"/>
  <c r="Q12" i="21" s="1"/>
  <c r="O11" i="21"/>
  <c r="Q11" i="21" s="1"/>
  <c r="O22" i="21"/>
  <c r="Q22" i="21" s="1"/>
  <c r="O23" i="21"/>
  <c r="Q23" i="21" s="1"/>
  <c r="O28" i="21"/>
  <c r="Q28" i="21" s="1"/>
  <c r="O30" i="21"/>
  <c r="Q30" i="21" s="1"/>
  <c r="O8" i="21"/>
  <c r="Q8" i="21" s="1"/>
  <c r="O15" i="21"/>
  <c r="Q15" i="21" s="1"/>
  <c r="O6" i="21"/>
  <c r="Q6" i="21" s="1"/>
  <c r="O5" i="21"/>
  <c r="O42" i="21"/>
  <c r="Q42" i="21" s="1"/>
  <c r="O39" i="21"/>
  <c r="Q39" i="21" s="1"/>
  <c r="O33" i="21"/>
  <c r="Q33" i="21" s="1"/>
  <c r="O26" i="21"/>
  <c r="Q26" i="21" s="1"/>
  <c r="O31" i="21"/>
  <c r="Q31" i="21" s="1"/>
  <c r="O10" i="21"/>
  <c r="Q10" i="21" s="1"/>
  <c r="O38" i="21"/>
  <c r="Q38" i="21" s="1"/>
  <c r="O37" i="21"/>
  <c r="Q37" i="21" s="1"/>
  <c r="O19" i="21"/>
  <c r="Q19" i="21" s="1"/>
  <c r="O18" i="21"/>
  <c r="Q18" i="21" s="1"/>
  <c r="O34" i="21"/>
  <c r="Q34" i="21" s="1"/>
  <c r="O41" i="21"/>
  <c r="Q41" i="21" s="1"/>
  <c r="O35" i="21"/>
  <c r="Q35" i="21" s="1"/>
  <c r="O43" i="21"/>
  <c r="Q43" i="21" s="1"/>
  <c r="O9" i="21"/>
  <c r="Q9" i="21" s="1"/>
  <c r="O36" i="21"/>
  <c r="Q36" i="21" s="1"/>
  <c r="O17" i="21"/>
  <c r="Q17" i="21" s="1"/>
  <c r="O7" i="21"/>
  <c r="Q7" i="21" s="1"/>
  <c r="O25" i="21"/>
  <c r="Q25" i="21" s="1"/>
  <c r="O32" i="21"/>
  <c r="Q32" i="21" s="1"/>
  <c r="O24" i="21"/>
  <c r="Q24" i="21" s="1"/>
  <c r="O27" i="21"/>
  <c r="Q27" i="21" s="1"/>
  <c r="O16" i="21"/>
  <c r="Q16" i="21" s="1"/>
  <c r="O20" i="21"/>
  <c r="Q20" i="21" s="1"/>
  <c r="O40" i="21"/>
  <c r="Q40" i="21" s="1"/>
  <c r="O17" i="50"/>
  <c r="Q17" i="50" s="1"/>
  <c r="O11" i="50"/>
  <c r="Q11" i="50" s="1"/>
  <c r="O26" i="50"/>
  <c r="Q26" i="50" s="1"/>
  <c r="O21" i="50"/>
  <c r="Q21" i="50" s="1"/>
  <c r="O15" i="50"/>
  <c r="Q15" i="50" s="1"/>
  <c r="O33" i="50"/>
  <c r="Q33" i="50" s="1"/>
  <c r="O32" i="50"/>
  <c r="Q32" i="50" s="1"/>
  <c r="O13" i="50"/>
  <c r="Q13" i="50" s="1"/>
  <c r="O28" i="50"/>
  <c r="Q28" i="50" s="1"/>
  <c r="O14" i="50"/>
  <c r="Q14" i="50" s="1"/>
  <c r="O16" i="50"/>
  <c r="Q16" i="50" s="1"/>
  <c r="O43" i="50"/>
  <c r="Q43" i="50" s="1"/>
  <c r="O29" i="50"/>
  <c r="Q29" i="50" s="1"/>
  <c r="O12" i="50"/>
  <c r="Q12" i="50" s="1"/>
  <c r="O23" i="50"/>
  <c r="Q23" i="50" s="1"/>
  <c r="O24" i="50"/>
  <c r="Q24" i="50" s="1"/>
  <c r="O37" i="50"/>
  <c r="Q37" i="50" s="1"/>
  <c r="O10" i="50"/>
  <c r="Q10" i="50" s="1"/>
  <c r="O25" i="50"/>
  <c r="Q25" i="50" s="1"/>
  <c r="O41" i="50"/>
  <c r="Q41" i="50" s="1"/>
  <c r="O36" i="50"/>
  <c r="Q36" i="50" s="1"/>
  <c r="O7" i="50"/>
  <c r="Q7" i="50" s="1"/>
  <c r="O19" i="50"/>
  <c r="Q19" i="50" s="1"/>
  <c r="O27" i="50"/>
  <c r="Q27" i="50" s="1"/>
  <c r="O8" i="50"/>
  <c r="Q8" i="50" s="1"/>
  <c r="O34" i="50"/>
  <c r="Q34" i="50" s="1"/>
  <c r="O9" i="50"/>
  <c r="Q9" i="50" s="1"/>
  <c r="O39" i="50"/>
  <c r="Q39" i="50" s="1"/>
  <c r="O5" i="50"/>
  <c r="O6" i="50"/>
  <c r="Q6" i="50" s="1"/>
  <c r="O22" i="50"/>
  <c r="Q22" i="50" s="1"/>
  <c r="O35" i="50"/>
  <c r="Q35" i="50" s="1"/>
  <c r="O38" i="50"/>
  <c r="Q38" i="50" s="1"/>
  <c r="O42" i="50"/>
  <c r="Q42" i="50" s="1"/>
  <c r="O20" i="50"/>
  <c r="Q20" i="50" s="1"/>
  <c r="O18" i="50"/>
  <c r="Q18" i="50" s="1"/>
  <c r="O40" i="50"/>
  <c r="Q40" i="50" s="1"/>
  <c r="O30" i="50"/>
  <c r="Q30" i="50" s="1"/>
  <c r="O31" i="50"/>
  <c r="Q31" i="50" s="1"/>
  <c r="O25" i="53"/>
  <c r="Q25" i="53" s="1"/>
  <c r="O11" i="53"/>
  <c r="Q11" i="53" s="1"/>
  <c r="O10" i="53"/>
  <c r="Q10" i="53" s="1"/>
  <c r="O40" i="53"/>
  <c r="Q40" i="53" s="1"/>
  <c r="O26" i="53"/>
  <c r="Q26" i="53" s="1"/>
  <c r="O17" i="53"/>
  <c r="Q17" i="53" s="1"/>
  <c r="O15" i="53"/>
  <c r="Q15" i="53" s="1"/>
  <c r="O35" i="53"/>
  <c r="Q35" i="53" s="1"/>
  <c r="O24" i="53"/>
  <c r="Q24" i="53" s="1"/>
  <c r="O5" i="53"/>
  <c r="O9" i="53"/>
  <c r="Q9" i="53" s="1"/>
  <c r="O23" i="53"/>
  <c r="Q23" i="53" s="1"/>
  <c r="O8" i="53"/>
  <c r="Q8" i="53" s="1"/>
  <c r="O7" i="53"/>
  <c r="Q7" i="53" s="1"/>
  <c r="O34" i="53"/>
  <c r="Q34" i="53" s="1"/>
  <c r="O37" i="53"/>
  <c r="Q37" i="53" s="1"/>
  <c r="O28" i="53"/>
  <c r="Q28" i="53" s="1"/>
  <c r="O6" i="53"/>
  <c r="Q6" i="53" s="1"/>
  <c r="O31" i="53"/>
  <c r="Q31" i="53" s="1"/>
  <c r="O16" i="53"/>
  <c r="Q16" i="53" s="1"/>
  <c r="O12" i="53"/>
  <c r="Q12" i="53" s="1"/>
  <c r="O27" i="53"/>
  <c r="Q27" i="53" s="1"/>
  <c r="O42" i="53"/>
  <c r="Q42" i="53" s="1"/>
  <c r="O36" i="53"/>
  <c r="Q36" i="53" s="1"/>
  <c r="O30" i="53"/>
  <c r="Q30" i="53" s="1"/>
  <c r="O13" i="53"/>
  <c r="Q13" i="53" s="1"/>
  <c r="O21" i="53"/>
  <c r="Q21" i="53" s="1"/>
  <c r="O22" i="53"/>
  <c r="Q22" i="53" s="1"/>
  <c r="O29" i="53"/>
  <c r="Q29" i="53" s="1"/>
  <c r="O14" i="53"/>
  <c r="Q14" i="53" s="1"/>
  <c r="O43" i="53"/>
  <c r="Q43" i="53" s="1"/>
  <c r="O20" i="53"/>
  <c r="Q20" i="53" s="1"/>
  <c r="O39" i="53"/>
  <c r="Q39" i="53" s="1"/>
  <c r="O32" i="53"/>
  <c r="Q32" i="53" s="1"/>
  <c r="O18" i="53"/>
  <c r="Q18" i="53" s="1"/>
  <c r="O33" i="53"/>
  <c r="Q33" i="53" s="1"/>
  <c r="O19" i="53"/>
  <c r="Q19" i="53" s="1"/>
  <c r="O38" i="53"/>
  <c r="Q38" i="53" s="1"/>
  <c r="O41" i="53"/>
  <c r="Q41" i="53" s="1"/>
  <c r="O5" i="58"/>
  <c r="O28" i="58"/>
  <c r="Q28" i="58" s="1"/>
  <c r="O18" i="58"/>
  <c r="Q18" i="58" s="1"/>
  <c r="O13" i="58"/>
  <c r="Q13" i="58" s="1"/>
  <c r="O14" i="58"/>
  <c r="Q14" i="58" s="1"/>
  <c r="O25" i="58"/>
  <c r="Q25" i="58" s="1"/>
  <c r="O22" i="58"/>
  <c r="Q22" i="58" s="1"/>
  <c r="O32" i="58"/>
  <c r="Q32" i="58" s="1"/>
  <c r="O12" i="58"/>
  <c r="Q12" i="58" s="1"/>
  <c r="O34" i="58"/>
  <c r="Q34" i="58" s="1"/>
  <c r="O16" i="58"/>
  <c r="Q16" i="58" s="1"/>
  <c r="O38" i="58"/>
  <c r="Q38" i="58" s="1"/>
  <c r="O40" i="58"/>
  <c r="Q40" i="58" s="1"/>
  <c r="O43" i="58"/>
  <c r="Q43" i="58" s="1"/>
  <c r="O10" i="58"/>
  <c r="Q10" i="58" s="1"/>
  <c r="O15" i="58"/>
  <c r="Q15" i="58" s="1"/>
  <c r="O11" i="58"/>
  <c r="Q11" i="58" s="1"/>
  <c r="O17" i="58"/>
  <c r="Q17" i="58" s="1"/>
  <c r="O35" i="58"/>
  <c r="Q35" i="58" s="1"/>
  <c r="O9" i="58"/>
  <c r="Q9" i="58" s="1"/>
  <c r="O37" i="58"/>
  <c r="Q37" i="58" s="1"/>
  <c r="O39" i="58"/>
  <c r="Q39" i="58" s="1"/>
  <c r="O27" i="58"/>
  <c r="Q27" i="58" s="1"/>
  <c r="O36" i="58"/>
  <c r="Q36" i="58" s="1"/>
  <c r="O19" i="58"/>
  <c r="Q19" i="58" s="1"/>
  <c r="O20" i="58"/>
  <c r="Q20" i="58" s="1"/>
  <c r="O41" i="58"/>
  <c r="Q41" i="58" s="1"/>
  <c r="O33" i="58"/>
  <c r="Q33" i="58" s="1"/>
  <c r="O30" i="58"/>
  <c r="Q30" i="58" s="1"/>
  <c r="O8" i="58"/>
  <c r="Q8" i="58" s="1"/>
  <c r="O21" i="58"/>
  <c r="Q21" i="58" s="1"/>
  <c r="O29" i="58"/>
  <c r="Q29" i="58" s="1"/>
  <c r="O7" i="58"/>
  <c r="Q7" i="58" s="1"/>
  <c r="O26" i="58"/>
  <c r="Q26" i="58" s="1"/>
  <c r="O24" i="58"/>
  <c r="Q24" i="58" s="1"/>
  <c r="O42" i="58"/>
  <c r="Q42" i="58" s="1"/>
  <c r="O6" i="58"/>
  <c r="Q6" i="58" s="1"/>
  <c r="O23" i="58"/>
  <c r="Q23" i="58" s="1"/>
  <c r="O31" i="58"/>
  <c r="Q31" i="58" s="1"/>
  <c r="O35" i="24"/>
  <c r="Q35" i="24" s="1"/>
  <c r="O36" i="24"/>
  <c r="Q36" i="24" s="1"/>
  <c r="O8" i="24"/>
  <c r="Q8" i="24" s="1"/>
  <c r="O29" i="24"/>
  <c r="Q29" i="24" s="1"/>
  <c r="O10" i="24"/>
  <c r="Q10" i="24" s="1"/>
  <c r="O26" i="24"/>
  <c r="Q26" i="24" s="1"/>
  <c r="O41" i="24"/>
  <c r="Q41" i="24" s="1"/>
  <c r="O20" i="24"/>
  <c r="Q20" i="24" s="1"/>
  <c r="O11" i="24"/>
  <c r="Q11" i="24" s="1"/>
  <c r="O32" i="24"/>
  <c r="Q32" i="24" s="1"/>
  <c r="O22" i="24"/>
  <c r="Q22" i="24" s="1"/>
  <c r="O7" i="24"/>
  <c r="Q7" i="24" s="1"/>
  <c r="O16" i="24"/>
  <c r="Q16" i="24" s="1"/>
  <c r="O5" i="24"/>
  <c r="O13" i="24"/>
  <c r="Q13" i="24" s="1"/>
  <c r="O24" i="24"/>
  <c r="Q24" i="24" s="1"/>
  <c r="O6" i="24"/>
  <c r="Q6" i="24" s="1"/>
  <c r="O14" i="24"/>
  <c r="Q14" i="24" s="1"/>
  <c r="O12" i="24"/>
  <c r="Q12" i="24" s="1"/>
  <c r="O34" i="24"/>
  <c r="Q34" i="24" s="1"/>
  <c r="O30" i="24"/>
  <c r="Q30" i="24" s="1"/>
  <c r="O25" i="24"/>
  <c r="Q25" i="24" s="1"/>
  <c r="O31" i="24"/>
  <c r="Q31" i="24" s="1"/>
  <c r="O40" i="24"/>
  <c r="Q40" i="24" s="1"/>
  <c r="O33" i="24"/>
  <c r="Q33" i="24" s="1"/>
  <c r="O37" i="24"/>
  <c r="Q37" i="24" s="1"/>
  <c r="O28" i="24"/>
  <c r="Q28" i="24" s="1"/>
  <c r="O27" i="24"/>
  <c r="Q27" i="24" s="1"/>
  <c r="O17" i="24"/>
  <c r="Q17" i="24" s="1"/>
  <c r="O42" i="24"/>
  <c r="Q42" i="24" s="1"/>
  <c r="O39" i="24"/>
  <c r="Q39" i="24" s="1"/>
  <c r="O23" i="24"/>
  <c r="Q23" i="24" s="1"/>
  <c r="O21" i="24"/>
  <c r="Q21" i="24" s="1"/>
  <c r="O19" i="24"/>
  <c r="Q19" i="24" s="1"/>
  <c r="O15" i="24"/>
  <c r="Q15" i="24" s="1"/>
  <c r="O9" i="24"/>
  <c r="Q9" i="24" s="1"/>
  <c r="O38" i="24"/>
  <c r="Q38" i="24" s="1"/>
  <c r="O18" i="24"/>
  <c r="Q18" i="24" s="1"/>
  <c r="O43" i="24"/>
  <c r="Q43" i="24" s="1"/>
  <c r="O18" i="40"/>
  <c r="Q18" i="40" s="1"/>
  <c r="O27" i="40"/>
  <c r="Q27" i="40" s="1"/>
  <c r="O8" i="40"/>
  <c r="Q8" i="40" s="1"/>
  <c r="O42" i="40"/>
  <c r="Q42" i="40" s="1"/>
  <c r="O43" i="40"/>
  <c r="Q43" i="40" s="1"/>
  <c r="O38" i="40"/>
  <c r="Q38" i="40" s="1"/>
  <c r="O7" i="40"/>
  <c r="Q7" i="40" s="1"/>
  <c r="O34" i="40"/>
  <c r="Q34" i="40" s="1"/>
  <c r="O37" i="40"/>
  <c r="Q37" i="40" s="1"/>
  <c r="O36" i="40"/>
  <c r="Q36" i="40" s="1"/>
  <c r="O29" i="40"/>
  <c r="Q29" i="40" s="1"/>
  <c r="O6" i="40"/>
  <c r="Q6" i="40" s="1"/>
  <c r="O26" i="40"/>
  <c r="Q26" i="40" s="1"/>
  <c r="O30" i="40"/>
  <c r="Q30" i="40" s="1"/>
  <c r="O5" i="40"/>
  <c r="O24" i="40"/>
  <c r="Q24" i="40" s="1"/>
  <c r="O28" i="40"/>
  <c r="Q28" i="40" s="1"/>
  <c r="O35" i="40"/>
  <c r="Q35" i="40" s="1"/>
  <c r="O9" i="40"/>
  <c r="Q9" i="40" s="1"/>
  <c r="O16" i="40"/>
  <c r="Q16" i="40" s="1"/>
  <c r="O12" i="40"/>
  <c r="Q12" i="40" s="1"/>
  <c r="O40" i="40"/>
  <c r="Q40" i="40" s="1"/>
  <c r="O39" i="40"/>
  <c r="Q39" i="40" s="1"/>
  <c r="O33" i="40"/>
  <c r="Q33" i="40" s="1"/>
  <c r="O23" i="40"/>
  <c r="Q23" i="40" s="1"/>
  <c r="O31" i="40"/>
  <c r="Q31" i="40" s="1"/>
  <c r="O17" i="40"/>
  <c r="Q17" i="40" s="1"/>
  <c r="O21" i="40"/>
  <c r="Q21" i="40" s="1"/>
  <c r="O25" i="40"/>
  <c r="Q25" i="40" s="1"/>
  <c r="O19" i="40"/>
  <c r="Q19" i="40" s="1"/>
  <c r="O13" i="40"/>
  <c r="Q13" i="40" s="1"/>
  <c r="O22" i="40"/>
  <c r="Q22" i="40" s="1"/>
  <c r="O10" i="40"/>
  <c r="Q10" i="40" s="1"/>
  <c r="O14" i="40"/>
  <c r="Q14" i="40" s="1"/>
  <c r="O20" i="40"/>
  <c r="Q20" i="40" s="1"/>
  <c r="O15" i="40"/>
  <c r="Q15" i="40" s="1"/>
  <c r="O32" i="40"/>
  <c r="Q32" i="40" s="1"/>
  <c r="O41" i="40"/>
  <c r="Q41" i="40" s="1"/>
  <c r="O11" i="40"/>
  <c r="Q11" i="40" s="1"/>
  <c r="O8" i="41"/>
  <c r="Q8" i="41" s="1"/>
  <c r="O7" i="41"/>
  <c r="Q7" i="41" s="1"/>
  <c r="O29" i="41"/>
  <c r="Q29" i="41" s="1"/>
  <c r="O23" i="41"/>
  <c r="Q23" i="41" s="1"/>
  <c r="O13" i="41"/>
  <c r="Q13" i="41" s="1"/>
  <c r="O10" i="41"/>
  <c r="Q10" i="41" s="1"/>
  <c r="O16" i="41"/>
  <c r="Q16" i="41" s="1"/>
  <c r="O20" i="41"/>
  <c r="Q20" i="41" s="1"/>
  <c r="O11" i="41"/>
  <c r="Q11" i="41" s="1"/>
  <c r="O5" i="41"/>
  <c r="O42" i="41"/>
  <c r="Q42" i="41" s="1"/>
  <c r="O15" i="41"/>
  <c r="Q15" i="41" s="1"/>
  <c r="O33" i="41"/>
  <c r="Q33" i="41" s="1"/>
  <c r="O14" i="41"/>
  <c r="Q14" i="41" s="1"/>
  <c r="O35" i="41"/>
  <c r="Q35" i="41" s="1"/>
  <c r="O39" i="41"/>
  <c r="Q39" i="41" s="1"/>
  <c r="O26" i="41"/>
  <c r="Q26" i="41" s="1"/>
  <c r="O18" i="41"/>
  <c r="Q18" i="41" s="1"/>
  <c r="O37" i="41"/>
  <c r="Q37" i="41" s="1"/>
  <c r="O24" i="41"/>
  <c r="Q24" i="41" s="1"/>
  <c r="O38" i="41"/>
  <c r="Q38" i="41" s="1"/>
  <c r="O6" i="41"/>
  <c r="Q6" i="41" s="1"/>
  <c r="O31" i="41"/>
  <c r="Q31" i="41" s="1"/>
  <c r="O21" i="41"/>
  <c r="Q21" i="41" s="1"/>
  <c r="O32" i="41"/>
  <c r="Q32" i="41" s="1"/>
  <c r="O40" i="41"/>
  <c r="Q40" i="41" s="1"/>
  <c r="O17" i="41"/>
  <c r="Q17" i="41" s="1"/>
  <c r="O36" i="41"/>
  <c r="Q36" i="41" s="1"/>
  <c r="O19" i="41"/>
  <c r="Q19" i="41" s="1"/>
  <c r="O28" i="41"/>
  <c r="Q28" i="41" s="1"/>
  <c r="O27" i="41"/>
  <c r="Q27" i="41" s="1"/>
  <c r="O43" i="41"/>
  <c r="Q43" i="41" s="1"/>
  <c r="O25" i="41"/>
  <c r="Q25" i="41" s="1"/>
  <c r="O9" i="41"/>
  <c r="Q9" i="41" s="1"/>
  <c r="O22" i="41"/>
  <c r="Q22" i="41" s="1"/>
  <c r="O41" i="41"/>
  <c r="Q41" i="41" s="1"/>
  <c r="O34" i="41"/>
  <c r="Q34" i="41" s="1"/>
  <c r="O30" i="41"/>
  <c r="Q30" i="41" s="1"/>
  <c r="O12" i="41"/>
  <c r="Q12" i="41" s="1"/>
  <c r="O22" i="37"/>
  <c r="Q22" i="37" s="1"/>
  <c r="O32" i="37"/>
  <c r="Q32" i="37" s="1"/>
  <c r="O18" i="37"/>
  <c r="Q18" i="37" s="1"/>
  <c r="O31" i="37"/>
  <c r="Q31" i="37" s="1"/>
  <c r="O21" i="37"/>
  <c r="Q21" i="37" s="1"/>
  <c r="O35" i="37"/>
  <c r="Q35" i="37" s="1"/>
  <c r="O34" i="37"/>
  <c r="Q34" i="37" s="1"/>
  <c r="O38" i="37"/>
  <c r="Q38" i="37" s="1"/>
  <c r="O12" i="37"/>
  <c r="Q12" i="37" s="1"/>
  <c r="O16" i="37"/>
  <c r="Q16" i="37" s="1"/>
  <c r="O14" i="37"/>
  <c r="Q14" i="37" s="1"/>
  <c r="O41" i="37"/>
  <c r="Q41" i="37" s="1"/>
  <c r="O36" i="37"/>
  <c r="Q36" i="37" s="1"/>
  <c r="O33" i="37"/>
  <c r="Q33" i="37" s="1"/>
  <c r="O28" i="37"/>
  <c r="Q28" i="37" s="1"/>
  <c r="O27" i="37"/>
  <c r="Q27" i="37" s="1"/>
  <c r="O6" i="37"/>
  <c r="Q6" i="37" s="1"/>
  <c r="O40" i="37"/>
  <c r="Q40" i="37" s="1"/>
  <c r="O25" i="37"/>
  <c r="Q25" i="37" s="1"/>
  <c r="O13" i="37"/>
  <c r="Q13" i="37" s="1"/>
  <c r="O37" i="37"/>
  <c r="Q37" i="37" s="1"/>
  <c r="O23" i="37"/>
  <c r="Q23" i="37" s="1"/>
  <c r="O8" i="37"/>
  <c r="Q8" i="37" s="1"/>
  <c r="O10" i="37"/>
  <c r="Q10" i="37" s="1"/>
  <c r="O43" i="37"/>
  <c r="Q43" i="37" s="1"/>
  <c r="O9" i="37"/>
  <c r="Q9" i="37" s="1"/>
  <c r="O15" i="37"/>
  <c r="Q15" i="37" s="1"/>
  <c r="O24" i="37"/>
  <c r="Q24" i="37" s="1"/>
  <c r="O26" i="37"/>
  <c r="Q26" i="37" s="1"/>
  <c r="O30" i="37"/>
  <c r="Q30" i="37" s="1"/>
  <c r="O7" i="37"/>
  <c r="Q7" i="37" s="1"/>
  <c r="O19" i="37"/>
  <c r="Q19" i="37" s="1"/>
  <c r="O29" i="37"/>
  <c r="Q29" i="37" s="1"/>
  <c r="O5" i="37"/>
  <c r="O42" i="37"/>
  <c r="Q42" i="37" s="1"/>
  <c r="O20" i="37"/>
  <c r="Q20" i="37" s="1"/>
  <c r="O11" i="37"/>
  <c r="Q11" i="37" s="1"/>
  <c r="O39" i="37"/>
  <c r="Q39" i="37" s="1"/>
  <c r="O17" i="37"/>
  <c r="Q17" i="37" s="1"/>
  <c r="K5" i="25"/>
  <c r="K44" i="25" s="1"/>
  <c r="M44" i="25" s="1"/>
  <c r="I44" i="25"/>
  <c r="Q5" i="50" l="1"/>
  <c r="O44" i="50"/>
  <c r="Q5" i="36"/>
  <c r="O44" i="36"/>
  <c r="O8" i="38"/>
  <c r="Q8" i="38" s="1"/>
  <c r="O6" i="38"/>
  <c r="Q6" i="38" s="1"/>
  <c r="O23" i="38"/>
  <c r="Q23" i="38" s="1"/>
  <c r="O42" i="38"/>
  <c r="Q42" i="38" s="1"/>
  <c r="O10" i="38"/>
  <c r="Q10" i="38" s="1"/>
  <c r="O26" i="38"/>
  <c r="Q26" i="38" s="1"/>
  <c r="O33" i="38"/>
  <c r="Q33" i="38" s="1"/>
  <c r="O16" i="38"/>
  <c r="Q16" i="38" s="1"/>
  <c r="O37" i="38"/>
  <c r="Q37" i="38" s="1"/>
  <c r="O20" i="38"/>
  <c r="Q20" i="38" s="1"/>
  <c r="O7" i="38"/>
  <c r="Q7" i="38" s="1"/>
  <c r="O40" i="38"/>
  <c r="Q40" i="38" s="1"/>
  <c r="O12" i="38"/>
  <c r="Q12" i="38" s="1"/>
  <c r="O9" i="38"/>
  <c r="Q9" i="38" s="1"/>
  <c r="O31" i="38"/>
  <c r="Q31" i="38" s="1"/>
  <c r="O27" i="38"/>
  <c r="Q27" i="38" s="1"/>
  <c r="O5" i="38"/>
  <c r="O32" i="38"/>
  <c r="Q32" i="38" s="1"/>
  <c r="O17" i="38"/>
  <c r="Q17" i="38" s="1"/>
  <c r="O22" i="38"/>
  <c r="Q22" i="38" s="1"/>
  <c r="O13" i="38"/>
  <c r="Q13" i="38" s="1"/>
  <c r="O29" i="38"/>
  <c r="Q29" i="38" s="1"/>
  <c r="O28" i="38"/>
  <c r="Q28" i="38" s="1"/>
  <c r="O41" i="38"/>
  <c r="Q41" i="38" s="1"/>
  <c r="O11" i="38"/>
  <c r="Q11" i="38" s="1"/>
  <c r="O39" i="38"/>
  <c r="Q39" i="38" s="1"/>
  <c r="O19" i="38"/>
  <c r="Q19" i="38" s="1"/>
  <c r="O14" i="38"/>
  <c r="Q14" i="38" s="1"/>
  <c r="O34" i="38"/>
  <c r="Q34" i="38" s="1"/>
  <c r="O38" i="38"/>
  <c r="Q38" i="38" s="1"/>
  <c r="O21" i="38"/>
  <c r="Q21" i="38" s="1"/>
  <c r="O43" i="38"/>
  <c r="Q43" i="38" s="1"/>
  <c r="O24" i="38"/>
  <c r="Q24" i="38" s="1"/>
  <c r="O25" i="38"/>
  <c r="Q25" i="38" s="1"/>
  <c r="O30" i="38"/>
  <c r="Q30" i="38" s="1"/>
  <c r="O15" i="38"/>
  <c r="Q15" i="38" s="1"/>
  <c r="O18" i="38"/>
  <c r="Q18" i="38" s="1"/>
  <c r="O36" i="38"/>
  <c r="Q36" i="38" s="1"/>
  <c r="O35" i="38"/>
  <c r="Q35" i="38" s="1"/>
  <c r="O35" i="46"/>
  <c r="Q35" i="46" s="1"/>
  <c r="O25" i="46"/>
  <c r="Q25" i="46" s="1"/>
  <c r="O30" i="46"/>
  <c r="Q30" i="46" s="1"/>
  <c r="O9" i="46"/>
  <c r="Q9" i="46" s="1"/>
  <c r="O8" i="46"/>
  <c r="Q8" i="46" s="1"/>
  <c r="O7" i="46"/>
  <c r="Q7" i="46" s="1"/>
  <c r="O6" i="46"/>
  <c r="Q6" i="46" s="1"/>
  <c r="O5" i="46"/>
  <c r="O42" i="46"/>
  <c r="Q42" i="46" s="1"/>
  <c r="O29" i="46"/>
  <c r="Q29" i="46" s="1"/>
  <c r="O20" i="46"/>
  <c r="Q20" i="46" s="1"/>
  <c r="O32" i="46"/>
  <c r="Q32" i="46" s="1"/>
  <c r="O18" i="46"/>
  <c r="Q18" i="46" s="1"/>
  <c r="O34" i="46"/>
  <c r="Q34" i="46" s="1"/>
  <c r="O27" i="46"/>
  <c r="Q27" i="46" s="1"/>
  <c r="O33" i="46"/>
  <c r="Q33" i="46" s="1"/>
  <c r="O11" i="46"/>
  <c r="Q11" i="46" s="1"/>
  <c r="O31" i="46"/>
  <c r="Q31" i="46" s="1"/>
  <c r="O19" i="46"/>
  <c r="Q19" i="46" s="1"/>
  <c r="O16" i="46"/>
  <c r="Q16" i="46" s="1"/>
  <c r="O38" i="46"/>
  <c r="Q38" i="46" s="1"/>
  <c r="O43" i="46"/>
  <c r="Q43" i="46" s="1"/>
  <c r="O28" i="46"/>
  <c r="Q28" i="46" s="1"/>
  <c r="O15" i="46"/>
  <c r="Q15" i="46" s="1"/>
  <c r="O13" i="46"/>
  <c r="Q13" i="46" s="1"/>
  <c r="O12" i="46"/>
  <c r="Q12" i="46" s="1"/>
  <c r="O26" i="46"/>
  <c r="Q26" i="46" s="1"/>
  <c r="O22" i="46"/>
  <c r="Q22" i="46" s="1"/>
  <c r="O21" i="46"/>
  <c r="Q21" i="46" s="1"/>
  <c r="O17" i="46"/>
  <c r="Q17" i="46" s="1"/>
  <c r="O24" i="46"/>
  <c r="Q24" i="46" s="1"/>
  <c r="O10" i="46"/>
  <c r="Q10" i="46" s="1"/>
  <c r="O39" i="46"/>
  <c r="Q39" i="46" s="1"/>
  <c r="O40" i="46"/>
  <c r="Q40" i="46" s="1"/>
  <c r="O14" i="46"/>
  <c r="Q14" i="46" s="1"/>
  <c r="O36" i="46"/>
  <c r="Q36" i="46" s="1"/>
  <c r="O23" i="46"/>
  <c r="Q23" i="46" s="1"/>
  <c r="O37" i="46"/>
  <c r="Q37" i="46" s="1"/>
  <c r="O41" i="46"/>
  <c r="Q41" i="46" s="1"/>
  <c r="O5" i="55"/>
  <c r="O7" i="55"/>
  <c r="Q7" i="55" s="1"/>
  <c r="O20" i="55"/>
  <c r="Q20" i="55" s="1"/>
  <c r="O25" i="55"/>
  <c r="Q25" i="55" s="1"/>
  <c r="O39" i="55"/>
  <c r="Q39" i="55" s="1"/>
  <c r="O30" i="55"/>
  <c r="Q30" i="55" s="1"/>
  <c r="O8" i="55"/>
  <c r="Q8" i="55" s="1"/>
  <c r="O17" i="55"/>
  <c r="Q17" i="55" s="1"/>
  <c r="O34" i="55"/>
  <c r="Q34" i="55" s="1"/>
  <c r="O10" i="55"/>
  <c r="Q10" i="55" s="1"/>
  <c r="O14" i="55"/>
  <c r="Q14" i="55" s="1"/>
  <c r="O24" i="55"/>
  <c r="Q24" i="55" s="1"/>
  <c r="O32" i="55"/>
  <c r="Q32" i="55" s="1"/>
  <c r="O19" i="55"/>
  <c r="Q19" i="55" s="1"/>
  <c r="O42" i="55"/>
  <c r="Q42" i="55" s="1"/>
  <c r="O29" i="55"/>
  <c r="Q29" i="55" s="1"/>
  <c r="O23" i="55"/>
  <c r="Q23" i="55" s="1"/>
  <c r="O35" i="55"/>
  <c r="Q35" i="55" s="1"/>
  <c r="O31" i="55"/>
  <c r="Q31" i="55" s="1"/>
  <c r="O36" i="55"/>
  <c r="Q36" i="55" s="1"/>
  <c r="O40" i="55"/>
  <c r="Q40" i="55" s="1"/>
  <c r="O21" i="55"/>
  <c r="Q21" i="55" s="1"/>
  <c r="O28" i="55"/>
  <c r="Q28" i="55" s="1"/>
  <c r="O38" i="55"/>
  <c r="Q38" i="55" s="1"/>
  <c r="O13" i="55"/>
  <c r="Q13" i="55" s="1"/>
  <c r="O37" i="55"/>
  <c r="Q37" i="55" s="1"/>
  <c r="O27" i="55"/>
  <c r="Q27" i="55" s="1"/>
  <c r="O22" i="55"/>
  <c r="Q22" i="55" s="1"/>
  <c r="O12" i="55"/>
  <c r="Q12" i="55" s="1"/>
  <c r="O33" i="55"/>
  <c r="Q33" i="55" s="1"/>
  <c r="O11" i="55"/>
  <c r="Q11" i="55" s="1"/>
  <c r="O15" i="55"/>
  <c r="Q15" i="55" s="1"/>
  <c r="O6" i="55"/>
  <c r="Q6" i="55" s="1"/>
  <c r="O18" i="55"/>
  <c r="Q18" i="55" s="1"/>
  <c r="O41" i="55"/>
  <c r="Q41" i="55" s="1"/>
  <c r="O16" i="55"/>
  <c r="Q16" i="55" s="1"/>
  <c r="O9" i="55"/>
  <c r="Q9" i="55" s="1"/>
  <c r="O43" i="55"/>
  <c r="Q43" i="55" s="1"/>
  <c r="O26" i="55"/>
  <c r="Q26" i="55" s="1"/>
  <c r="Q5" i="35"/>
  <c r="O44" i="35"/>
  <c r="Q5" i="42"/>
  <c r="O44" i="42"/>
  <c r="O36" i="45"/>
  <c r="Q36" i="45" s="1"/>
  <c r="O40" i="45"/>
  <c r="Q40" i="45" s="1"/>
  <c r="O7" i="45"/>
  <c r="Q7" i="45" s="1"/>
  <c r="O18" i="45"/>
  <c r="Q18" i="45" s="1"/>
  <c r="O21" i="45"/>
  <c r="Q21" i="45" s="1"/>
  <c r="O10" i="45"/>
  <c r="Q10" i="45" s="1"/>
  <c r="O16" i="45"/>
  <c r="Q16" i="45" s="1"/>
  <c r="O33" i="45"/>
  <c r="Q33" i="45" s="1"/>
  <c r="O41" i="45"/>
  <c r="Q41" i="45" s="1"/>
  <c r="O9" i="45"/>
  <c r="Q9" i="45" s="1"/>
  <c r="O20" i="45"/>
  <c r="Q20" i="45" s="1"/>
  <c r="O28" i="45"/>
  <c r="Q28" i="45" s="1"/>
  <c r="O43" i="45"/>
  <c r="Q43" i="45" s="1"/>
  <c r="O5" i="45"/>
  <c r="O39" i="45"/>
  <c r="Q39" i="45" s="1"/>
  <c r="O8" i="45"/>
  <c r="Q8" i="45" s="1"/>
  <c r="O19" i="45"/>
  <c r="Q19" i="45" s="1"/>
  <c r="O23" i="45"/>
  <c r="Q23" i="45" s="1"/>
  <c r="O15" i="45"/>
  <c r="Q15" i="45" s="1"/>
  <c r="O42" i="45"/>
  <c r="Q42" i="45" s="1"/>
  <c r="O14" i="45"/>
  <c r="Q14" i="45" s="1"/>
  <c r="O24" i="45"/>
  <c r="Q24" i="45" s="1"/>
  <c r="O12" i="45"/>
  <c r="Q12" i="45" s="1"/>
  <c r="O38" i="45"/>
  <c r="Q38" i="45" s="1"/>
  <c r="O22" i="45"/>
  <c r="Q22" i="45" s="1"/>
  <c r="O13" i="45"/>
  <c r="Q13" i="45" s="1"/>
  <c r="O25" i="45"/>
  <c r="Q25" i="45" s="1"/>
  <c r="O6" i="45"/>
  <c r="Q6" i="45" s="1"/>
  <c r="O11" i="45"/>
  <c r="Q11" i="45" s="1"/>
  <c r="O30" i="45"/>
  <c r="Q30" i="45" s="1"/>
  <c r="O26" i="45"/>
  <c r="Q26" i="45" s="1"/>
  <c r="O34" i="45"/>
  <c r="Q34" i="45" s="1"/>
  <c r="O37" i="45"/>
  <c r="Q37" i="45" s="1"/>
  <c r="O17" i="45"/>
  <c r="Q17" i="45" s="1"/>
  <c r="O31" i="45"/>
  <c r="Q31" i="45" s="1"/>
  <c r="O35" i="45"/>
  <c r="Q35" i="45" s="1"/>
  <c r="O32" i="45"/>
  <c r="Q32" i="45" s="1"/>
  <c r="O29" i="45"/>
  <c r="Q29" i="45" s="1"/>
  <c r="O27" i="45"/>
  <c r="Q27" i="45" s="1"/>
  <c r="O44" i="20"/>
  <c r="Q5" i="20"/>
  <c r="Q5" i="41"/>
  <c r="O44" i="41"/>
  <c r="Q5" i="21"/>
  <c r="O44" i="21"/>
  <c r="Q5" i="49"/>
  <c r="O44" i="49"/>
  <c r="Q5" i="52"/>
  <c r="O44" i="52"/>
  <c r="O7" i="51"/>
  <c r="Q7" i="51" s="1"/>
  <c r="O33" i="51"/>
  <c r="Q33" i="51" s="1"/>
  <c r="O5" i="51"/>
  <c r="O29" i="51"/>
  <c r="Q29" i="51" s="1"/>
  <c r="O18" i="51"/>
  <c r="Q18" i="51" s="1"/>
  <c r="O26" i="51"/>
  <c r="Q26" i="51" s="1"/>
  <c r="O15" i="51"/>
  <c r="Q15" i="51" s="1"/>
  <c r="O23" i="51"/>
  <c r="Q23" i="51" s="1"/>
  <c r="O8" i="51"/>
  <c r="Q8" i="51" s="1"/>
  <c r="O24" i="51"/>
  <c r="Q24" i="51" s="1"/>
  <c r="O37" i="51"/>
  <c r="Q37" i="51" s="1"/>
  <c r="O21" i="51"/>
  <c r="Q21" i="51" s="1"/>
  <c r="O16" i="51"/>
  <c r="Q16" i="51" s="1"/>
  <c r="O35" i="51"/>
  <c r="Q35" i="51" s="1"/>
  <c r="O25" i="51"/>
  <c r="Q25" i="51" s="1"/>
  <c r="O34" i="51"/>
  <c r="Q34" i="51" s="1"/>
  <c r="O22" i="51"/>
  <c r="Q22" i="51" s="1"/>
  <c r="O20" i="51"/>
  <c r="Q20" i="51" s="1"/>
  <c r="O30" i="51"/>
  <c r="Q30" i="51" s="1"/>
  <c r="O32" i="51"/>
  <c r="Q32" i="51" s="1"/>
  <c r="O36" i="51"/>
  <c r="Q36" i="51" s="1"/>
  <c r="O31" i="51"/>
  <c r="Q31" i="51" s="1"/>
  <c r="O28" i="51"/>
  <c r="Q28" i="51" s="1"/>
  <c r="O17" i="51"/>
  <c r="Q17" i="51" s="1"/>
  <c r="O40" i="51"/>
  <c r="Q40" i="51" s="1"/>
  <c r="O12" i="51"/>
  <c r="Q12" i="51" s="1"/>
  <c r="O41" i="51"/>
  <c r="Q41" i="51" s="1"/>
  <c r="O42" i="51"/>
  <c r="Q42" i="51" s="1"/>
  <c r="O9" i="51"/>
  <c r="Q9" i="51" s="1"/>
  <c r="O6" i="51"/>
  <c r="Q6" i="51" s="1"/>
  <c r="O38" i="51"/>
  <c r="Q38" i="51" s="1"/>
  <c r="O43" i="51"/>
  <c r="Q43" i="51" s="1"/>
  <c r="O19" i="51"/>
  <c r="Q19" i="51" s="1"/>
  <c r="O10" i="51"/>
  <c r="Q10" i="51" s="1"/>
  <c r="O14" i="51"/>
  <c r="Q14" i="51" s="1"/>
  <c r="O27" i="51"/>
  <c r="Q27" i="51" s="1"/>
  <c r="O11" i="51"/>
  <c r="Q11" i="51" s="1"/>
  <c r="O39" i="51"/>
  <c r="Q39" i="51" s="1"/>
  <c r="O13" i="51"/>
  <c r="Q13" i="51" s="1"/>
  <c r="Q5" i="37"/>
  <c r="O44" i="37"/>
  <c r="Q5" i="56"/>
  <c r="O44" i="56"/>
  <c r="O14" i="43"/>
  <c r="Q14" i="43" s="1"/>
  <c r="O30" i="43"/>
  <c r="Q30" i="43" s="1"/>
  <c r="O23" i="43"/>
  <c r="Q23" i="43" s="1"/>
  <c r="O13" i="43"/>
  <c r="Q13" i="43" s="1"/>
  <c r="O16" i="43"/>
  <c r="Q16" i="43" s="1"/>
  <c r="O12" i="43"/>
  <c r="Q12" i="43" s="1"/>
  <c r="O25" i="43"/>
  <c r="Q25" i="43" s="1"/>
  <c r="O8" i="43"/>
  <c r="Q8" i="43" s="1"/>
  <c r="O42" i="43"/>
  <c r="Q42" i="43" s="1"/>
  <c r="O11" i="43"/>
  <c r="Q11" i="43" s="1"/>
  <c r="O9" i="43"/>
  <c r="Q9" i="43" s="1"/>
  <c r="O35" i="43"/>
  <c r="Q35" i="43" s="1"/>
  <c r="O41" i="43"/>
  <c r="Q41" i="43" s="1"/>
  <c r="O43" i="43"/>
  <c r="Q43" i="43" s="1"/>
  <c r="O26" i="43"/>
  <c r="Q26" i="43" s="1"/>
  <c r="O37" i="43"/>
  <c r="Q37" i="43" s="1"/>
  <c r="O36" i="43"/>
  <c r="Q36" i="43" s="1"/>
  <c r="O31" i="43"/>
  <c r="Q31" i="43" s="1"/>
  <c r="O10" i="43"/>
  <c r="Q10" i="43" s="1"/>
  <c r="O28" i="43"/>
  <c r="Q28" i="43" s="1"/>
  <c r="O38" i="43"/>
  <c r="Q38" i="43" s="1"/>
  <c r="O34" i="43"/>
  <c r="Q34" i="43" s="1"/>
  <c r="O40" i="43"/>
  <c r="Q40" i="43" s="1"/>
  <c r="O29" i="43"/>
  <c r="Q29" i="43" s="1"/>
  <c r="O32" i="43"/>
  <c r="Q32" i="43" s="1"/>
  <c r="O27" i="43"/>
  <c r="Q27" i="43" s="1"/>
  <c r="O18" i="43"/>
  <c r="Q18" i="43" s="1"/>
  <c r="O24" i="43"/>
  <c r="Q24" i="43" s="1"/>
  <c r="O17" i="43"/>
  <c r="Q17" i="43" s="1"/>
  <c r="O15" i="43"/>
  <c r="Q15" i="43" s="1"/>
  <c r="O22" i="43"/>
  <c r="Q22" i="43" s="1"/>
  <c r="O6" i="43"/>
  <c r="Q6" i="43" s="1"/>
  <c r="O5" i="43"/>
  <c r="O20" i="43"/>
  <c r="Q20" i="43" s="1"/>
  <c r="O39" i="43"/>
  <c r="Q39" i="43" s="1"/>
  <c r="O7" i="43"/>
  <c r="Q7" i="43" s="1"/>
  <c r="O19" i="43"/>
  <c r="Q19" i="43" s="1"/>
  <c r="O33" i="43"/>
  <c r="Q33" i="43" s="1"/>
  <c r="O21" i="43"/>
  <c r="Q21" i="43" s="1"/>
  <c r="Q5" i="29"/>
  <c r="O44" i="29"/>
  <c r="Q5" i="33"/>
  <c r="O44" i="33"/>
  <c r="O7" i="27"/>
  <c r="Q7" i="27" s="1"/>
  <c r="O33" i="27"/>
  <c r="Q33" i="27" s="1"/>
  <c r="O26" i="27"/>
  <c r="Q26" i="27" s="1"/>
  <c r="O13" i="27"/>
  <c r="Q13" i="27" s="1"/>
  <c r="O14" i="27"/>
  <c r="Q14" i="27" s="1"/>
  <c r="O42" i="27"/>
  <c r="Q42" i="27" s="1"/>
  <c r="O8" i="27"/>
  <c r="Q8" i="27" s="1"/>
  <c r="O39" i="27"/>
  <c r="Q39" i="27" s="1"/>
  <c r="O6" i="27"/>
  <c r="Q6" i="27" s="1"/>
  <c r="O22" i="27"/>
  <c r="Q22" i="27" s="1"/>
  <c r="O41" i="27"/>
  <c r="Q41" i="27" s="1"/>
  <c r="O34" i="27"/>
  <c r="Q34" i="27" s="1"/>
  <c r="O37" i="27"/>
  <c r="Q37" i="27" s="1"/>
  <c r="O18" i="27"/>
  <c r="Q18" i="27" s="1"/>
  <c r="O15" i="27"/>
  <c r="Q15" i="27" s="1"/>
  <c r="O36" i="27"/>
  <c r="Q36" i="27" s="1"/>
  <c r="O31" i="27"/>
  <c r="Q31" i="27" s="1"/>
  <c r="O20" i="27"/>
  <c r="Q20" i="27" s="1"/>
  <c r="O43" i="27"/>
  <c r="Q43" i="27" s="1"/>
  <c r="O23" i="27"/>
  <c r="Q23" i="27" s="1"/>
  <c r="O32" i="27"/>
  <c r="Q32" i="27" s="1"/>
  <c r="O24" i="27"/>
  <c r="Q24" i="27" s="1"/>
  <c r="O28" i="27"/>
  <c r="Q28" i="27" s="1"/>
  <c r="O19" i="27"/>
  <c r="Q19" i="27" s="1"/>
  <c r="O12" i="27"/>
  <c r="Q12" i="27" s="1"/>
  <c r="O30" i="27"/>
  <c r="Q30" i="27" s="1"/>
  <c r="O9" i="27"/>
  <c r="Q9" i="27" s="1"/>
  <c r="O40" i="27"/>
  <c r="Q40" i="27" s="1"/>
  <c r="O38" i="27"/>
  <c r="Q38" i="27" s="1"/>
  <c r="O5" i="27"/>
  <c r="O17" i="27"/>
  <c r="Q17" i="27" s="1"/>
  <c r="O25" i="27"/>
  <c r="Q25" i="27" s="1"/>
  <c r="O35" i="27"/>
  <c r="Q35" i="27" s="1"/>
  <c r="O11" i="27"/>
  <c r="Q11" i="27" s="1"/>
  <c r="O16" i="27"/>
  <c r="Q16" i="27" s="1"/>
  <c r="O27" i="27"/>
  <c r="Q27" i="27" s="1"/>
  <c r="O10" i="27"/>
  <c r="Q10" i="27" s="1"/>
  <c r="O21" i="27"/>
  <c r="Q21" i="27" s="1"/>
  <c r="O29" i="27"/>
  <c r="Q29" i="27" s="1"/>
  <c r="Q5" i="23"/>
  <c r="O44" i="23"/>
  <c r="Q5" i="58"/>
  <c r="O44" i="58"/>
  <c r="Q5" i="48"/>
  <c r="O44" i="48"/>
  <c r="Q5" i="24"/>
  <c r="O44" i="24"/>
  <c r="Q5" i="30"/>
  <c r="O44" i="30"/>
  <c r="Q5" i="22"/>
  <c r="O44" i="22"/>
  <c r="O35" i="32"/>
  <c r="Q35" i="32" s="1"/>
  <c r="O28" i="32"/>
  <c r="Q28" i="32" s="1"/>
  <c r="O25" i="32"/>
  <c r="Q25" i="32" s="1"/>
  <c r="O40" i="32"/>
  <c r="Q40" i="32" s="1"/>
  <c r="O5" i="32"/>
  <c r="O10" i="32"/>
  <c r="Q10" i="32" s="1"/>
  <c r="O20" i="32"/>
  <c r="Q20" i="32" s="1"/>
  <c r="O7" i="32"/>
  <c r="Q7" i="32" s="1"/>
  <c r="O42" i="32"/>
  <c r="Q42" i="32" s="1"/>
  <c r="O29" i="32"/>
  <c r="Q29" i="32" s="1"/>
  <c r="O6" i="32"/>
  <c r="Q6" i="32" s="1"/>
  <c r="O24" i="32"/>
  <c r="Q24" i="32" s="1"/>
  <c r="O19" i="32"/>
  <c r="Q19" i="32" s="1"/>
  <c r="O31" i="32"/>
  <c r="Q31" i="32" s="1"/>
  <c r="O30" i="32"/>
  <c r="Q30" i="32" s="1"/>
  <c r="O16" i="32"/>
  <c r="Q16" i="32" s="1"/>
  <c r="O11" i="32"/>
  <c r="Q11" i="32" s="1"/>
  <c r="O22" i="32"/>
  <c r="Q22" i="32" s="1"/>
  <c r="O21" i="32"/>
  <c r="Q21" i="32" s="1"/>
  <c r="O12" i="32"/>
  <c r="Q12" i="32" s="1"/>
  <c r="O36" i="32"/>
  <c r="Q36" i="32" s="1"/>
  <c r="O13" i="32"/>
  <c r="Q13" i="32" s="1"/>
  <c r="O37" i="32"/>
  <c r="Q37" i="32" s="1"/>
  <c r="O15" i="32"/>
  <c r="Q15" i="32" s="1"/>
  <c r="O9" i="32"/>
  <c r="Q9" i="32" s="1"/>
  <c r="O27" i="32"/>
  <c r="Q27" i="32" s="1"/>
  <c r="O18" i="32"/>
  <c r="Q18" i="32" s="1"/>
  <c r="O34" i="32"/>
  <c r="Q34" i="32" s="1"/>
  <c r="O23" i="32"/>
  <c r="Q23" i="32" s="1"/>
  <c r="O33" i="32"/>
  <c r="Q33" i="32" s="1"/>
  <c r="O43" i="32"/>
  <c r="Q43" i="32" s="1"/>
  <c r="O41" i="32"/>
  <c r="Q41" i="32" s="1"/>
  <c r="O39" i="32"/>
  <c r="Q39" i="32" s="1"/>
  <c r="O17" i="32"/>
  <c r="Q17" i="32" s="1"/>
  <c r="O14" i="32"/>
  <c r="Q14" i="32" s="1"/>
  <c r="O8" i="32"/>
  <c r="Q8" i="32" s="1"/>
  <c r="O38" i="32"/>
  <c r="Q38" i="32" s="1"/>
  <c r="O32" i="32"/>
  <c r="Q32" i="32" s="1"/>
  <c r="O26" i="32"/>
  <c r="Q26" i="32" s="1"/>
  <c r="Q5" i="28"/>
  <c r="O44" i="28"/>
  <c r="Q5" i="31"/>
  <c r="O44" i="31"/>
  <c r="Q5" i="47"/>
  <c r="O44" i="47"/>
  <c r="O20" i="25"/>
  <c r="Q20" i="25" s="1"/>
  <c r="O10" i="25"/>
  <c r="Q10" i="25" s="1"/>
  <c r="O34" i="25"/>
  <c r="Q34" i="25" s="1"/>
  <c r="O5" i="25"/>
  <c r="O29" i="25"/>
  <c r="Q29" i="25" s="1"/>
  <c r="O12" i="25"/>
  <c r="Q12" i="25" s="1"/>
  <c r="O11" i="25"/>
  <c r="Q11" i="25" s="1"/>
  <c r="O30" i="25"/>
  <c r="Q30" i="25" s="1"/>
  <c r="O15" i="25"/>
  <c r="Q15" i="25" s="1"/>
  <c r="O32" i="25"/>
  <c r="Q32" i="25" s="1"/>
  <c r="O14" i="25"/>
  <c r="Q14" i="25" s="1"/>
  <c r="O33" i="25"/>
  <c r="Q33" i="25" s="1"/>
  <c r="O21" i="25"/>
  <c r="Q21" i="25" s="1"/>
  <c r="O9" i="25"/>
  <c r="Q9" i="25" s="1"/>
  <c r="O22" i="25"/>
  <c r="Q22" i="25" s="1"/>
  <c r="O35" i="25"/>
  <c r="Q35" i="25" s="1"/>
  <c r="O8" i="25"/>
  <c r="Q8" i="25" s="1"/>
  <c r="O18" i="25"/>
  <c r="Q18" i="25" s="1"/>
  <c r="O7" i="25"/>
  <c r="Q7" i="25" s="1"/>
  <c r="O38" i="25"/>
  <c r="Q38" i="25" s="1"/>
  <c r="O41" i="25"/>
  <c r="Q41" i="25" s="1"/>
  <c r="O6" i="25"/>
  <c r="Q6" i="25" s="1"/>
  <c r="O40" i="25"/>
  <c r="Q40" i="25" s="1"/>
  <c r="O17" i="25"/>
  <c r="Q17" i="25" s="1"/>
  <c r="O43" i="25"/>
  <c r="Q43" i="25" s="1"/>
  <c r="O31" i="25"/>
  <c r="Q31" i="25" s="1"/>
  <c r="O37" i="25"/>
  <c r="Q37" i="25" s="1"/>
  <c r="O42" i="25"/>
  <c r="Q42" i="25" s="1"/>
  <c r="O26" i="25"/>
  <c r="Q26" i="25" s="1"/>
  <c r="O24" i="25"/>
  <c r="Q24" i="25" s="1"/>
  <c r="O16" i="25"/>
  <c r="Q16" i="25" s="1"/>
  <c r="O13" i="25"/>
  <c r="Q13" i="25" s="1"/>
  <c r="O19" i="25"/>
  <c r="Q19" i="25" s="1"/>
  <c r="O36" i="25"/>
  <c r="Q36" i="25" s="1"/>
  <c r="O25" i="25"/>
  <c r="Q25" i="25" s="1"/>
  <c r="O23" i="25"/>
  <c r="Q23" i="25" s="1"/>
  <c r="O28" i="25"/>
  <c r="Q28" i="25" s="1"/>
  <c r="O27" i="25"/>
  <c r="Q27" i="25" s="1"/>
  <c r="O39" i="25"/>
  <c r="Q39" i="25" s="1"/>
  <c r="Q5" i="53"/>
  <c r="O44" i="53"/>
  <c r="Q5" i="39"/>
  <c r="O44" i="39"/>
  <c r="O13" i="57"/>
  <c r="Q13" i="57" s="1"/>
  <c r="O43" i="57"/>
  <c r="Q43" i="57" s="1"/>
  <c r="O42" i="57"/>
  <c r="Q42" i="57" s="1"/>
  <c r="O17" i="57"/>
  <c r="Q17" i="57" s="1"/>
  <c r="O19" i="57"/>
  <c r="Q19" i="57" s="1"/>
  <c r="O37" i="57"/>
  <c r="Q37" i="57" s="1"/>
  <c r="O34" i="57"/>
  <c r="Q34" i="57" s="1"/>
  <c r="O27" i="57"/>
  <c r="Q27" i="57" s="1"/>
  <c r="O23" i="57"/>
  <c r="Q23" i="57" s="1"/>
  <c r="O21" i="57"/>
  <c r="Q21" i="57" s="1"/>
  <c r="O15" i="57"/>
  <c r="Q15" i="57" s="1"/>
  <c r="O33" i="57"/>
  <c r="Q33" i="57" s="1"/>
  <c r="O16" i="57"/>
  <c r="Q16" i="57" s="1"/>
  <c r="O26" i="57"/>
  <c r="Q26" i="57" s="1"/>
  <c r="O38" i="57"/>
  <c r="Q38" i="57" s="1"/>
  <c r="O12" i="57"/>
  <c r="Q12" i="57" s="1"/>
  <c r="O7" i="57"/>
  <c r="Q7" i="57" s="1"/>
  <c r="O28" i="57"/>
  <c r="Q28" i="57" s="1"/>
  <c r="O31" i="57"/>
  <c r="Q31" i="57" s="1"/>
  <c r="O22" i="57"/>
  <c r="Q22" i="57" s="1"/>
  <c r="O5" i="57"/>
  <c r="O36" i="57"/>
  <c r="Q36" i="57" s="1"/>
  <c r="O29" i="57"/>
  <c r="Q29" i="57" s="1"/>
  <c r="O8" i="57"/>
  <c r="Q8" i="57" s="1"/>
  <c r="O25" i="57"/>
  <c r="Q25" i="57" s="1"/>
  <c r="O6" i="57"/>
  <c r="Q6" i="57" s="1"/>
  <c r="O39" i="57"/>
  <c r="Q39" i="57" s="1"/>
  <c r="O30" i="57"/>
  <c r="Q30" i="57" s="1"/>
  <c r="O14" i="57"/>
  <c r="Q14" i="57" s="1"/>
  <c r="O32" i="57"/>
  <c r="Q32" i="57" s="1"/>
  <c r="O11" i="57"/>
  <c r="Q11" i="57" s="1"/>
  <c r="O40" i="57"/>
  <c r="Q40" i="57" s="1"/>
  <c r="O18" i="57"/>
  <c r="Q18" i="57" s="1"/>
  <c r="O24" i="57"/>
  <c r="Q24" i="57" s="1"/>
  <c r="O35" i="57"/>
  <c r="Q35" i="57" s="1"/>
  <c r="O20" i="57"/>
  <c r="Q20" i="57" s="1"/>
  <c r="O10" i="57"/>
  <c r="Q10" i="57" s="1"/>
  <c r="O41" i="57"/>
  <c r="Q41" i="57" s="1"/>
  <c r="O9" i="57"/>
  <c r="Q9" i="57" s="1"/>
  <c r="Q5" i="44"/>
  <c r="O44" i="44"/>
  <c r="Q5" i="40"/>
  <c r="O44" i="40"/>
  <c r="Q5" i="54"/>
  <c r="O44" i="54"/>
  <c r="Q5" i="34"/>
  <c r="O44" i="34"/>
  <c r="Q5" i="26"/>
  <c r="O44" i="26"/>
  <c r="R5" i="39" l="1" a="1"/>
  <c r="Q44" i="39"/>
  <c r="R5" i="58" a="1"/>
  <c r="Q44" i="58"/>
  <c r="R5" i="26" a="1"/>
  <c r="Q44" i="26"/>
  <c r="R5" i="42" a="1"/>
  <c r="Q44" i="42"/>
  <c r="Q5" i="43"/>
  <c r="O44" i="43"/>
  <c r="R5" i="49" a="1"/>
  <c r="Q44" i="49"/>
  <c r="O44" i="45"/>
  <c r="Q5" i="45"/>
  <c r="R5" i="40" a="1"/>
  <c r="Q44" i="40"/>
  <c r="R5" i="41" a="1"/>
  <c r="Q44" i="41"/>
  <c r="R5" i="22" a="1"/>
  <c r="Q44" i="22"/>
  <c r="R5" i="37" a="1"/>
  <c r="Q44" i="37"/>
  <c r="R5" i="20" a="1"/>
  <c r="Q44" i="20"/>
  <c r="R5" i="28" a="1"/>
  <c r="Q44" i="28"/>
  <c r="R5" i="34" a="1"/>
  <c r="Q44" i="34"/>
  <c r="R5" i="54" a="1"/>
  <c r="Q44" i="54"/>
  <c r="R5" i="56" a="1"/>
  <c r="Q44" i="56"/>
  <c r="Q5" i="57"/>
  <c r="O44" i="57"/>
  <c r="R5" i="30" a="1"/>
  <c r="Q44" i="30"/>
  <c r="O44" i="38"/>
  <c r="Q5" i="38"/>
  <c r="Q44" i="23"/>
  <c r="R5" i="23" a="1"/>
  <c r="R5" i="35" a="1"/>
  <c r="Q44" i="35"/>
  <c r="Q5" i="32"/>
  <c r="O44" i="32"/>
  <c r="Q5" i="55"/>
  <c r="O44" i="55"/>
  <c r="Q5" i="46"/>
  <c r="O44" i="46"/>
  <c r="R5" i="36" a="1"/>
  <c r="Q44" i="36"/>
  <c r="R5" i="21" a="1"/>
  <c r="Q44" i="21"/>
  <c r="R5" i="44" a="1"/>
  <c r="Q44" i="44"/>
  <c r="Q44" i="47"/>
  <c r="R5" i="47" a="1"/>
  <c r="R5" i="33" a="1"/>
  <c r="Q44" i="33"/>
  <c r="Q44" i="31"/>
  <c r="R5" i="31" a="1"/>
  <c r="R5" i="29" a="1"/>
  <c r="Q44" i="29"/>
  <c r="R5" i="53" a="1"/>
  <c r="Q44" i="53"/>
  <c r="R5" i="52" a="1"/>
  <c r="Q44" i="52"/>
  <c r="O44" i="25"/>
  <c r="Q5" i="25"/>
  <c r="R5" i="24" a="1"/>
  <c r="Q44" i="24"/>
  <c r="O44" i="27"/>
  <c r="Q5" i="27"/>
  <c r="R5" i="48" a="1"/>
  <c r="Q44" i="48"/>
  <c r="Q5" i="51"/>
  <c r="O44" i="51"/>
  <c r="R5" i="50" a="1"/>
  <c r="Q44" i="50"/>
  <c r="R38" i="34" l="1"/>
  <c r="S38" i="34" s="1"/>
  <c r="R39" i="34"/>
  <c r="S39" i="34" s="1"/>
  <c r="R24" i="34"/>
  <c r="S24" i="34" s="1"/>
  <c r="R11" i="34"/>
  <c r="S11" i="34" s="1"/>
  <c r="R12" i="34"/>
  <c r="S12" i="34" s="1"/>
  <c r="R22" i="34"/>
  <c r="S22" i="34" s="1"/>
  <c r="R23" i="34"/>
  <c r="S23" i="34" s="1"/>
  <c r="R16" i="34"/>
  <c r="S16" i="34" s="1"/>
  <c r="R34" i="34"/>
  <c r="S34" i="34" s="1"/>
  <c r="R21" i="34"/>
  <c r="S21" i="34" s="1"/>
  <c r="R35" i="34"/>
  <c r="S35" i="34" s="1"/>
  <c r="R18" i="34"/>
  <c r="S18" i="34" s="1"/>
  <c r="R15" i="34"/>
  <c r="S15" i="34" s="1"/>
  <c r="R42" i="34"/>
  <c r="S42" i="34" s="1"/>
  <c r="R9" i="34"/>
  <c r="S9" i="34" s="1"/>
  <c r="R5" i="34"/>
  <c r="R30" i="34"/>
  <c r="S30" i="34" s="1"/>
  <c r="R6" i="34"/>
  <c r="S6" i="34" s="1"/>
  <c r="R32" i="34"/>
  <c r="S32" i="34" s="1"/>
  <c r="R14" i="34"/>
  <c r="S14" i="34" s="1"/>
  <c r="R33" i="34"/>
  <c r="S33" i="34" s="1"/>
  <c r="R20" i="34"/>
  <c r="S20" i="34" s="1"/>
  <c r="R40" i="34"/>
  <c r="S40" i="34" s="1"/>
  <c r="R17" i="34"/>
  <c r="S17" i="34" s="1"/>
  <c r="R31" i="34"/>
  <c r="S31" i="34" s="1"/>
  <c r="R36" i="34"/>
  <c r="S36" i="34" s="1"/>
  <c r="R26" i="34"/>
  <c r="S26" i="34" s="1"/>
  <c r="R41" i="34"/>
  <c r="S41" i="34" s="1"/>
  <c r="R7" i="34"/>
  <c r="S7" i="34" s="1"/>
  <c r="R10" i="34"/>
  <c r="S10" i="34" s="1"/>
  <c r="R25" i="34"/>
  <c r="S25" i="34" s="1"/>
  <c r="R29" i="34"/>
  <c r="S29" i="34" s="1"/>
  <c r="R37" i="34"/>
  <c r="S37" i="34" s="1"/>
  <c r="R43" i="34"/>
  <c r="S43" i="34" s="1"/>
  <c r="R13" i="34"/>
  <c r="S13" i="34" s="1"/>
  <c r="R19" i="34"/>
  <c r="S19" i="34" s="1"/>
  <c r="R8" i="34"/>
  <c r="S8" i="34" s="1"/>
  <c r="R27" i="34"/>
  <c r="S27" i="34" s="1"/>
  <c r="R28" i="34"/>
  <c r="S28" i="34" s="1"/>
  <c r="R41" i="29"/>
  <c r="S41" i="29" s="1"/>
  <c r="R12" i="29"/>
  <c r="S12" i="29" s="1"/>
  <c r="R8" i="29"/>
  <c r="S8" i="29" s="1"/>
  <c r="R38" i="29"/>
  <c r="S38" i="29" s="1"/>
  <c r="R29" i="29"/>
  <c r="S29" i="29" s="1"/>
  <c r="R35" i="29"/>
  <c r="S35" i="29" s="1"/>
  <c r="R39" i="29"/>
  <c r="S39" i="29" s="1"/>
  <c r="R43" i="29"/>
  <c r="S43" i="29" s="1"/>
  <c r="R13" i="29"/>
  <c r="S13" i="29" s="1"/>
  <c r="R22" i="29"/>
  <c r="S22" i="29" s="1"/>
  <c r="R23" i="29"/>
  <c r="S23" i="29" s="1"/>
  <c r="R19" i="29"/>
  <c r="S19" i="29" s="1"/>
  <c r="R5" i="29"/>
  <c r="R20" i="29"/>
  <c r="S20" i="29" s="1"/>
  <c r="R27" i="29"/>
  <c r="S27" i="29" s="1"/>
  <c r="R15" i="29"/>
  <c r="S15" i="29" s="1"/>
  <c r="R28" i="29"/>
  <c r="S28" i="29" s="1"/>
  <c r="R37" i="29"/>
  <c r="S37" i="29" s="1"/>
  <c r="R40" i="29"/>
  <c r="S40" i="29" s="1"/>
  <c r="R7" i="29"/>
  <c r="S7" i="29" s="1"/>
  <c r="R34" i="29"/>
  <c r="S34" i="29" s="1"/>
  <c r="R30" i="29"/>
  <c r="S30" i="29" s="1"/>
  <c r="R18" i="29"/>
  <c r="S18" i="29" s="1"/>
  <c r="R11" i="29"/>
  <c r="S11" i="29" s="1"/>
  <c r="R24" i="29"/>
  <c r="S24" i="29" s="1"/>
  <c r="R33" i="29"/>
  <c r="S33" i="29" s="1"/>
  <c r="R21" i="29"/>
  <c r="S21" i="29" s="1"/>
  <c r="R26" i="29"/>
  <c r="S26" i="29" s="1"/>
  <c r="R9" i="29"/>
  <c r="S9" i="29" s="1"/>
  <c r="R17" i="29"/>
  <c r="S17" i="29" s="1"/>
  <c r="R6" i="29"/>
  <c r="S6" i="29" s="1"/>
  <c r="R36" i="29"/>
  <c r="S36" i="29" s="1"/>
  <c r="R14" i="29"/>
  <c r="S14" i="29" s="1"/>
  <c r="R42" i="29"/>
  <c r="S42" i="29" s="1"/>
  <c r="R10" i="29"/>
  <c r="S10" i="29" s="1"/>
  <c r="R32" i="29"/>
  <c r="S32" i="29" s="1"/>
  <c r="R16" i="29"/>
  <c r="S16" i="29" s="1"/>
  <c r="R25" i="29"/>
  <c r="S25" i="29" s="1"/>
  <c r="R31" i="29"/>
  <c r="S31" i="29" s="1"/>
  <c r="R10" i="33"/>
  <c r="S10" i="33" s="1"/>
  <c r="R31" i="33"/>
  <c r="S31" i="33" s="1"/>
  <c r="R22" i="33"/>
  <c r="S22" i="33" s="1"/>
  <c r="R41" i="33"/>
  <c r="S41" i="33" s="1"/>
  <c r="R15" i="33"/>
  <c r="S15" i="33" s="1"/>
  <c r="R6" i="33"/>
  <c r="S6" i="33" s="1"/>
  <c r="R20" i="33"/>
  <c r="S20" i="33" s="1"/>
  <c r="R42" i="33"/>
  <c r="S42" i="33" s="1"/>
  <c r="R21" i="33"/>
  <c r="S21" i="33" s="1"/>
  <c r="R35" i="33"/>
  <c r="S35" i="33" s="1"/>
  <c r="R43" i="33"/>
  <c r="S43" i="33" s="1"/>
  <c r="R27" i="33"/>
  <c r="S27" i="33" s="1"/>
  <c r="R9" i="33"/>
  <c r="S9" i="33" s="1"/>
  <c r="R19" i="33"/>
  <c r="S19" i="33" s="1"/>
  <c r="R11" i="33"/>
  <c r="S11" i="33" s="1"/>
  <c r="R34" i="33"/>
  <c r="S34" i="33" s="1"/>
  <c r="R39" i="33"/>
  <c r="S39" i="33" s="1"/>
  <c r="R5" i="33"/>
  <c r="R33" i="33"/>
  <c r="S33" i="33" s="1"/>
  <c r="R30" i="33"/>
  <c r="S30" i="33" s="1"/>
  <c r="R36" i="33"/>
  <c r="S36" i="33" s="1"/>
  <c r="R24" i="33"/>
  <c r="S24" i="33" s="1"/>
  <c r="R18" i="33"/>
  <c r="S18" i="33" s="1"/>
  <c r="R32" i="33"/>
  <c r="S32" i="33" s="1"/>
  <c r="R23" i="33"/>
  <c r="S23" i="33" s="1"/>
  <c r="R14" i="33"/>
  <c r="S14" i="33" s="1"/>
  <c r="R29" i="33"/>
  <c r="S29" i="33" s="1"/>
  <c r="R26" i="33"/>
  <c r="S26" i="33" s="1"/>
  <c r="R17" i="33"/>
  <c r="S17" i="33" s="1"/>
  <c r="R40" i="33"/>
  <c r="S40" i="33" s="1"/>
  <c r="R38" i="33"/>
  <c r="S38" i="33" s="1"/>
  <c r="R8" i="33"/>
  <c r="S8" i="33" s="1"/>
  <c r="R28" i="33"/>
  <c r="S28" i="33" s="1"/>
  <c r="R12" i="33"/>
  <c r="S12" i="33" s="1"/>
  <c r="R37" i="33"/>
  <c r="S37" i="33" s="1"/>
  <c r="R25" i="33"/>
  <c r="S25" i="33" s="1"/>
  <c r="R7" i="33"/>
  <c r="S7" i="33" s="1"/>
  <c r="R13" i="33"/>
  <c r="S13" i="33" s="1"/>
  <c r="R16" i="33"/>
  <c r="S16" i="33" s="1"/>
  <c r="R43" i="28"/>
  <c r="S43" i="28" s="1"/>
  <c r="R15" i="28"/>
  <c r="S15" i="28" s="1"/>
  <c r="R8" i="28"/>
  <c r="S8" i="28" s="1"/>
  <c r="R33" i="28"/>
  <c r="S33" i="28" s="1"/>
  <c r="R26" i="28"/>
  <c r="S26" i="28" s="1"/>
  <c r="R16" i="28"/>
  <c r="S16" i="28" s="1"/>
  <c r="R19" i="28"/>
  <c r="S19" i="28" s="1"/>
  <c r="R10" i="28"/>
  <c r="S10" i="28" s="1"/>
  <c r="R34" i="28"/>
  <c r="S34" i="28" s="1"/>
  <c r="R28" i="28"/>
  <c r="S28" i="28" s="1"/>
  <c r="R17" i="28"/>
  <c r="S17" i="28" s="1"/>
  <c r="R35" i="28"/>
  <c r="S35" i="28" s="1"/>
  <c r="R39" i="28"/>
  <c r="S39" i="28" s="1"/>
  <c r="R18" i="28"/>
  <c r="S18" i="28" s="1"/>
  <c r="R11" i="28"/>
  <c r="S11" i="28" s="1"/>
  <c r="R29" i="28"/>
  <c r="S29" i="28" s="1"/>
  <c r="R37" i="28"/>
  <c r="S37" i="28" s="1"/>
  <c r="R24" i="28"/>
  <c r="S24" i="28" s="1"/>
  <c r="R5" i="28"/>
  <c r="R20" i="28"/>
  <c r="S20" i="28" s="1"/>
  <c r="R36" i="28"/>
  <c r="S36" i="28" s="1"/>
  <c r="R23" i="28"/>
  <c r="S23" i="28" s="1"/>
  <c r="R40" i="28"/>
  <c r="S40" i="28" s="1"/>
  <c r="R22" i="28"/>
  <c r="S22" i="28" s="1"/>
  <c r="R41" i="28"/>
  <c r="S41" i="28" s="1"/>
  <c r="R9" i="28"/>
  <c r="S9" i="28" s="1"/>
  <c r="R12" i="28"/>
  <c r="S12" i="28" s="1"/>
  <c r="R21" i="28"/>
  <c r="S21" i="28" s="1"/>
  <c r="R27" i="28"/>
  <c r="S27" i="28" s="1"/>
  <c r="R30" i="28"/>
  <c r="S30" i="28" s="1"/>
  <c r="R38" i="28"/>
  <c r="S38" i="28" s="1"/>
  <c r="R13" i="28"/>
  <c r="S13" i="28" s="1"/>
  <c r="R42" i="28"/>
  <c r="S42" i="28" s="1"/>
  <c r="R31" i="28"/>
  <c r="S31" i="28" s="1"/>
  <c r="R6" i="28"/>
  <c r="S6" i="28" s="1"/>
  <c r="R7" i="28"/>
  <c r="S7" i="28" s="1"/>
  <c r="R14" i="28"/>
  <c r="S14" i="28" s="1"/>
  <c r="R25" i="28"/>
  <c r="S25" i="28" s="1"/>
  <c r="R32" i="28"/>
  <c r="S32" i="28" s="1"/>
  <c r="R5" i="43" a="1"/>
  <c r="Q44" i="43"/>
  <c r="R5" i="27" a="1"/>
  <c r="Q44" i="27"/>
  <c r="R42" i="23"/>
  <c r="S42" i="23" s="1"/>
  <c r="R13" i="23"/>
  <c r="S13" i="23" s="1"/>
  <c r="R19" i="23"/>
  <c r="S19" i="23" s="1"/>
  <c r="R33" i="23"/>
  <c r="S33" i="23" s="1"/>
  <c r="R43" i="23"/>
  <c r="S43" i="23" s="1"/>
  <c r="R34" i="23"/>
  <c r="S34" i="23" s="1"/>
  <c r="R26" i="23"/>
  <c r="S26" i="23" s="1"/>
  <c r="R15" i="23"/>
  <c r="S15" i="23" s="1"/>
  <c r="R35" i="23"/>
  <c r="S35" i="23" s="1"/>
  <c r="R39" i="23"/>
  <c r="S39" i="23" s="1"/>
  <c r="R16" i="23"/>
  <c r="S16" i="23" s="1"/>
  <c r="R23" i="23"/>
  <c r="S23" i="23" s="1"/>
  <c r="R27" i="23"/>
  <c r="S27" i="23" s="1"/>
  <c r="R41" i="23"/>
  <c r="S41" i="23" s="1"/>
  <c r="R28" i="23"/>
  <c r="S28" i="23" s="1"/>
  <c r="R9" i="23"/>
  <c r="S9" i="23" s="1"/>
  <c r="R6" i="23"/>
  <c r="S6" i="23" s="1"/>
  <c r="R5" i="23"/>
  <c r="R40" i="23"/>
  <c r="S40" i="23" s="1"/>
  <c r="R17" i="23"/>
  <c r="S17" i="23" s="1"/>
  <c r="R29" i="23"/>
  <c r="S29" i="23" s="1"/>
  <c r="R7" i="23"/>
  <c r="S7" i="23" s="1"/>
  <c r="R37" i="23"/>
  <c r="S37" i="23" s="1"/>
  <c r="R10" i="23"/>
  <c r="S10" i="23" s="1"/>
  <c r="R25" i="23"/>
  <c r="S25" i="23" s="1"/>
  <c r="R36" i="23"/>
  <c r="S36" i="23" s="1"/>
  <c r="R12" i="23"/>
  <c r="S12" i="23" s="1"/>
  <c r="R22" i="23"/>
  <c r="S22" i="23" s="1"/>
  <c r="R18" i="23"/>
  <c r="S18" i="23" s="1"/>
  <c r="R32" i="23"/>
  <c r="S32" i="23" s="1"/>
  <c r="R20" i="23"/>
  <c r="S20" i="23" s="1"/>
  <c r="R21" i="23"/>
  <c r="S21" i="23" s="1"/>
  <c r="R14" i="23"/>
  <c r="S14" i="23" s="1"/>
  <c r="R24" i="23"/>
  <c r="S24" i="23" s="1"/>
  <c r="R30" i="23"/>
  <c r="S30" i="23" s="1"/>
  <c r="R8" i="23"/>
  <c r="S8" i="23" s="1"/>
  <c r="R11" i="23"/>
  <c r="S11" i="23" s="1"/>
  <c r="R31" i="23"/>
  <c r="S31" i="23" s="1"/>
  <c r="R38" i="23"/>
  <c r="S38" i="23" s="1"/>
  <c r="R42" i="50"/>
  <c r="S42" i="50" s="1"/>
  <c r="R8" i="50"/>
  <c r="S8" i="50" s="1"/>
  <c r="R39" i="50"/>
  <c r="S39" i="50" s="1"/>
  <c r="R29" i="50"/>
  <c r="S29" i="50" s="1"/>
  <c r="R20" i="50"/>
  <c r="S20" i="50" s="1"/>
  <c r="R33" i="50"/>
  <c r="S33" i="50" s="1"/>
  <c r="R10" i="50"/>
  <c r="S10" i="50" s="1"/>
  <c r="R35" i="50"/>
  <c r="S35" i="50" s="1"/>
  <c r="R23" i="50"/>
  <c r="S23" i="50" s="1"/>
  <c r="R28" i="50"/>
  <c r="S28" i="50" s="1"/>
  <c r="R34" i="50"/>
  <c r="S34" i="50" s="1"/>
  <c r="R12" i="50"/>
  <c r="S12" i="50" s="1"/>
  <c r="R25" i="50"/>
  <c r="S25" i="50" s="1"/>
  <c r="R17" i="50"/>
  <c r="S17" i="50" s="1"/>
  <c r="R43" i="50"/>
  <c r="S43" i="50" s="1"/>
  <c r="R32" i="50"/>
  <c r="S32" i="50" s="1"/>
  <c r="R21" i="50"/>
  <c r="S21" i="50" s="1"/>
  <c r="R38" i="50"/>
  <c r="S38" i="50" s="1"/>
  <c r="R31" i="50"/>
  <c r="S31" i="50" s="1"/>
  <c r="R41" i="50"/>
  <c r="S41" i="50" s="1"/>
  <c r="R11" i="50"/>
  <c r="S11" i="50" s="1"/>
  <c r="R22" i="50"/>
  <c r="S22" i="50" s="1"/>
  <c r="R26" i="50"/>
  <c r="S26" i="50" s="1"/>
  <c r="R9" i="50"/>
  <c r="S9" i="50" s="1"/>
  <c r="R16" i="50"/>
  <c r="S16" i="50" s="1"/>
  <c r="R15" i="50"/>
  <c r="S15" i="50" s="1"/>
  <c r="R37" i="50"/>
  <c r="S37" i="50" s="1"/>
  <c r="R6" i="50"/>
  <c r="S6" i="50" s="1"/>
  <c r="R14" i="50"/>
  <c r="S14" i="50" s="1"/>
  <c r="R40" i="50"/>
  <c r="S40" i="50" s="1"/>
  <c r="R5" i="50"/>
  <c r="R19" i="50"/>
  <c r="S19" i="50" s="1"/>
  <c r="R13" i="50"/>
  <c r="S13" i="50" s="1"/>
  <c r="R27" i="50"/>
  <c r="S27" i="50" s="1"/>
  <c r="R36" i="50"/>
  <c r="S36" i="50" s="1"/>
  <c r="R7" i="50"/>
  <c r="S7" i="50" s="1"/>
  <c r="R30" i="50"/>
  <c r="S30" i="50" s="1"/>
  <c r="R24" i="50"/>
  <c r="S24" i="50" s="1"/>
  <c r="R18" i="50"/>
  <c r="S18" i="50" s="1"/>
  <c r="R5" i="55" a="1"/>
  <c r="Q44" i="55"/>
  <c r="R42" i="35"/>
  <c r="S42" i="35" s="1"/>
  <c r="R29" i="35"/>
  <c r="S29" i="35" s="1"/>
  <c r="R21" i="35"/>
  <c r="S21" i="35" s="1"/>
  <c r="R39" i="35"/>
  <c r="S39" i="35" s="1"/>
  <c r="R5" i="35"/>
  <c r="R33" i="35"/>
  <c r="S33" i="35" s="1"/>
  <c r="R13" i="35"/>
  <c r="S13" i="35" s="1"/>
  <c r="R35" i="35"/>
  <c r="S35" i="35" s="1"/>
  <c r="R26" i="35"/>
  <c r="S26" i="35" s="1"/>
  <c r="R36" i="35"/>
  <c r="S36" i="35" s="1"/>
  <c r="R43" i="35"/>
  <c r="S43" i="35" s="1"/>
  <c r="R17" i="35"/>
  <c r="S17" i="35" s="1"/>
  <c r="R28" i="35"/>
  <c r="S28" i="35" s="1"/>
  <c r="R22" i="35"/>
  <c r="S22" i="35" s="1"/>
  <c r="R30" i="35"/>
  <c r="S30" i="35" s="1"/>
  <c r="R12" i="35"/>
  <c r="S12" i="35" s="1"/>
  <c r="R34" i="35"/>
  <c r="S34" i="35" s="1"/>
  <c r="R24" i="35"/>
  <c r="S24" i="35" s="1"/>
  <c r="R7" i="35"/>
  <c r="S7" i="35" s="1"/>
  <c r="R11" i="35"/>
  <c r="S11" i="35" s="1"/>
  <c r="R23" i="35"/>
  <c r="S23" i="35" s="1"/>
  <c r="R38" i="35"/>
  <c r="S38" i="35" s="1"/>
  <c r="R37" i="35"/>
  <c r="S37" i="35" s="1"/>
  <c r="R32" i="35"/>
  <c r="S32" i="35" s="1"/>
  <c r="R20" i="35"/>
  <c r="S20" i="35" s="1"/>
  <c r="R10" i="35"/>
  <c r="S10" i="35" s="1"/>
  <c r="R41" i="35"/>
  <c r="S41" i="35" s="1"/>
  <c r="R14" i="35"/>
  <c r="S14" i="35" s="1"/>
  <c r="R16" i="35"/>
  <c r="S16" i="35" s="1"/>
  <c r="R27" i="35"/>
  <c r="S27" i="35" s="1"/>
  <c r="R9" i="35"/>
  <c r="S9" i="35" s="1"/>
  <c r="R6" i="35"/>
  <c r="S6" i="35" s="1"/>
  <c r="R15" i="35"/>
  <c r="S15" i="35" s="1"/>
  <c r="R18" i="35"/>
  <c r="S18" i="35" s="1"/>
  <c r="R40" i="35"/>
  <c r="S40" i="35" s="1"/>
  <c r="R8" i="35"/>
  <c r="S8" i="35" s="1"/>
  <c r="R19" i="35"/>
  <c r="S19" i="35" s="1"/>
  <c r="R25" i="35"/>
  <c r="S25" i="35" s="1"/>
  <c r="R31" i="35"/>
  <c r="S31" i="35" s="1"/>
  <c r="R18" i="47"/>
  <c r="S18" i="47" s="1"/>
  <c r="R12" i="47"/>
  <c r="S12" i="47" s="1"/>
  <c r="R20" i="47"/>
  <c r="S20" i="47" s="1"/>
  <c r="R9" i="47"/>
  <c r="S9" i="47" s="1"/>
  <c r="R19" i="47"/>
  <c r="S19" i="47" s="1"/>
  <c r="R21" i="47"/>
  <c r="S21" i="47" s="1"/>
  <c r="R43" i="47"/>
  <c r="S43" i="47" s="1"/>
  <c r="R14" i="47"/>
  <c r="S14" i="47" s="1"/>
  <c r="R7" i="47"/>
  <c r="S7" i="47" s="1"/>
  <c r="R39" i="47"/>
  <c r="S39" i="47" s="1"/>
  <c r="R27" i="47"/>
  <c r="S27" i="47" s="1"/>
  <c r="R33" i="47"/>
  <c r="S33" i="47" s="1"/>
  <c r="R38" i="47"/>
  <c r="S38" i="47" s="1"/>
  <c r="R16" i="47"/>
  <c r="S16" i="47" s="1"/>
  <c r="R29" i="47"/>
  <c r="S29" i="47" s="1"/>
  <c r="R23" i="47"/>
  <c r="S23" i="47" s="1"/>
  <c r="R22" i="47"/>
  <c r="S22" i="47" s="1"/>
  <c r="R41" i="47"/>
  <c r="S41" i="47" s="1"/>
  <c r="R28" i="47"/>
  <c r="S28" i="47" s="1"/>
  <c r="R25" i="47"/>
  <c r="S25" i="47" s="1"/>
  <c r="R36" i="47"/>
  <c r="S36" i="47" s="1"/>
  <c r="R40" i="47"/>
  <c r="S40" i="47" s="1"/>
  <c r="R11" i="47"/>
  <c r="S11" i="47" s="1"/>
  <c r="R24" i="47"/>
  <c r="S24" i="47" s="1"/>
  <c r="R35" i="47"/>
  <c r="S35" i="47" s="1"/>
  <c r="R8" i="47"/>
  <c r="S8" i="47" s="1"/>
  <c r="R30" i="47"/>
  <c r="S30" i="47" s="1"/>
  <c r="R31" i="47"/>
  <c r="S31" i="47" s="1"/>
  <c r="R13" i="47"/>
  <c r="S13" i="47" s="1"/>
  <c r="R26" i="47"/>
  <c r="S26" i="47" s="1"/>
  <c r="R32" i="47"/>
  <c r="S32" i="47" s="1"/>
  <c r="R6" i="47"/>
  <c r="S6" i="47" s="1"/>
  <c r="R10" i="47"/>
  <c r="S10" i="47" s="1"/>
  <c r="R34" i="47"/>
  <c r="S34" i="47" s="1"/>
  <c r="R5" i="47"/>
  <c r="R17" i="47"/>
  <c r="S17" i="47" s="1"/>
  <c r="R42" i="47"/>
  <c r="S42" i="47" s="1"/>
  <c r="R37" i="47"/>
  <c r="S37" i="47" s="1"/>
  <c r="R15" i="47"/>
  <c r="S15" i="47" s="1"/>
  <c r="R11" i="42"/>
  <c r="S11" i="42" s="1"/>
  <c r="R20" i="42"/>
  <c r="S20" i="42" s="1"/>
  <c r="R21" i="42"/>
  <c r="S21" i="42" s="1"/>
  <c r="R39" i="42"/>
  <c r="S39" i="42" s="1"/>
  <c r="R5" i="42"/>
  <c r="R18" i="42"/>
  <c r="S18" i="42" s="1"/>
  <c r="R43" i="42"/>
  <c r="S43" i="42" s="1"/>
  <c r="R12" i="42"/>
  <c r="S12" i="42" s="1"/>
  <c r="R14" i="42"/>
  <c r="S14" i="42" s="1"/>
  <c r="R9" i="42"/>
  <c r="S9" i="42" s="1"/>
  <c r="R19" i="42"/>
  <c r="S19" i="42" s="1"/>
  <c r="R31" i="42"/>
  <c r="S31" i="42" s="1"/>
  <c r="R30" i="42"/>
  <c r="S30" i="42" s="1"/>
  <c r="R17" i="42"/>
  <c r="S17" i="42" s="1"/>
  <c r="R16" i="42"/>
  <c r="S16" i="42" s="1"/>
  <c r="R10" i="42"/>
  <c r="S10" i="42" s="1"/>
  <c r="R22" i="42"/>
  <c r="S22" i="42" s="1"/>
  <c r="R27" i="42"/>
  <c r="S27" i="42" s="1"/>
  <c r="R23" i="42"/>
  <c r="S23" i="42" s="1"/>
  <c r="R28" i="42"/>
  <c r="S28" i="42" s="1"/>
  <c r="R29" i="42"/>
  <c r="S29" i="42" s="1"/>
  <c r="R40" i="42"/>
  <c r="S40" i="42" s="1"/>
  <c r="R42" i="42"/>
  <c r="S42" i="42" s="1"/>
  <c r="R15" i="42"/>
  <c r="S15" i="42" s="1"/>
  <c r="R32" i="42"/>
  <c r="S32" i="42" s="1"/>
  <c r="R26" i="42"/>
  <c r="S26" i="42" s="1"/>
  <c r="R6" i="42"/>
  <c r="S6" i="42" s="1"/>
  <c r="R37" i="42"/>
  <c r="S37" i="42" s="1"/>
  <c r="R38" i="42"/>
  <c r="S38" i="42" s="1"/>
  <c r="R13" i="42"/>
  <c r="S13" i="42" s="1"/>
  <c r="R36" i="42"/>
  <c r="S36" i="42" s="1"/>
  <c r="R25" i="42"/>
  <c r="S25" i="42" s="1"/>
  <c r="R24" i="42"/>
  <c r="S24" i="42" s="1"/>
  <c r="R7" i="42"/>
  <c r="S7" i="42" s="1"/>
  <c r="R33" i="42"/>
  <c r="S33" i="42" s="1"/>
  <c r="R34" i="42"/>
  <c r="S34" i="42" s="1"/>
  <c r="R41" i="42"/>
  <c r="S41" i="42" s="1"/>
  <c r="R35" i="42"/>
  <c r="S35" i="42" s="1"/>
  <c r="R8" i="42"/>
  <c r="S8" i="42" s="1"/>
  <c r="R5" i="54"/>
  <c r="R19" i="54"/>
  <c r="S19" i="54" s="1"/>
  <c r="R23" i="54"/>
  <c r="S23" i="54" s="1"/>
  <c r="R14" i="54"/>
  <c r="S14" i="54" s="1"/>
  <c r="R35" i="54"/>
  <c r="S35" i="54" s="1"/>
  <c r="R31" i="54"/>
  <c r="S31" i="54" s="1"/>
  <c r="R41" i="54"/>
  <c r="S41" i="54" s="1"/>
  <c r="R34" i="54"/>
  <c r="S34" i="54" s="1"/>
  <c r="R30" i="54"/>
  <c r="S30" i="54" s="1"/>
  <c r="R29" i="54"/>
  <c r="S29" i="54" s="1"/>
  <c r="R16" i="54"/>
  <c r="S16" i="54" s="1"/>
  <c r="R18" i="54"/>
  <c r="S18" i="54" s="1"/>
  <c r="R25" i="54"/>
  <c r="S25" i="54" s="1"/>
  <c r="R22" i="54"/>
  <c r="S22" i="54" s="1"/>
  <c r="R17" i="54"/>
  <c r="S17" i="54" s="1"/>
  <c r="R13" i="54"/>
  <c r="S13" i="54" s="1"/>
  <c r="R6" i="54"/>
  <c r="S6" i="54" s="1"/>
  <c r="R7" i="54"/>
  <c r="S7" i="54" s="1"/>
  <c r="R9" i="54"/>
  <c r="S9" i="54" s="1"/>
  <c r="R15" i="54"/>
  <c r="S15" i="54" s="1"/>
  <c r="R38" i="54"/>
  <c r="S38" i="54" s="1"/>
  <c r="R28" i="54"/>
  <c r="S28" i="54" s="1"/>
  <c r="R12" i="54"/>
  <c r="S12" i="54" s="1"/>
  <c r="R40" i="54"/>
  <c r="S40" i="54" s="1"/>
  <c r="R42" i="54"/>
  <c r="S42" i="54" s="1"/>
  <c r="R27" i="54"/>
  <c r="S27" i="54" s="1"/>
  <c r="R37" i="54"/>
  <c r="S37" i="54" s="1"/>
  <c r="R11" i="54"/>
  <c r="S11" i="54" s="1"/>
  <c r="R20" i="54"/>
  <c r="S20" i="54" s="1"/>
  <c r="R8" i="54"/>
  <c r="S8" i="54" s="1"/>
  <c r="R36" i="54"/>
  <c r="S36" i="54" s="1"/>
  <c r="R39" i="54"/>
  <c r="S39" i="54" s="1"/>
  <c r="R21" i="54"/>
  <c r="S21" i="54" s="1"/>
  <c r="R10" i="54"/>
  <c r="S10" i="54" s="1"/>
  <c r="R26" i="54"/>
  <c r="S26" i="54" s="1"/>
  <c r="R43" i="54"/>
  <c r="S43" i="54" s="1"/>
  <c r="R33" i="54"/>
  <c r="S33" i="54" s="1"/>
  <c r="R32" i="54"/>
  <c r="S32" i="54" s="1"/>
  <c r="R24" i="54"/>
  <c r="S24" i="54" s="1"/>
  <c r="R5" i="51" a="1"/>
  <c r="Q44" i="51"/>
  <c r="R5" i="32" a="1"/>
  <c r="Q44" i="32"/>
  <c r="R25" i="20"/>
  <c r="S25" i="20" s="1"/>
  <c r="R26" i="20"/>
  <c r="S26" i="20" s="1"/>
  <c r="R21" i="20"/>
  <c r="S21" i="20" s="1"/>
  <c r="R18" i="20"/>
  <c r="S18" i="20" s="1"/>
  <c r="R9" i="20"/>
  <c r="S9" i="20" s="1"/>
  <c r="R39" i="20"/>
  <c r="S39" i="20" s="1"/>
  <c r="R5" i="20"/>
  <c r="R40" i="20"/>
  <c r="S40" i="20" s="1"/>
  <c r="R36" i="20"/>
  <c r="S36" i="20" s="1"/>
  <c r="R15" i="20"/>
  <c r="S15" i="20" s="1"/>
  <c r="R10" i="20"/>
  <c r="S10" i="20" s="1"/>
  <c r="R20" i="20"/>
  <c r="S20" i="20" s="1"/>
  <c r="R14" i="20"/>
  <c r="S14" i="20" s="1"/>
  <c r="R33" i="20"/>
  <c r="S33" i="20" s="1"/>
  <c r="R30" i="20"/>
  <c r="S30" i="20" s="1"/>
  <c r="R23" i="20"/>
  <c r="S23" i="20" s="1"/>
  <c r="R13" i="20"/>
  <c r="S13" i="20" s="1"/>
  <c r="R41" i="20"/>
  <c r="S41" i="20" s="1"/>
  <c r="R28" i="20"/>
  <c r="S28" i="20" s="1"/>
  <c r="R7" i="20"/>
  <c r="S7" i="20" s="1"/>
  <c r="R43" i="20"/>
  <c r="S43" i="20" s="1"/>
  <c r="R38" i="20"/>
  <c r="S38" i="20" s="1"/>
  <c r="R11" i="20"/>
  <c r="S11" i="20" s="1"/>
  <c r="R16" i="20"/>
  <c r="S16" i="20" s="1"/>
  <c r="R24" i="20"/>
  <c r="S24" i="20" s="1"/>
  <c r="R37" i="20"/>
  <c r="S37" i="20" s="1"/>
  <c r="R34" i="20"/>
  <c r="S34" i="20" s="1"/>
  <c r="R8" i="20"/>
  <c r="S8" i="20" s="1"/>
  <c r="R6" i="20"/>
  <c r="S6" i="20" s="1"/>
  <c r="R27" i="20"/>
  <c r="S27" i="20" s="1"/>
  <c r="R12" i="20"/>
  <c r="S12" i="20" s="1"/>
  <c r="R32" i="20"/>
  <c r="S32" i="20" s="1"/>
  <c r="R35" i="20"/>
  <c r="S35" i="20" s="1"/>
  <c r="R19" i="20"/>
  <c r="S19" i="20" s="1"/>
  <c r="R17" i="20"/>
  <c r="S17" i="20" s="1"/>
  <c r="R42" i="20"/>
  <c r="S42" i="20" s="1"/>
  <c r="R29" i="20"/>
  <c r="S29" i="20" s="1"/>
  <c r="R22" i="20"/>
  <c r="S22" i="20" s="1"/>
  <c r="R31" i="20"/>
  <c r="S31" i="20" s="1"/>
  <c r="R5" i="38" a="1"/>
  <c r="Q44" i="38"/>
  <c r="R13" i="53"/>
  <c r="S13" i="53" s="1"/>
  <c r="R8" i="53"/>
  <c r="S8" i="53" s="1"/>
  <c r="R29" i="53"/>
  <c r="S29" i="53" s="1"/>
  <c r="R31" i="53"/>
  <c r="S31" i="53" s="1"/>
  <c r="R26" i="53"/>
  <c r="S26" i="53" s="1"/>
  <c r="R21" i="53"/>
  <c r="S21" i="53" s="1"/>
  <c r="R14" i="53"/>
  <c r="S14" i="53" s="1"/>
  <c r="R9" i="53"/>
  <c r="S9" i="53" s="1"/>
  <c r="R39" i="53"/>
  <c r="S39" i="53" s="1"/>
  <c r="R32" i="53"/>
  <c r="S32" i="53" s="1"/>
  <c r="R27" i="53"/>
  <c r="S27" i="53" s="1"/>
  <c r="R23" i="53"/>
  <c r="S23" i="53" s="1"/>
  <c r="R36" i="53"/>
  <c r="S36" i="53" s="1"/>
  <c r="R30" i="53"/>
  <c r="S30" i="53" s="1"/>
  <c r="R7" i="53"/>
  <c r="S7" i="53" s="1"/>
  <c r="R40" i="53"/>
  <c r="S40" i="53" s="1"/>
  <c r="R42" i="53"/>
  <c r="S42" i="53" s="1"/>
  <c r="R37" i="53"/>
  <c r="S37" i="53" s="1"/>
  <c r="R15" i="53"/>
  <c r="S15" i="53" s="1"/>
  <c r="R43" i="53"/>
  <c r="S43" i="53" s="1"/>
  <c r="R33" i="53"/>
  <c r="S33" i="53" s="1"/>
  <c r="R6" i="53"/>
  <c r="S6" i="53" s="1"/>
  <c r="R17" i="53"/>
  <c r="S17" i="53" s="1"/>
  <c r="R10" i="53"/>
  <c r="S10" i="53" s="1"/>
  <c r="R18" i="53"/>
  <c r="S18" i="53" s="1"/>
  <c r="R11" i="53"/>
  <c r="S11" i="53" s="1"/>
  <c r="R16" i="53"/>
  <c r="S16" i="53" s="1"/>
  <c r="R24" i="53"/>
  <c r="S24" i="53" s="1"/>
  <c r="R19" i="53"/>
  <c r="S19" i="53" s="1"/>
  <c r="R25" i="53"/>
  <c r="S25" i="53" s="1"/>
  <c r="R5" i="53"/>
  <c r="R20" i="53"/>
  <c r="S20" i="53" s="1"/>
  <c r="R28" i="53"/>
  <c r="S28" i="53" s="1"/>
  <c r="R35" i="53"/>
  <c r="S35" i="53" s="1"/>
  <c r="R38" i="53"/>
  <c r="S38" i="53" s="1"/>
  <c r="R12" i="53"/>
  <c r="S12" i="53" s="1"/>
  <c r="R22" i="53"/>
  <c r="S22" i="53" s="1"/>
  <c r="R41" i="53"/>
  <c r="S41" i="53" s="1"/>
  <c r="R34" i="53"/>
  <c r="S34" i="53" s="1"/>
  <c r="R5" i="46" a="1"/>
  <c r="Q44" i="46"/>
  <c r="R14" i="44"/>
  <c r="S14" i="44" s="1"/>
  <c r="R35" i="44"/>
  <c r="S35" i="44" s="1"/>
  <c r="R33" i="44"/>
  <c r="S33" i="44" s="1"/>
  <c r="R30" i="44"/>
  <c r="S30" i="44" s="1"/>
  <c r="R40" i="44"/>
  <c r="S40" i="44" s="1"/>
  <c r="R20" i="44"/>
  <c r="S20" i="44" s="1"/>
  <c r="R11" i="44"/>
  <c r="S11" i="44" s="1"/>
  <c r="R41" i="44"/>
  <c r="S41" i="44" s="1"/>
  <c r="R36" i="44"/>
  <c r="S36" i="44" s="1"/>
  <c r="R24" i="44"/>
  <c r="S24" i="44" s="1"/>
  <c r="R38" i="44"/>
  <c r="S38" i="44" s="1"/>
  <c r="R9" i="44"/>
  <c r="S9" i="44" s="1"/>
  <c r="R18" i="44"/>
  <c r="S18" i="44" s="1"/>
  <c r="R19" i="44"/>
  <c r="S19" i="44" s="1"/>
  <c r="R17" i="44"/>
  <c r="S17" i="44" s="1"/>
  <c r="R43" i="44"/>
  <c r="S43" i="44" s="1"/>
  <c r="R16" i="44"/>
  <c r="S16" i="44" s="1"/>
  <c r="R34" i="44"/>
  <c r="S34" i="44" s="1"/>
  <c r="R13" i="44"/>
  <c r="S13" i="44" s="1"/>
  <c r="R28" i="44"/>
  <c r="S28" i="44" s="1"/>
  <c r="R31" i="44"/>
  <c r="S31" i="44" s="1"/>
  <c r="R39" i="44"/>
  <c r="S39" i="44" s="1"/>
  <c r="R42" i="44"/>
  <c r="S42" i="44" s="1"/>
  <c r="R12" i="44"/>
  <c r="S12" i="44" s="1"/>
  <c r="R22" i="44"/>
  <c r="S22" i="44" s="1"/>
  <c r="R21" i="44"/>
  <c r="S21" i="44" s="1"/>
  <c r="R27" i="44"/>
  <c r="S27" i="44" s="1"/>
  <c r="R10" i="44"/>
  <c r="S10" i="44" s="1"/>
  <c r="R37" i="44"/>
  <c r="S37" i="44" s="1"/>
  <c r="R15" i="44"/>
  <c r="S15" i="44" s="1"/>
  <c r="R25" i="44"/>
  <c r="S25" i="44" s="1"/>
  <c r="R6" i="44"/>
  <c r="S6" i="44" s="1"/>
  <c r="R23" i="44"/>
  <c r="S23" i="44" s="1"/>
  <c r="R29" i="44"/>
  <c r="S29" i="44" s="1"/>
  <c r="R8" i="44"/>
  <c r="S8" i="44" s="1"/>
  <c r="R26" i="44"/>
  <c r="S26" i="44" s="1"/>
  <c r="R5" i="44"/>
  <c r="R7" i="44"/>
  <c r="S7" i="44" s="1"/>
  <c r="R32" i="44"/>
  <c r="S32" i="44" s="1"/>
  <c r="R16" i="26"/>
  <c r="S16" i="26" s="1"/>
  <c r="R33" i="26"/>
  <c r="S33" i="26" s="1"/>
  <c r="R6" i="26"/>
  <c r="S6" i="26" s="1"/>
  <c r="R34" i="26"/>
  <c r="S34" i="26" s="1"/>
  <c r="R8" i="26"/>
  <c r="S8" i="26" s="1"/>
  <c r="R25" i="26"/>
  <c r="S25" i="26" s="1"/>
  <c r="R17" i="26"/>
  <c r="S17" i="26" s="1"/>
  <c r="R18" i="26"/>
  <c r="S18" i="26" s="1"/>
  <c r="R7" i="26"/>
  <c r="S7" i="26" s="1"/>
  <c r="R35" i="26"/>
  <c r="S35" i="26" s="1"/>
  <c r="R36" i="26"/>
  <c r="S36" i="26" s="1"/>
  <c r="R27" i="26"/>
  <c r="S27" i="26" s="1"/>
  <c r="R26" i="26"/>
  <c r="S26" i="26" s="1"/>
  <c r="R21" i="26"/>
  <c r="S21" i="26" s="1"/>
  <c r="R9" i="26"/>
  <c r="S9" i="26" s="1"/>
  <c r="R42" i="26"/>
  <c r="S42" i="26" s="1"/>
  <c r="R39" i="26"/>
  <c r="S39" i="26" s="1"/>
  <c r="R28" i="26"/>
  <c r="S28" i="26" s="1"/>
  <c r="R10" i="26"/>
  <c r="S10" i="26" s="1"/>
  <c r="R19" i="26"/>
  <c r="S19" i="26" s="1"/>
  <c r="R11" i="26"/>
  <c r="S11" i="26" s="1"/>
  <c r="R40" i="26"/>
  <c r="S40" i="26" s="1"/>
  <c r="R37" i="26"/>
  <c r="S37" i="26" s="1"/>
  <c r="R29" i="26"/>
  <c r="S29" i="26" s="1"/>
  <c r="R24" i="26"/>
  <c r="S24" i="26" s="1"/>
  <c r="R20" i="26"/>
  <c r="S20" i="26" s="1"/>
  <c r="R12" i="26"/>
  <c r="S12" i="26" s="1"/>
  <c r="R38" i="26"/>
  <c r="S38" i="26" s="1"/>
  <c r="R30" i="26"/>
  <c r="S30" i="26" s="1"/>
  <c r="R5" i="26"/>
  <c r="R14" i="26"/>
  <c r="S14" i="26" s="1"/>
  <c r="R23" i="26"/>
  <c r="S23" i="26" s="1"/>
  <c r="R32" i="26"/>
  <c r="S32" i="26" s="1"/>
  <c r="R43" i="26"/>
  <c r="S43" i="26" s="1"/>
  <c r="R15" i="26"/>
  <c r="S15" i="26" s="1"/>
  <c r="R22" i="26"/>
  <c r="S22" i="26" s="1"/>
  <c r="R41" i="26"/>
  <c r="S41" i="26" s="1"/>
  <c r="R31" i="26"/>
  <c r="S31" i="26" s="1"/>
  <c r="R13" i="26"/>
  <c r="S13" i="26" s="1"/>
  <c r="R24" i="24"/>
  <c r="S24" i="24" s="1"/>
  <c r="R33" i="24"/>
  <c r="S33" i="24" s="1"/>
  <c r="R10" i="24"/>
  <c r="S10" i="24" s="1"/>
  <c r="R41" i="24"/>
  <c r="S41" i="24" s="1"/>
  <c r="R17" i="24"/>
  <c r="S17" i="24" s="1"/>
  <c r="R5" i="24"/>
  <c r="R9" i="24"/>
  <c r="S9" i="24" s="1"/>
  <c r="R34" i="24"/>
  <c r="S34" i="24" s="1"/>
  <c r="R22" i="24"/>
  <c r="S22" i="24" s="1"/>
  <c r="R27" i="24"/>
  <c r="S27" i="24" s="1"/>
  <c r="R18" i="24"/>
  <c r="S18" i="24" s="1"/>
  <c r="R39" i="24"/>
  <c r="S39" i="24" s="1"/>
  <c r="R11" i="24"/>
  <c r="S11" i="24" s="1"/>
  <c r="R35" i="24"/>
  <c r="S35" i="24" s="1"/>
  <c r="R8" i="24"/>
  <c r="S8" i="24" s="1"/>
  <c r="R28" i="24"/>
  <c r="S28" i="24" s="1"/>
  <c r="R37" i="24"/>
  <c r="S37" i="24" s="1"/>
  <c r="R25" i="24"/>
  <c r="S25" i="24" s="1"/>
  <c r="R20" i="24"/>
  <c r="S20" i="24" s="1"/>
  <c r="R42" i="24"/>
  <c r="S42" i="24" s="1"/>
  <c r="R43" i="24"/>
  <c r="S43" i="24" s="1"/>
  <c r="R12" i="24"/>
  <c r="S12" i="24" s="1"/>
  <c r="R26" i="24"/>
  <c r="S26" i="24" s="1"/>
  <c r="R19" i="24"/>
  <c r="S19" i="24" s="1"/>
  <c r="R29" i="24"/>
  <c r="S29" i="24" s="1"/>
  <c r="R36" i="24"/>
  <c r="S36" i="24" s="1"/>
  <c r="R13" i="24"/>
  <c r="S13" i="24" s="1"/>
  <c r="R21" i="24"/>
  <c r="S21" i="24" s="1"/>
  <c r="R30" i="24"/>
  <c r="S30" i="24" s="1"/>
  <c r="R40" i="24"/>
  <c r="S40" i="24" s="1"/>
  <c r="R32" i="24"/>
  <c r="S32" i="24" s="1"/>
  <c r="R7" i="24"/>
  <c r="S7" i="24" s="1"/>
  <c r="R16" i="24"/>
  <c r="S16" i="24" s="1"/>
  <c r="R14" i="24"/>
  <c r="S14" i="24" s="1"/>
  <c r="R31" i="24"/>
  <c r="S31" i="24" s="1"/>
  <c r="R15" i="24"/>
  <c r="S15" i="24" s="1"/>
  <c r="R6" i="24"/>
  <c r="S6" i="24" s="1"/>
  <c r="R38" i="24"/>
  <c r="S38" i="24" s="1"/>
  <c r="R23" i="24"/>
  <c r="S23" i="24" s="1"/>
  <c r="R9" i="37"/>
  <c r="S9" i="37" s="1"/>
  <c r="R42" i="37"/>
  <c r="S42" i="37" s="1"/>
  <c r="R8" i="37"/>
  <c r="S8" i="37" s="1"/>
  <c r="R39" i="37"/>
  <c r="S39" i="37" s="1"/>
  <c r="R35" i="37"/>
  <c r="S35" i="37" s="1"/>
  <c r="R29" i="37"/>
  <c r="S29" i="37" s="1"/>
  <c r="R18" i="37"/>
  <c r="S18" i="37" s="1"/>
  <c r="R24" i="37"/>
  <c r="S24" i="37" s="1"/>
  <c r="R16" i="37"/>
  <c r="S16" i="37" s="1"/>
  <c r="R23" i="37"/>
  <c r="S23" i="37" s="1"/>
  <c r="R13" i="37"/>
  <c r="S13" i="37" s="1"/>
  <c r="R27" i="37"/>
  <c r="S27" i="37" s="1"/>
  <c r="R31" i="37"/>
  <c r="S31" i="37" s="1"/>
  <c r="R7" i="37"/>
  <c r="S7" i="37" s="1"/>
  <c r="R11" i="37"/>
  <c r="S11" i="37" s="1"/>
  <c r="R37" i="37"/>
  <c r="S37" i="37" s="1"/>
  <c r="R20" i="37"/>
  <c r="S20" i="37" s="1"/>
  <c r="R10" i="37"/>
  <c r="S10" i="37" s="1"/>
  <c r="R5" i="37"/>
  <c r="R12" i="37"/>
  <c r="S12" i="37" s="1"/>
  <c r="R38" i="37"/>
  <c r="S38" i="37" s="1"/>
  <c r="R33" i="37"/>
  <c r="S33" i="37" s="1"/>
  <c r="R26" i="37"/>
  <c r="S26" i="37" s="1"/>
  <c r="R21" i="37"/>
  <c r="S21" i="37" s="1"/>
  <c r="R43" i="37"/>
  <c r="S43" i="37" s="1"/>
  <c r="R6" i="37"/>
  <c r="S6" i="37" s="1"/>
  <c r="R34" i="37"/>
  <c r="S34" i="37" s="1"/>
  <c r="R25" i="37"/>
  <c r="S25" i="37" s="1"/>
  <c r="R15" i="37"/>
  <c r="S15" i="37" s="1"/>
  <c r="R17" i="37"/>
  <c r="S17" i="37" s="1"/>
  <c r="R40" i="37"/>
  <c r="S40" i="37" s="1"/>
  <c r="R22" i="37"/>
  <c r="S22" i="37" s="1"/>
  <c r="R41" i="37"/>
  <c r="S41" i="37" s="1"/>
  <c r="R36" i="37"/>
  <c r="S36" i="37" s="1"/>
  <c r="R19" i="37"/>
  <c r="S19" i="37" s="1"/>
  <c r="R28" i="37"/>
  <c r="S28" i="37" s="1"/>
  <c r="R30" i="37"/>
  <c r="S30" i="37" s="1"/>
  <c r="R14" i="37"/>
  <c r="S14" i="37" s="1"/>
  <c r="R32" i="37"/>
  <c r="S32" i="37" s="1"/>
  <c r="R5" i="25" a="1"/>
  <c r="Q44" i="25"/>
  <c r="R39" i="48"/>
  <c r="S39" i="48" s="1"/>
  <c r="R17" i="48"/>
  <c r="S17" i="48" s="1"/>
  <c r="R14" i="48"/>
  <c r="S14" i="48" s="1"/>
  <c r="R40" i="48"/>
  <c r="S40" i="48" s="1"/>
  <c r="R34" i="48"/>
  <c r="S34" i="48" s="1"/>
  <c r="R31" i="48"/>
  <c r="S31" i="48" s="1"/>
  <c r="R12" i="48"/>
  <c r="S12" i="48" s="1"/>
  <c r="R6" i="48"/>
  <c r="S6" i="48" s="1"/>
  <c r="R30" i="48"/>
  <c r="S30" i="48" s="1"/>
  <c r="R43" i="48"/>
  <c r="S43" i="48" s="1"/>
  <c r="R13" i="48"/>
  <c r="S13" i="48" s="1"/>
  <c r="R11" i="48"/>
  <c r="S11" i="48" s="1"/>
  <c r="R24" i="48"/>
  <c r="S24" i="48" s="1"/>
  <c r="R28" i="48"/>
  <c r="S28" i="48" s="1"/>
  <c r="R25" i="48"/>
  <c r="S25" i="48" s="1"/>
  <c r="R23" i="48"/>
  <c r="S23" i="48" s="1"/>
  <c r="R29" i="48"/>
  <c r="S29" i="48" s="1"/>
  <c r="R26" i="48"/>
  <c r="S26" i="48" s="1"/>
  <c r="R27" i="48"/>
  <c r="S27" i="48" s="1"/>
  <c r="R41" i="48"/>
  <c r="S41" i="48" s="1"/>
  <c r="R42" i="48"/>
  <c r="S42" i="48" s="1"/>
  <c r="R19" i="48"/>
  <c r="S19" i="48" s="1"/>
  <c r="R9" i="48"/>
  <c r="S9" i="48" s="1"/>
  <c r="R38" i="48"/>
  <c r="S38" i="48" s="1"/>
  <c r="R20" i="48"/>
  <c r="S20" i="48" s="1"/>
  <c r="R16" i="48"/>
  <c r="S16" i="48" s="1"/>
  <c r="R5" i="48"/>
  <c r="R33" i="48"/>
  <c r="S33" i="48" s="1"/>
  <c r="R37" i="48"/>
  <c r="S37" i="48" s="1"/>
  <c r="R22" i="48"/>
  <c r="S22" i="48" s="1"/>
  <c r="R32" i="48"/>
  <c r="S32" i="48" s="1"/>
  <c r="R21" i="48"/>
  <c r="S21" i="48" s="1"/>
  <c r="R10" i="48"/>
  <c r="S10" i="48" s="1"/>
  <c r="R35" i="48"/>
  <c r="S35" i="48" s="1"/>
  <c r="R7" i="48"/>
  <c r="S7" i="48" s="1"/>
  <c r="R8" i="48"/>
  <c r="S8" i="48" s="1"/>
  <c r="R18" i="48"/>
  <c r="S18" i="48" s="1"/>
  <c r="R36" i="48"/>
  <c r="S36" i="48" s="1"/>
  <c r="R15" i="48"/>
  <c r="S15" i="48" s="1"/>
  <c r="R33" i="22"/>
  <c r="S33" i="22" s="1"/>
  <c r="R23" i="22"/>
  <c r="S23" i="22" s="1"/>
  <c r="R38" i="22"/>
  <c r="S38" i="22" s="1"/>
  <c r="R11" i="22"/>
  <c r="S11" i="22" s="1"/>
  <c r="R35" i="22"/>
  <c r="S35" i="22" s="1"/>
  <c r="R37" i="22"/>
  <c r="S37" i="22" s="1"/>
  <c r="R10" i="22"/>
  <c r="S10" i="22" s="1"/>
  <c r="R29" i="22"/>
  <c r="S29" i="22" s="1"/>
  <c r="R5" i="22"/>
  <c r="R28" i="22"/>
  <c r="S28" i="22" s="1"/>
  <c r="R31" i="22"/>
  <c r="S31" i="22" s="1"/>
  <c r="R17" i="22"/>
  <c r="S17" i="22" s="1"/>
  <c r="R8" i="22"/>
  <c r="S8" i="22" s="1"/>
  <c r="R12" i="22"/>
  <c r="S12" i="22" s="1"/>
  <c r="R22" i="22"/>
  <c r="S22" i="22" s="1"/>
  <c r="R26" i="22"/>
  <c r="S26" i="22" s="1"/>
  <c r="R30" i="22"/>
  <c r="S30" i="22" s="1"/>
  <c r="R24" i="22"/>
  <c r="S24" i="22" s="1"/>
  <c r="R41" i="22"/>
  <c r="S41" i="22" s="1"/>
  <c r="R27" i="22"/>
  <c r="S27" i="22" s="1"/>
  <c r="R16" i="22"/>
  <c r="S16" i="22" s="1"/>
  <c r="R18" i="22"/>
  <c r="S18" i="22" s="1"/>
  <c r="R40" i="22"/>
  <c r="S40" i="22" s="1"/>
  <c r="R6" i="22"/>
  <c r="S6" i="22" s="1"/>
  <c r="R25" i="22"/>
  <c r="S25" i="22" s="1"/>
  <c r="R42" i="22"/>
  <c r="S42" i="22" s="1"/>
  <c r="R39" i="22"/>
  <c r="S39" i="22" s="1"/>
  <c r="R20" i="22"/>
  <c r="S20" i="22" s="1"/>
  <c r="R7" i="22"/>
  <c r="S7" i="22" s="1"/>
  <c r="R21" i="22"/>
  <c r="S21" i="22" s="1"/>
  <c r="R9" i="22"/>
  <c r="S9" i="22" s="1"/>
  <c r="R19" i="22"/>
  <c r="S19" i="22" s="1"/>
  <c r="R43" i="22"/>
  <c r="S43" i="22" s="1"/>
  <c r="R14" i="22"/>
  <c r="S14" i="22" s="1"/>
  <c r="R15" i="22"/>
  <c r="S15" i="22" s="1"/>
  <c r="R36" i="22"/>
  <c r="S36" i="22" s="1"/>
  <c r="R34" i="22"/>
  <c r="S34" i="22" s="1"/>
  <c r="R32" i="22"/>
  <c r="S32" i="22" s="1"/>
  <c r="R13" i="22"/>
  <c r="S13" i="22" s="1"/>
  <c r="R22" i="56"/>
  <c r="S22" i="56" s="1"/>
  <c r="R36" i="56"/>
  <c r="S36" i="56" s="1"/>
  <c r="R25" i="56"/>
  <c r="S25" i="56" s="1"/>
  <c r="R34" i="56"/>
  <c r="S34" i="56" s="1"/>
  <c r="R20" i="56"/>
  <c r="S20" i="56" s="1"/>
  <c r="R21" i="56"/>
  <c r="S21" i="56" s="1"/>
  <c r="R35" i="56"/>
  <c r="S35" i="56" s="1"/>
  <c r="R33" i="56"/>
  <c r="S33" i="56" s="1"/>
  <c r="R7" i="56"/>
  <c r="S7" i="56" s="1"/>
  <c r="R39" i="56"/>
  <c r="S39" i="56" s="1"/>
  <c r="R32" i="56"/>
  <c r="S32" i="56" s="1"/>
  <c r="R5" i="56"/>
  <c r="R31" i="56"/>
  <c r="S31" i="56" s="1"/>
  <c r="R37" i="56"/>
  <c r="S37" i="56" s="1"/>
  <c r="R10" i="56"/>
  <c r="S10" i="56" s="1"/>
  <c r="R18" i="56"/>
  <c r="S18" i="56" s="1"/>
  <c r="R42" i="56"/>
  <c r="S42" i="56" s="1"/>
  <c r="R15" i="56"/>
  <c r="S15" i="56" s="1"/>
  <c r="R30" i="56"/>
  <c r="S30" i="56" s="1"/>
  <c r="R26" i="56"/>
  <c r="S26" i="56" s="1"/>
  <c r="R16" i="56"/>
  <c r="S16" i="56" s="1"/>
  <c r="R14" i="56"/>
  <c r="S14" i="56" s="1"/>
  <c r="R40" i="56"/>
  <c r="S40" i="56" s="1"/>
  <c r="R38" i="56"/>
  <c r="S38" i="56" s="1"/>
  <c r="R28" i="56"/>
  <c r="S28" i="56" s="1"/>
  <c r="R19" i="56"/>
  <c r="S19" i="56" s="1"/>
  <c r="R9" i="56"/>
  <c r="S9" i="56" s="1"/>
  <c r="R43" i="56"/>
  <c r="S43" i="56" s="1"/>
  <c r="R24" i="56"/>
  <c r="S24" i="56" s="1"/>
  <c r="R23" i="56"/>
  <c r="S23" i="56" s="1"/>
  <c r="R29" i="56"/>
  <c r="S29" i="56" s="1"/>
  <c r="R8" i="56"/>
  <c r="S8" i="56" s="1"/>
  <c r="R13" i="56"/>
  <c r="S13" i="56" s="1"/>
  <c r="R12" i="56"/>
  <c r="S12" i="56" s="1"/>
  <c r="R27" i="56"/>
  <c r="S27" i="56" s="1"/>
  <c r="R17" i="56"/>
  <c r="S17" i="56" s="1"/>
  <c r="R11" i="56"/>
  <c r="S11" i="56" s="1"/>
  <c r="R41" i="56"/>
  <c r="S41" i="56" s="1"/>
  <c r="R6" i="56"/>
  <c r="S6" i="56" s="1"/>
  <c r="R5" i="45" a="1"/>
  <c r="Q44" i="45"/>
  <c r="R34" i="49"/>
  <c r="S34" i="49" s="1"/>
  <c r="R41" i="49"/>
  <c r="S41" i="49" s="1"/>
  <c r="R10" i="49"/>
  <c r="S10" i="49" s="1"/>
  <c r="R40" i="49"/>
  <c r="S40" i="49" s="1"/>
  <c r="R37" i="49"/>
  <c r="S37" i="49" s="1"/>
  <c r="R24" i="49"/>
  <c r="S24" i="49" s="1"/>
  <c r="R21" i="49"/>
  <c r="S21" i="49" s="1"/>
  <c r="R39" i="49"/>
  <c r="S39" i="49" s="1"/>
  <c r="R29" i="49"/>
  <c r="S29" i="49" s="1"/>
  <c r="R33" i="49"/>
  <c r="S33" i="49" s="1"/>
  <c r="R17" i="49"/>
  <c r="S17" i="49" s="1"/>
  <c r="R8" i="49"/>
  <c r="S8" i="49" s="1"/>
  <c r="R20" i="49"/>
  <c r="S20" i="49" s="1"/>
  <c r="R13" i="49"/>
  <c r="S13" i="49" s="1"/>
  <c r="R5" i="49"/>
  <c r="R36" i="49"/>
  <c r="S36" i="49" s="1"/>
  <c r="R18" i="49"/>
  <c r="S18" i="49" s="1"/>
  <c r="R25" i="49"/>
  <c r="S25" i="49" s="1"/>
  <c r="R26" i="49"/>
  <c r="S26" i="49" s="1"/>
  <c r="R28" i="49"/>
  <c r="S28" i="49" s="1"/>
  <c r="R27" i="49"/>
  <c r="S27" i="49" s="1"/>
  <c r="R22" i="49"/>
  <c r="S22" i="49" s="1"/>
  <c r="R12" i="49"/>
  <c r="S12" i="49" s="1"/>
  <c r="R6" i="49"/>
  <c r="S6" i="49" s="1"/>
  <c r="R15" i="49"/>
  <c r="S15" i="49" s="1"/>
  <c r="R30" i="49"/>
  <c r="S30" i="49" s="1"/>
  <c r="R32" i="49"/>
  <c r="S32" i="49" s="1"/>
  <c r="R11" i="49"/>
  <c r="S11" i="49" s="1"/>
  <c r="R42" i="49"/>
  <c r="S42" i="49" s="1"/>
  <c r="R31" i="49"/>
  <c r="S31" i="49" s="1"/>
  <c r="R7" i="49"/>
  <c r="S7" i="49" s="1"/>
  <c r="R14" i="49"/>
  <c r="S14" i="49" s="1"/>
  <c r="R23" i="49"/>
  <c r="S23" i="49" s="1"/>
  <c r="R38" i="49"/>
  <c r="S38" i="49" s="1"/>
  <c r="R9" i="49"/>
  <c r="S9" i="49" s="1"/>
  <c r="R35" i="49"/>
  <c r="S35" i="49" s="1"/>
  <c r="R16" i="49"/>
  <c r="S16" i="49" s="1"/>
  <c r="R43" i="49"/>
  <c r="S43" i="49" s="1"/>
  <c r="R19" i="49"/>
  <c r="S19" i="49" s="1"/>
  <c r="R43" i="21"/>
  <c r="S43" i="21" s="1"/>
  <c r="R15" i="21"/>
  <c r="S15" i="21" s="1"/>
  <c r="R26" i="21"/>
  <c r="S26" i="21" s="1"/>
  <c r="R24" i="21"/>
  <c r="S24" i="21" s="1"/>
  <c r="R5" i="21"/>
  <c r="R29" i="21"/>
  <c r="S29" i="21" s="1"/>
  <c r="R30" i="21"/>
  <c r="S30" i="21" s="1"/>
  <c r="R36" i="21"/>
  <c r="S36" i="21" s="1"/>
  <c r="R17" i="21"/>
  <c r="S17" i="21" s="1"/>
  <c r="R8" i="21"/>
  <c r="S8" i="21" s="1"/>
  <c r="R11" i="21"/>
  <c r="S11" i="21" s="1"/>
  <c r="R12" i="21"/>
  <c r="S12" i="21" s="1"/>
  <c r="R14" i="21"/>
  <c r="S14" i="21" s="1"/>
  <c r="R21" i="21"/>
  <c r="S21" i="21" s="1"/>
  <c r="R22" i="21"/>
  <c r="S22" i="21" s="1"/>
  <c r="R18" i="21"/>
  <c r="S18" i="21" s="1"/>
  <c r="R20" i="21"/>
  <c r="S20" i="21" s="1"/>
  <c r="R32" i="21"/>
  <c r="S32" i="21" s="1"/>
  <c r="R28" i="21"/>
  <c r="S28" i="21" s="1"/>
  <c r="R42" i="21"/>
  <c r="S42" i="21" s="1"/>
  <c r="R10" i="21"/>
  <c r="S10" i="21" s="1"/>
  <c r="R38" i="21"/>
  <c r="S38" i="21" s="1"/>
  <c r="R19" i="21"/>
  <c r="S19" i="21" s="1"/>
  <c r="R27" i="21"/>
  <c r="S27" i="21" s="1"/>
  <c r="R6" i="21"/>
  <c r="S6" i="21" s="1"/>
  <c r="R41" i="21"/>
  <c r="S41" i="21" s="1"/>
  <c r="R37" i="21"/>
  <c r="S37" i="21" s="1"/>
  <c r="R33" i="21"/>
  <c r="S33" i="21" s="1"/>
  <c r="R31" i="21"/>
  <c r="S31" i="21" s="1"/>
  <c r="R39" i="21"/>
  <c r="S39" i="21" s="1"/>
  <c r="R7" i="21"/>
  <c r="S7" i="21" s="1"/>
  <c r="R23" i="21"/>
  <c r="S23" i="21" s="1"/>
  <c r="R34" i="21"/>
  <c r="S34" i="21" s="1"/>
  <c r="R16" i="21"/>
  <c r="S16" i="21" s="1"/>
  <c r="R25" i="21"/>
  <c r="S25" i="21" s="1"/>
  <c r="R9" i="21"/>
  <c r="S9" i="21" s="1"/>
  <c r="R35" i="21"/>
  <c r="S35" i="21" s="1"/>
  <c r="R13" i="21"/>
  <c r="S13" i="21" s="1"/>
  <c r="R40" i="21"/>
  <c r="S40" i="21" s="1"/>
  <c r="R33" i="30"/>
  <c r="S33" i="30" s="1"/>
  <c r="R7" i="30"/>
  <c r="S7" i="30" s="1"/>
  <c r="R36" i="30"/>
  <c r="S36" i="30" s="1"/>
  <c r="R18" i="30"/>
  <c r="S18" i="30" s="1"/>
  <c r="R26" i="30"/>
  <c r="S26" i="30" s="1"/>
  <c r="R20" i="30"/>
  <c r="S20" i="30" s="1"/>
  <c r="R19" i="30"/>
  <c r="S19" i="30" s="1"/>
  <c r="R32" i="30"/>
  <c r="S32" i="30" s="1"/>
  <c r="R22" i="30"/>
  <c r="S22" i="30" s="1"/>
  <c r="R27" i="30"/>
  <c r="S27" i="30" s="1"/>
  <c r="R16" i="30"/>
  <c r="S16" i="30" s="1"/>
  <c r="R35" i="30"/>
  <c r="S35" i="30" s="1"/>
  <c r="R5" i="30"/>
  <c r="R43" i="30"/>
  <c r="S43" i="30" s="1"/>
  <c r="R24" i="30"/>
  <c r="S24" i="30" s="1"/>
  <c r="R34" i="30"/>
  <c r="S34" i="30" s="1"/>
  <c r="R28" i="30"/>
  <c r="S28" i="30" s="1"/>
  <c r="R31" i="30"/>
  <c r="S31" i="30" s="1"/>
  <c r="R38" i="30"/>
  <c r="S38" i="30" s="1"/>
  <c r="R40" i="30"/>
  <c r="S40" i="30" s="1"/>
  <c r="R12" i="30"/>
  <c r="S12" i="30" s="1"/>
  <c r="R15" i="30"/>
  <c r="S15" i="30" s="1"/>
  <c r="R6" i="30"/>
  <c r="S6" i="30" s="1"/>
  <c r="R37" i="30"/>
  <c r="S37" i="30" s="1"/>
  <c r="R17" i="30"/>
  <c r="S17" i="30" s="1"/>
  <c r="R41" i="30"/>
  <c r="S41" i="30" s="1"/>
  <c r="R10" i="30"/>
  <c r="S10" i="30" s="1"/>
  <c r="R30" i="30"/>
  <c r="S30" i="30" s="1"/>
  <c r="R25" i="30"/>
  <c r="S25" i="30" s="1"/>
  <c r="R9" i="30"/>
  <c r="S9" i="30" s="1"/>
  <c r="R8" i="30"/>
  <c r="S8" i="30" s="1"/>
  <c r="R21" i="30"/>
  <c r="S21" i="30" s="1"/>
  <c r="R14" i="30"/>
  <c r="S14" i="30" s="1"/>
  <c r="R11" i="30"/>
  <c r="S11" i="30" s="1"/>
  <c r="R29" i="30"/>
  <c r="S29" i="30" s="1"/>
  <c r="R39" i="30"/>
  <c r="S39" i="30" s="1"/>
  <c r="R42" i="30"/>
  <c r="S42" i="30" s="1"/>
  <c r="R23" i="30"/>
  <c r="S23" i="30" s="1"/>
  <c r="R13" i="30"/>
  <c r="S13" i="30" s="1"/>
  <c r="R23" i="58"/>
  <c r="S23" i="58" s="1"/>
  <c r="R30" i="58"/>
  <c r="S30" i="58" s="1"/>
  <c r="R14" i="58"/>
  <c r="S14" i="58" s="1"/>
  <c r="R9" i="58"/>
  <c r="S9" i="58" s="1"/>
  <c r="R28" i="58"/>
  <c r="S28" i="58" s="1"/>
  <c r="R24" i="58"/>
  <c r="S24" i="58" s="1"/>
  <c r="R31" i="58"/>
  <c r="S31" i="58" s="1"/>
  <c r="R18" i="58"/>
  <c r="S18" i="58" s="1"/>
  <c r="R7" i="58"/>
  <c r="S7" i="58" s="1"/>
  <c r="R32" i="58"/>
  <c r="S32" i="58" s="1"/>
  <c r="R40" i="58"/>
  <c r="S40" i="58" s="1"/>
  <c r="R27" i="58"/>
  <c r="S27" i="58" s="1"/>
  <c r="R29" i="58"/>
  <c r="S29" i="58" s="1"/>
  <c r="R15" i="58"/>
  <c r="S15" i="58" s="1"/>
  <c r="R38" i="58"/>
  <c r="S38" i="58" s="1"/>
  <c r="R26" i="58"/>
  <c r="S26" i="58" s="1"/>
  <c r="R8" i="58"/>
  <c r="S8" i="58" s="1"/>
  <c r="R17" i="58"/>
  <c r="S17" i="58" s="1"/>
  <c r="R13" i="58"/>
  <c r="S13" i="58" s="1"/>
  <c r="R22" i="58"/>
  <c r="S22" i="58" s="1"/>
  <c r="R19" i="58"/>
  <c r="S19" i="58" s="1"/>
  <c r="R6" i="58"/>
  <c r="S6" i="58" s="1"/>
  <c r="R12" i="58"/>
  <c r="S12" i="58" s="1"/>
  <c r="R36" i="58"/>
  <c r="S36" i="58" s="1"/>
  <c r="R25" i="58"/>
  <c r="S25" i="58" s="1"/>
  <c r="R11" i="58"/>
  <c r="S11" i="58" s="1"/>
  <c r="R21" i="58"/>
  <c r="S21" i="58" s="1"/>
  <c r="R34" i="58"/>
  <c r="S34" i="58" s="1"/>
  <c r="R42" i="58"/>
  <c r="S42" i="58" s="1"/>
  <c r="R10" i="58"/>
  <c r="S10" i="58" s="1"/>
  <c r="R39" i="58"/>
  <c r="S39" i="58" s="1"/>
  <c r="R33" i="58"/>
  <c r="S33" i="58" s="1"/>
  <c r="R43" i="58"/>
  <c r="S43" i="58" s="1"/>
  <c r="R16" i="58"/>
  <c r="S16" i="58" s="1"/>
  <c r="R35" i="58"/>
  <c r="S35" i="58" s="1"/>
  <c r="R41" i="58"/>
  <c r="S41" i="58" s="1"/>
  <c r="R37" i="58"/>
  <c r="S37" i="58" s="1"/>
  <c r="R5" i="58"/>
  <c r="R20" i="58"/>
  <c r="S20" i="58" s="1"/>
  <c r="R29" i="40"/>
  <c r="S29" i="40" s="1"/>
  <c r="R10" i="40"/>
  <c r="S10" i="40" s="1"/>
  <c r="R6" i="40"/>
  <c r="S6" i="40" s="1"/>
  <c r="R30" i="40"/>
  <c r="S30" i="40" s="1"/>
  <c r="R12" i="40"/>
  <c r="S12" i="40" s="1"/>
  <c r="R43" i="40"/>
  <c r="S43" i="40" s="1"/>
  <c r="R31" i="40"/>
  <c r="S31" i="40" s="1"/>
  <c r="R14" i="40"/>
  <c r="S14" i="40" s="1"/>
  <c r="R32" i="40"/>
  <c r="S32" i="40" s="1"/>
  <c r="R15" i="40"/>
  <c r="S15" i="40" s="1"/>
  <c r="R25" i="40"/>
  <c r="S25" i="40" s="1"/>
  <c r="R27" i="40"/>
  <c r="S27" i="40" s="1"/>
  <c r="R19" i="40"/>
  <c r="S19" i="40" s="1"/>
  <c r="R24" i="40"/>
  <c r="S24" i="40" s="1"/>
  <c r="R20" i="40"/>
  <c r="S20" i="40" s="1"/>
  <c r="R21" i="40"/>
  <c r="S21" i="40" s="1"/>
  <c r="R33" i="40"/>
  <c r="S33" i="40" s="1"/>
  <c r="R11" i="40"/>
  <c r="S11" i="40" s="1"/>
  <c r="R35" i="40"/>
  <c r="S35" i="40" s="1"/>
  <c r="R40" i="40"/>
  <c r="S40" i="40" s="1"/>
  <c r="R36" i="40"/>
  <c r="S36" i="40" s="1"/>
  <c r="R8" i="40"/>
  <c r="S8" i="40" s="1"/>
  <c r="R41" i="40"/>
  <c r="S41" i="40" s="1"/>
  <c r="R39" i="40"/>
  <c r="S39" i="40" s="1"/>
  <c r="R34" i="40"/>
  <c r="S34" i="40" s="1"/>
  <c r="R26" i="40"/>
  <c r="S26" i="40" s="1"/>
  <c r="R18" i="40"/>
  <c r="S18" i="40" s="1"/>
  <c r="R38" i="40"/>
  <c r="S38" i="40" s="1"/>
  <c r="R28" i="40"/>
  <c r="S28" i="40" s="1"/>
  <c r="R9" i="40"/>
  <c r="S9" i="40" s="1"/>
  <c r="R22" i="40"/>
  <c r="S22" i="40" s="1"/>
  <c r="R42" i="40"/>
  <c r="S42" i="40" s="1"/>
  <c r="R17" i="40"/>
  <c r="S17" i="40" s="1"/>
  <c r="R16" i="40"/>
  <c r="S16" i="40" s="1"/>
  <c r="R37" i="40"/>
  <c r="S37" i="40" s="1"/>
  <c r="R23" i="40"/>
  <c r="S23" i="40" s="1"/>
  <c r="R7" i="40"/>
  <c r="S7" i="40" s="1"/>
  <c r="R5" i="40"/>
  <c r="R13" i="40"/>
  <c r="S13" i="40" s="1"/>
  <c r="R21" i="31"/>
  <c r="S21" i="31" s="1"/>
  <c r="R31" i="31"/>
  <c r="S31" i="31" s="1"/>
  <c r="R39" i="31"/>
  <c r="S39" i="31" s="1"/>
  <c r="R25" i="31"/>
  <c r="S25" i="31" s="1"/>
  <c r="R24" i="31"/>
  <c r="S24" i="31" s="1"/>
  <c r="R32" i="31"/>
  <c r="S32" i="31" s="1"/>
  <c r="R5" i="31"/>
  <c r="R16" i="31"/>
  <c r="S16" i="31" s="1"/>
  <c r="R8" i="31"/>
  <c r="S8" i="31" s="1"/>
  <c r="R37" i="31"/>
  <c r="S37" i="31" s="1"/>
  <c r="R19" i="31"/>
  <c r="S19" i="31" s="1"/>
  <c r="R15" i="31"/>
  <c r="S15" i="31" s="1"/>
  <c r="R27" i="31"/>
  <c r="S27" i="31" s="1"/>
  <c r="R38" i="31"/>
  <c r="S38" i="31" s="1"/>
  <c r="R34" i="31"/>
  <c r="S34" i="31" s="1"/>
  <c r="R29" i="31"/>
  <c r="S29" i="31" s="1"/>
  <c r="R11" i="31"/>
  <c r="S11" i="31" s="1"/>
  <c r="R7" i="31"/>
  <c r="S7" i="31" s="1"/>
  <c r="R18" i="31"/>
  <c r="S18" i="31" s="1"/>
  <c r="R28" i="31"/>
  <c r="S28" i="31" s="1"/>
  <c r="R42" i="31"/>
  <c r="S42" i="31" s="1"/>
  <c r="R20" i="31"/>
  <c r="S20" i="31" s="1"/>
  <c r="R12" i="31"/>
  <c r="S12" i="31" s="1"/>
  <c r="R33" i="31"/>
  <c r="S33" i="31" s="1"/>
  <c r="R6" i="31"/>
  <c r="S6" i="31" s="1"/>
  <c r="R41" i="31"/>
  <c r="S41" i="31" s="1"/>
  <c r="R36" i="31"/>
  <c r="S36" i="31" s="1"/>
  <c r="R13" i="31"/>
  <c r="S13" i="31" s="1"/>
  <c r="R9" i="31"/>
  <c r="S9" i="31" s="1"/>
  <c r="R30" i="31"/>
  <c r="S30" i="31" s="1"/>
  <c r="R23" i="31"/>
  <c r="S23" i="31" s="1"/>
  <c r="R10" i="31"/>
  <c r="S10" i="31" s="1"/>
  <c r="R14" i="31"/>
  <c r="S14" i="31" s="1"/>
  <c r="R35" i="31"/>
  <c r="S35" i="31" s="1"/>
  <c r="R43" i="31"/>
  <c r="S43" i="31" s="1"/>
  <c r="R17" i="31"/>
  <c r="S17" i="31" s="1"/>
  <c r="R26" i="31"/>
  <c r="S26" i="31" s="1"/>
  <c r="R22" i="31"/>
  <c r="S22" i="31" s="1"/>
  <c r="R40" i="31"/>
  <c r="S40" i="31" s="1"/>
  <c r="R16" i="52"/>
  <c r="S16" i="52" s="1"/>
  <c r="R34" i="52"/>
  <c r="S34" i="52" s="1"/>
  <c r="R26" i="52"/>
  <c r="S26" i="52" s="1"/>
  <c r="R27" i="52"/>
  <c r="S27" i="52" s="1"/>
  <c r="R43" i="52"/>
  <c r="S43" i="52" s="1"/>
  <c r="R20" i="52"/>
  <c r="S20" i="52" s="1"/>
  <c r="R9" i="52"/>
  <c r="S9" i="52" s="1"/>
  <c r="R30" i="52"/>
  <c r="S30" i="52" s="1"/>
  <c r="R17" i="52"/>
  <c r="S17" i="52" s="1"/>
  <c r="R29" i="52"/>
  <c r="S29" i="52" s="1"/>
  <c r="R8" i="52"/>
  <c r="S8" i="52" s="1"/>
  <c r="R7" i="52"/>
  <c r="S7" i="52" s="1"/>
  <c r="R41" i="52"/>
  <c r="S41" i="52" s="1"/>
  <c r="R36" i="52"/>
  <c r="S36" i="52" s="1"/>
  <c r="R40" i="52"/>
  <c r="S40" i="52" s="1"/>
  <c r="R11" i="52"/>
  <c r="S11" i="52" s="1"/>
  <c r="R22" i="52"/>
  <c r="S22" i="52" s="1"/>
  <c r="R6" i="52"/>
  <c r="S6" i="52" s="1"/>
  <c r="R25" i="52"/>
  <c r="S25" i="52" s="1"/>
  <c r="R13" i="52"/>
  <c r="S13" i="52" s="1"/>
  <c r="R38" i="52"/>
  <c r="S38" i="52" s="1"/>
  <c r="R42" i="52"/>
  <c r="S42" i="52" s="1"/>
  <c r="R33" i="52"/>
  <c r="S33" i="52" s="1"/>
  <c r="R18" i="52"/>
  <c r="S18" i="52" s="1"/>
  <c r="R23" i="52"/>
  <c r="S23" i="52" s="1"/>
  <c r="R39" i="52"/>
  <c r="S39" i="52" s="1"/>
  <c r="R5" i="52"/>
  <c r="R31" i="52"/>
  <c r="S31" i="52" s="1"/>
  <c r="R14" i="52"/>
  <c r="S14" i="52" s="1"/>
  <c r="R21" i="52"/>
  <c r="S21" i="52" s="1"/>
  <c r="R28" i="52"/>
  <c r="S28" i="52" s="1"/>
  <c r="R32" i="52"/>
  <c r="S32" i="52" s="1"/>
  <c r="R24" i="52"/>
  <c r="S24" i="52" s="1"/>
  <c r="R19" i="52"/>
  <c r="S19" i="52" s="1"/>
  <c r="R15" i="52"/>
  <c r="S15" i="52" s="1"/>
  <c r="R12" i="52"/>
  <c r="S12" i="52" s="1"/>
  <c r="R10" i="52"/>
  <c r="S10" i="52" s="1"/>
  <c r="R35" i="52"/>
  <c r="S35" i="52" s="1"/>
  <c r="R37" i="52"/>
  <c r="S37" i="52" s="1"/>
  <c r="R17" i="36"/>
  <c r="S17" i="36" s="1"/>
  <c r="R30" i="36"/>
  <c r="S30" i="36" s="1"/>
  <c r="R38" i="36"/>
  <c r="S38" i="36" s="1"/>
  <c r="R27" i="36"/>
  <c r="S27" i="36" s="1"/>
  <c r="R18" i="36"/>
  <c r="S18" i="36" s="1"/>
  <c r="R20" i="36"/>
  <c r="S20" i="36" s="1"/>
  <c r="R33" i="36"/>
  <c r="S33" i="36" s="1"/>
  <c r="R37" i="36"/>
  <c r="S37" i="36" s="1"/>
  <c r="R5" i="36"/>
  <c r="R6" i="36"/>
  <c r="S6" i="36" s="1"/>
  <c r="R40" i="36"/>
  <c r="S40" i="36" s="1"/>
  <c r="R34" i="36"/>
  <c r="S34" i="36" s="1"/>
  <c r="R14" i="36"/>
  <c r="S14" i="36" s="1"/>
  <c r="R10" i="36"/>
  <c r="S10" i="36" s="1"/>
  <c r="R8" i="36"/>
  <c r="S8" i="36" s="1"/>
  <c r="R7" i="36"/>
  <c r="S7" i="36" s="1"/>
  <c r="R32" i="36"/>
  <c r="S32" i="36" s="1"/>
  <c r="R23" i="36"/>
  <c r="S23" i="36" s="1"/>
  <c r="R29" i="36"/>
  <c r="S29" i="36" s="1"/>
  <c r="R9" i="36"/>
  <c r="S9" i="36" s="1"/>
  <c r="R21" i="36"/>
  <c r="S21" i="36" s="1"/>
  <c r="R24" i="36"/>
  <c r="S24" i="36" s="1"/>
  <c r="R16" i="36"/>
  <c r="S16" i="36" s="1"/>
  <c r="R35" i="36"/>
  <c r="S35" i="36" s="1"/>
  <c r="R19" i="36"/>
  <c r="S19" i="36" s="1"/>
  <c r="R22" i="36"/>
  <c r="S22" i="36" s="1"/>
  <c r="R26" i="36"/>
  <c r="S26" i="36" s="1"/>
  <c r="R39" i="36"/>
  <c r="S39" i="36" s="1"/>
  <c r="R12" i="36"/>
  <c r="S12" i="36" s="1"/>
  <c r="R31" i="36"/>
  <c r="S31" i="36" s="1"/>
  <c r="R13" i="36"/>
  <c r="S13" i="36" s="1"/>
  <c r="R43" i="36"/>
  <c r="S43" i="36" s="1"/>
  <c r="R41" i="36"/>
  <c r="S41" i="36" s="1"/>
  <c r="R28" i="36"/>
  <c r="S28" i="36" s="1"/>
  <c r="R25" i="36"/>
  <c r="S25" i="36" s="1"/>
  <c r="R15" i="36"/>
  <c r="S15" i="36" s="1"/>
  <c r="R36" i="36"/>
  <c r="S36" i="36" s="1"/>
  <c r="R42" i="36"/>
  <c r="S42" i="36" s="1"/>
  <c r="R11" i="36"/>
  <c r="S11" i="36" s="1"/>
  <c r="Q44" i="57"/>
  <c r="R5" i="57" a="1"/>
  <c r="R34" i="41"/>
  <c r="S34" i="41" s="1"/>
  <c r="R23" i="41"/>
  <c r="S23" i="41" s="1"/>
  <c r="R30" i="41"/>
  <c r="S30" i="41" s="1"/>
  <c r="R28" i="41"/>
  <c r="S28" i="41" s="1"/>
  <c r="R13" i="41"/>
  <c r="S13" i="41" s="1"/>
  <c r="R26" i="41"/>
  <c r="S26" i="41" s="1"/>
  <c r="R20" i="41"/>
  <c r="S20" i="41" s="1"/>
  <c r="R29" i="41"/>
  <c r="S29" i="41" s="1"/>
  <c r="R15" i="41"/>
  <c r="S15" i="41" s="1"/>
  <c r="R33" i="41"/>
  <c r="S33" i="41" s="1"/>
  <c r="R39" i="41"/>
  <c r="S39" i="41" s="1"/>
  <c r="R7" i="41"/>
  <c r="S7" i="41" s="1"/>
  <c r="R12" i="41"/>
  <c r="S12" i="41" s="1"/>
  <c r="R37" i="41"/>
  <c r="S37" i="41" s="1"/>
  <c r="R35" i="41"/>
  <c r="S35" i="41" s="1"/>
  <c r="R27" i="41"/>
  <c r="S27" i="41" s="1"/>
  <c r="R6" i="41"/>
  <c r="S6" i="41" s="1"/>
  <c r="R41" i="41"/>
  <c r="S41" i="41" s="1"/>
  <c r="R42" i="41"/>
  <c r="S42" i="41" s="1"/>
  <c r="R22" i="41"/>
  <c r="S22" i="41" s="1"/>
  <c r="R19" i="41"/>
  <c r="S19" i="41" s="1"/>
  <c r="R24" i="41"/>
  <c r="S24" i="41" s="1"/>
  <c r="R14" i="41"/>
  <c r="S14" i="41" s="1"/>
  <c r="R18" i="41"/>
  <c r="S18" i="41" s="1"/>
  <c r="R31" i="41"/>
  <c r="S31" i="41" s="1"/>
  <c r="R40" i="41"/>
  <c r="S40" i="41" s="1"/>
  <c r="R10" i="41"/>
  <c r="S10" i="41" s="1"/>
  <c r="R32" i="41"/>
  <c r="S32" i="41" s="1"/>
  <c r="R9" i="41"/>
  <c r="S9" i="41" s="1"/>
  <c r="R36" i="41"/>
  <c r="S36" i="41" s="1"/>
  <c r="R8" i="41"/>
  <c r="S8" i="41" s="1"/>
  <c r="R11" i="41"/>
  <c r="S11" i="41" s="1"/>
  <c r="R43" i="41"/>
  <c r="S43" i="41" s="1"/>
  <c r="R21" i="41"/>
  <c r="S21" i="41" s="1"/>
  <c r="R38" i="41"/>
  <c r="S38" i="41" s="1"/>
  <c r="R16" i="41"/>
  <c r="S16" i="41" s="1"/>
  <c r="R25" i="41"/>
  <c r="S25" i="41" s="1"/>
  <c r="R17" i="41"/>
  <c r="S17" i="41" s="1"/>
  <c r="R5" i="41"/>
  <c r="R20" i="39"/>
  <c r="S20" i="39" s="1"/>
  <c r="R13" i="39"/>
  <c r="S13" i="39" s="1"/>
  <c r="R42" i="39"/>
  <c r="S42" i="39" s="1"/>
  <c r="R32" i="39"/>
  <c r="S32" i="39" s="1"/>
  <c r="R43" i="39"/>
  <c r="S43" i="39" s="1"/>
  <c r="R14" i="39"/>
  <c r="S14" i="39" s="1"/>
  <c r="R25" i="39"/>
  <c r="S25" i="39" s="1"/>
  <c r="R34" i="39"/>
  <c r="S34" i="39" s="1"/>
  <c r="R17" i="39"/>
  <c r="S17" i="39" s="1"/>
  <c r="R37" i="39"/>
  <c r="S37" i="39" s="1"/>
  <c r="R26" i="39"/>
  <c r="S26" i="39" s="1"/>
  <c r="R16" i="39"/>
  <c r="S16" i="39" s="1"/>
  <c r="R5" i="39"/>
  <c r="S5" i="39" s="1"/>
  <c r="R7" i="39"/>
  <c r="R38" i="39"/>
  <c r="S38" i="39" s="1"/>
  <c r="R18" i="39"/>
  <c r="S18" i="39" s="1"/>
  <c r="R27" i="39"/>
  <c r="S27" i="39" s="1"/>
  <c r="R22" i="39"/>
  <c r="S22" i="39" s="1"/>
  <c r="R35" i="39"/>
  <c r="S35" i="39" s="1"/>
  <c r="R28" i="39"/>
  <c r="S28" i="39" s="1"/>
  <c r="R40" i="39"/>
  <c r="S40" i="39" s="1"/>
  <c r="R36" i="39"/>
  <c r="S36" i="39" s="1"/>
  <c r="R10" i="39"/>
  <c r="S10" i="39" s="1"/>
  <c r="R24" i="39"/>
  <c r="S24" i="39" s="1"/>
  <c r="R31" i="39"/>
  <c r="S31" i="39" s="1"/>
  <c r="R8" i="39"/>
  <c r="S8" i="39" s="1"/>
  <c r="R21" i="39"/>
  <c r="S21" i="39" s="1"/>
  <c r="R6" i="39"/>
  <c r="S6" i="39" s="1"/>
  <c r="R19" i="39"/>
  <c r="S19" i="39" s="1"/>
  <c r="R39" i="39"/>
  <c r="S39" i="39" s="1"/>
  <c r="R41" i="39"/>
  <c r="S41" i="39" s="1"/>
  <c r="R23" i="39"/>
  <c r="S23" i="39" s="1"/>
  <c r="R33" i="39"/>
  <c r="S33" i="39" s="1"/>
  <c r="R11" i="39"/>
  <c r="S11" i="39" s="1"/>
  <c r="R30" i="39"/>
  <c r="S30" i="39" s="1"/>
  <c r="R15" i="39"/>
  <c r="S15" i="39" s="1"/>
  <c r="R9" i="39"/>
  <c r="S9" i="39" s="1"/>
  <c r="R29" i="39"/>
  <c r="S29" i="39" s="1"/>
  <c r="R12" i="39"/>
  <c r="S12" i="39" s="1"/>
  <c r="Y19" i="40" l="1"/>
  <c r="U19" i="40"/>
  <c r="W19" i="40"/>
  <c r="Y22" i="58"/>
  <c r="U22" i="58"/>
  <c r="W22" i="58"/>
  <c r="U9" i="58"/>
  <c r="Y9" i="58"/>
  <c r="W9" i="58"/>
  <c r="U29" i="49"/>
  <c r="W29" i="49"/>
  <c r="Y29" i="49"/>
  <c r="U23" i="48"/>
  <c r="Y23" i="48"/>
  <c r="W23" i="48"/>
  <c r="Y43" i="37"/>
  <c r="U43" i="37"/>
  <c r="W43" i="37"/>
  <c r="W16" i="37"/>
  <c r="Y16" i="37"/>
  <c r="U16" i="37"/>
  <c r="U7" i="24"/>
  <c r="Y7" i="24"/>
  <c r="W7" i="24"/>
  <c r="Y28" i="24"/>
  <c r="W28" i="24"/>
  <c r="U28" i="24"/>
  <c r="W13" i="26"/>
  <c r="U13" i="26"/>
  <c r="Y13" i="26"/>
  <c r="Y37" i="26"/>
  <c r="W37" i="26"/>
  <c r="U37" i="26"/>
  <c r="Y17" i="26"/>
  <c r="W17" i="26"/>
  <c r="U17" i="26"/>
  <c r="U15" i="44"/>
  <c r="W15" i="44"/>
  <c r="Y15" i="44"/>
  <c r="Y19" i="44"/>
  <c r="U19" i="44"/>
  <c r="W19" i="44"/>
  <c r="U34" i="53"/>
  <c r="Y34" i="53"/>
  <c r="W34" i="53"/>
  <c r="U17" i="53"/>
  <c r="Y17" i="53"/>
  <c r="W17" i="53"/>
  <c r="U14" i="53"/>
  <c r="Y14" i="53"/>
  <c r="W14" i="53"/>
  <c r="Y32" i="20"/>
  <c r="U32" i="20"/>
  <c r="W32" i="20"/>
  <c r="W23" i="20"/>
  <c r="Y23" i="20"/>
  <c r="U23" i="20"/>
  <c r="W37" i="54"/>
  <c r="U37" i="54"/>
  <c r="Y37" i="54"/>
  <c r="U16" i="54"/>
  <c r="W16" i="54"/>
  <c r="Y16" i="54"/>
  <c r="W7" i="42"/>
  <c r="U7" i="42"/>
  <c r="Y7" i="42"/>
  <c r="W27" i="42"/>
  <c r="U27" i="42"/>
  <c r="Y27" i="42"/>
  <c r="W20" i="42"/>
  <c r="Y20" i="42"/>
  <c r="U20" i="42"/>
  <c r="Y35" i="47"/>
  <c r="U35" i="47"/>
  <c r="W35" i="47"/>
  <c r="U7" i="47"/>
  <c r="Y7" i="47"/>
  <c r="W7" i="47"/>
  <c r="Y6" i="35"/>
  <c r="W6" i="35"/>
  <c r="U6" i="35"/>
  <c r="Y12" i="35"/>
  <c r="U12" i="35"/>
  <c r="W12" i="35"/>
  <c r="U16" i="50"/>
  <c r="W16" i="50"/>
  <c r="Y16" i="50"/>
  <c r="U23" i="50"/>
  <c r="Y23" i="50"/>
  <c r="W23" i="50"/>
  <c r="Y21" i="23"/>
  <c r="U21" i="23"/>
  <c r="W21" i="23"/>
  <c r="U9" i="23"/>
  <c r="Y9" i="23"/>
  <c r="W9" i="23"/>
  <c r="Y12" i="28"/>
  <c r="U12" i="28"/>
  <c r="W12" i="28"/>
  <c r="Y17" i="28"/>
  <c r="U17" i="28"/>
  <c r="W17" i="28"/>
  <c r="W12" i="33"/>
  <c r="Y12" i="33"/>
  <c r="U12" i="33"/>
  <c r="S5" i="33"/>
  <c r="R44" i="33"/>
  <c r="W31" i="33"/>
  <c r="U31" i="33"/>
  <c r="Y31" i="33"/>
  <c r="W24" i="29"/>
  <c r="U24" i="29"/>
  <c r="Y24" i="29"/>
  <c r="Y13" i="29"/>
  <c r="W13" i="29"/>
  <c r="U13" i="29"/>
  <c r="Y29" i="34"/>
  <c r="U29" i="34"/>
  <c r="W29" i="34"/>
  <c r="S5" i="34"/>
  <c r="R44" i="34"/>
  <c r="Y28" i="23"/>
  <c r="W28" i="23"/>
  <c r="U28" i="23"/>
  <c r="R35" i="27"/>
  <c r="S35" i="27" s="1"/>
  <c r="D36" i="19" s="1"/>
  <c r="R25" i="27"/>
  <c r="S25" i="27" s="1"/>
  <c r="R32" i="27"/>
  <c r="S32" i="27" s="1"/>
  <c r="R22" i="27"/>
  <c r="S22" i="27" s="1"/>
  <c r="R42" i="27"/>
  <c r="S42" i="27" s="1"/>
  <c r="R17" i="27"/>
  <c r="S17" i="27" s="1"/>
  <c r="R39" i="27"/>
  <c r="S39" i="27" s="1"/>
  <c r="R40" i="27"/>
  <c r="S40" i="27" s="1"/>
  <c r="R29" i="27"/>
  <c r="S29" i="27" s="1"/>
  <c r="R9" i="27"/>
  <c r="S9" i="27" s="1"/>
  <c r="R34" i="27"/>
  <c r="S34" i="27" s="1"/>
  <c r="R10" i="27"/>
  <c r="S10" i="27" s="1"/>
  <c r="R33" i="27"/>
  <c r="S33" i="27" s="1"/>
  <c r="R6" i="27"/>
  <c r="S6" i="27" s="1"/>
  <c r="R26" i="27"/>
  <c r="S26" i="27" s="1"/>
  <c r="R21" i="27"/>
  <c r="S21" i="27" s="1"/>
  <c r="R31" i="27"/>
  <c r="S31" i="27" s="1"/>
  <c r="R23" i="27"/>
  <c r="S23" i="27" s="1"/>
  <c r="R43" i="27"/>
  <c r="S43" i="27" s="1"/>
  <c r="R37" i="27"/>
  <c r="S37" i="27" s="1"/>
  <c r="R41" i="27"/>
  <c r="S41" i="27" s="1"/>
  <c r="R30" i="27"/>
  <c r="S30" i="27" s="1"/>
  <c r="R7" i="27"/>
  <c r="S7" i="27" s="1"/>
  <c r="R19" i="27"/>
  <c r="S19" i="27" s="1"/>
  <c r="R27" i="27"/>
  <c r="S27" i="27" s="1"/>
  <c r="R28" i="27"/>
  <c r="S28" i="27" s="1"/>
  <c r="R38" i="27"/>
  <c r="S38" i="27" s="1"/>
  <c r="R13" i="27"/>
  <c r="S13" i="27" s="1"/>
  <c r="R36" i="27"/>
  <c r="S36" i="27" s="1"/>
  <c r="R11" i="27"/>
  <c r="S11" i="27" s="1"/>
  <c r="R20" i="27"/>
  <c r="S20" i="27" s="1"/>
  <c r="R12" i="27"/>
  <c r="S12" i="27" s="1"/>
  <c r="R14" i="27"/>
  <c r="S14" i="27" s="1"/>
  <c r="R24" i="27"/>
  <c r="S24" i="27" s="1"/>
  <c r="R16" i="27"/>
  <c r="S16" i="27" s="1"/>
  <c r="R5" i="27"/>
  <c r="R18" i="27"/>
  <c r="S18" i="27" s="1"/>
  <c r="R8" i="27"/>
  <c r="S8" i="27" s="1"/>
  <c r="R15" i="27"/>
  <c r="S15" i="27" s="1"/>
  <c r="W9" i="28"/>
  <c r="U9" i="28"/>
  <c r="Y9" i="28"/>
  <c r="Y28" i="28"/>
  <c r="U28" i="28"/>
  <c r="W28" i="28"/>
  <c r="Y28" i="33"/>
  <c r="U28" i="33"/>
  <c r="W28" i="33"/>
  <c r="Y39" i="33"/>
  <c r="W39" i="33"/>
  <c r="U39" i="33"/>
  <c r="Y10" i="33"/>
  <c r="W10" i="33"/>
  <c r="U10" i="33"/>
  <c r="U11" i="29"/>
  <c r="Y11" i="29"/>
  <c r="W11" i="29"/>
  <c r="U43" i="29"/>
  <c r="Y43" i="29"/>
  <c r="W43" i="29"/>
  <c r="U25" i="34"/>
  <c r="W25" i="34"/>
  <c r="Y25" i="34"/>
  <c r="W9" i="34"/>
  <c r="Y9" i="34"/>
  <c r="U9" i="34"/>
  <c r="W28" i="40"/>
  <c r="U28" i="40"/>
  <c r="Y28" i="40"/>
  <c r="W21" i="48"/>
  <c r="U21" i="48"/>
  <c r="Y21" i="48"/>
  <c r="Y36" i="41"/>
  <c r="W36" i="41"/>
  <c r="U36" i="41"/>
  <c r="W26" i="31"/>
  <c r="U26" i="31"/>
  <c r="Y26" i="31"/>
  <c r="W14" i="58"/>
  <c r="U14" i="58"/>
  <c r="Y14" i="58"/>
  <c r="W27" i="30"/>
  <c r="U27" i="30"/>
  <c r="Y27" i="30"/>
  <c r="U13" i="56"/>
  <c r="W13" i="56"/>
  <c r="Y13" i="56"/>
  <c r="Y29" i="22"/>
  <c r="U29" i="22"/>
  <c r="W29" i="22"/>
  <c r="U31" i="26"/>
  <c r="Y31" i="26"/>
  <c r="W31" i="26"/>
  <c r="W25" i="26"/>
  <c r="U25" i="26"/>
  <c r="Y25" i="26"/>
  <c r="U8" i="41"/>
  <c r="W8" i="41"/>
  <c r="Y8" i="41"/>
  <c r="W15" i="21"/>
  <c r="U15" i="21"/>
  <c r="Y15" i="21"/>
  <c r="Y36" i="56"/>
  <c r="W36" i="56"/>
  <c r="U36" i="56"/>
  <c r="S5" i="22"/>
  <c r="R44" i="22"/>
  <c r="Y37" i="41"/>
  <c r="W37" i="41"/>
  <c r="U37" i="41"/>
  <c r="U16" i="36"/>
  <c r="W16" i="36"/>
  <c r="Y16" i="36"/>
  <c r="U36" i="52"/>
  <c r="W36" i="52"/>
  <c r="Y36" i="52"/>
  <c r="W22" i="56"/>
  <c r="Y22" i="56"/>
  <c r="U22" i="56"/>
  <c r="R43" i="55"/>
  <c r="S43" i="55" s="1"/>
  <c r="R16" i="55"/>
  <c r="S16" i="55" s="1"/>
  <c r="R5" i="55"/>
  <c r="R22" i="55"/>
  <c r="S22" i="55" s="1"/>
  <c r="R8" i="55"/>
  <c r="S8" i="55" s="1"/>
  <c r="R21" i="55"/>
  <c r="S21" i="55" s="1"/>
  <c r="R19" i="55"/>
  <c r="S19" i="55" s="1"/>
  <c r="R39" i="55"/>
  <c r="S39" i="55" s="1"/>
  <c r="R27" i="55"/>
  <c r="S27" i="55" s="1"/>
  <c r="R36" i="55"/>
  <c r="S36" i="55" s="1"/>
  <c r="R34" i="55"/>
  <c r="S34" i="55" s="1"/>
  <c r="R14" i="55"/>
  <c r="S14" i="55" s="1"/>
  <c r="R11" i="55"/>
  <c r="S11" i="55" s="1"/>
  <c r="R13" i="55"/>
  <c r="S13" i="55" s="1"/>
  <c r="R18" i="55"/>
  <c r="S18" i="55" s="1"/>
  <c r="R28" i="55"/>
  <c r="S28" i="55" s="1"/>
  <c r="R25" i="55"/>
  <c r="S25" i="55" s="1"/>
  <c r="R42" i="55"/>
  <c r="S42" i="55" s="1"/>
  <c r="R17" i="55"/>
  <c r="S17" i="55" s="1"/>
  <c r="R26" i="55"/>
  <c r="S26" i="55" s="1"/>
  <c r="R40" i="55"/>
  <c r="S40" i="55" s="1"/>
  <c r="R10" i="55"/>
  <c r="S10" i="55" s="1"/>
  <c r="R31" i="55"/>
  <c r="S31" i="55" s="1"/>
  <c r="R41" i="55"/>
  <c r="S41" i="55" s="1"/>
  <c r="R12" i="55"/>
  <c r="S12" i="55" s="1"/>
  <c r="R9" i="55"/>
  <c r="S9" i="55" s="1"/>
  <c r="R37" i="55"/>
  <c r="S37" i="55" s="1"/>
  <c r="R38" i="55"/>
  <c r="S38" i="55" s="1"/>
  <c r="R32" i="55"/>
  <c r="S32" i="55" s="1"/>
  <c r="R30" i="55"/>
  <c r="S30" i="55" s="1"/>
  <c r="R35" i="55"/>
  <c r="S35" i="55" s="1"/>
  <c r="R24" i="55"/>
  <c r="S24" i="55" s="1"/>
  <c r="R29" i="55"/>
  <c r="S29" i="55" s="1"/>
  <c r="R6" i="55"/>
  <c r="S6" i="55" s="1"/>
  <c r="R20" i="55"/>
  <c r="S20" i="55" s="1"/>
  <c r="R15" i="55"/>
  <c r="S15" i="55" s="1"/>
  <c r="R33" i="55"/>
  <c r="S33" i="55" s="1"/>
  <c r="R23" i="55"/>
  <c r="S23" i="55" s="1"/>
  <c r="R7" i="55"/>
  <c r="S7" i="55" s="1"/>
  <c r="Y20" i="36"/>
  <c r="U20" i="36"/>
  <c r="W20" i="36"/>
  <c r="W18" i="37"/>
  <c r="Y18" i="37"/>
  <c r="U18" i="37"/>
  <c r="W9" i="44"/>
  <c r="U9" i="44"/>
  <c r="Y9" i="44"/>
  <c r="U27" i="35"/>
  <c r="Y27" i="35"/>
  <c r="W27" i="35"/>
  <c r="W34" i="28"/>
  <c r="U34" i="28"/>
  <c r="Y34" i="28"/>
  <c r="U43" i="58"/>
  <c r="Y43" i="58"/>
  <c r="W43" i="58"/>
  <c r="W18" i="22"/>
  <c r="U18" i="22"/>
  <c r="Y18" i="22"/>
  <c r="U19" i="26"/>
  <c r="Y19" i="26"/>
  <c r="W19" i="26"/>
  <c r="U38" i="44"/>
  <c r="W38" i="44"/>
  <c r="Y38" i="44"/>
  <c r="U33" i="50"/>
  <c r="Y33" i="50"/>
  <c r="W33" i="50"/>
  <c r="Y24" i="39"/>
  <c r="W24" i="39"/>
  <c r="U24" i="39"/>
  <c r="U35" i="36"/>
  <c r="W35" i="36"/>
  <c r="Y35" i="36"/>
  <c r="Y37" i="36"/>
  <c r="U37" i="36"/>
  <c r="W37" i="36"/>
  <c r="W33" i="36"/>
  <c r="U33" i="36"/>
  <c r="Y33" i="36"/>
  <c r="U24" i="31"/>
  <c r="W24" i="31"/>
  <c r="Y24" i="31"/>
  <c r="U38" i="40"/>
  <c r="Y38" i="40"/>
  <c r="W38" i="40"/>
  <c r="Y27" i="40"/>
  <c r="W27" i="40"/>
  <c r="U27" i="40"/>
  <c r="Y35" i="58"/>
  <c r="W35" i="58"/>
  <c r="U35" i="58"/>
  <c r="U34" i="21"/>
  <c r="W34" i="21"/>
  <c r="Y34" i="21"/>
  <c r="Y39" i="49"/>
  <c r="W39" i="49"/>
  <c r="U39" i="49"/>
  <c r="Y25" i="48"/>
  <c r="U25" i="48"/>
  <c r="W25" i="48"/>
  <c r="W8" i="24"/>
  <c r="U8" i="24"/>
  <c r="Y8" i="24"/>
  <c r="W37" i="44"/>
  <c r="Y37" i="44"/>
  <c r="U37" i="44"/>
  <c r="U41" i="53"/>
  <c r="Y41" i="53"/>
  <c r="W41" i="53"/>
  <c r="W30" i="20"/>
  <c r="U30" i="20"/>
  <c r="Y30" i="20"/>
  <c r="W27" i="54"/>
  <c r="Y27" i="54"/>
  <c r="U27" i="54"/>
  <c r="Y29" i="54"/>
  <c r="W29" i="54"/>
  <c r="U29" i="54"/>
  <c r="U9" i="35"/>
  <c r="Y9" i="35"/>
  <c r="W9" i="35"/>
  <c r="Y23" i="21"/>
  <c r="W23" i="21"/>
  <c r="U23" i="21"/>
  <c r="W12" i="49"/>
  <c r="U12" i="49"/>
  <c r="Y12" i="49"/>
  <c r="U8" i="56"/>
  <c r="W8" i="56"/>
  <c r="Y8" i="56"/>
  <c r="U13" i="22"/>
  <c r="W13" i="22"/>
  <c r="Y13" i="22"/>
  <c r="W40" i="24"/>
  <c r="Y40" i="24"/>
  <c r="U40" i="24"/>
  <c r="Y11" i="26"/>
  <c r="W11" i="26"/>
  <c r="U11" i="26"/>
  <c r="Y26" i="53"/>
  <c r="U26" i="53"/>
  <c r="W26" i="53"/>
  <c r="Y22" i="35"/>
  <c r="W22" i="35"/>
  <c r="U22" i="35"/>
  <c r="W32" i="23"/>
  <c r="U32" i="23"/>
  <c r="Y32" i="23"/>
  <c r="Y8" i="33"/>
  <c r="W8" i="33"/>
  <c r="U8" i="33"/>
  <c r="W39" i="29"/>
  <c r="Y39" i="29"/>
  <c r="U39" i="29"/>
  <c r="W26" i="40"/>
  <c r="U26" i="40"/>
  <c r="Y26" i="40"/>
  <c r="Y23" i="58"/>
  <c r="U23" i="58"/>
  <c r="W23" i="58"/>
  <c r="Y32" i="30"/>
  <c r="W32" i="30"/>
  <c r="U32" i="30"/>
  <c r="W29" i="56"/>
  <c r="U29" i="56"/>
  <c r="Y29" i="56"/>
  <c r="Y6" i="20"/>
  <c r="W6" i="20"/>
  <c r="U6" i="20"/>
  <c r="Y36" i="42"/>
  <c r="U36" i="42"/>
  <c r="W36" i="42"/>
  <c r="U37" i="47"/>
  <c r="Y37" i="47"/>
  <c r="W37" i="47"/>
  <c r="U22" i="50"/>
  <c r="W22" i="50"/>
  <c r="Y22" i="50"/>
  <c r="Y38" i="33"/>
  <c r="U38" i="33"/>
  <c r="W38" i="33"/>
  <c r="Y18" i="34"/>
  <c r="W18" i="34"/>
  <c r="U18" i="34"/>
  <c r="U42" i="39"/>
  <c r="Y42" i="39"/>
  <c r="W42" i="39"/>
  <c r="W38" i="36"/>
  <c r="Y38" i="36"/>
  <c r="U38" i="36"/>
  <c r="U20" i="30"/>
  <c r="Y20" i="30"/>
  <c r="W20" i="30"/>
  <c r="Y32" i="29"/>
  <c r="W32" i="29"/>
  <c r="U32" i="29"/>
  <c r="U11" i="39"/>
  <c r="Y11" i="39"/>
  <c r="W11" i="39"/>
  <c r="U31" i="41"/>
  <c r="Y31" i="41"/>
  <c r="W31" i="41"/>
  <c r="W28" i="36"/>
  <c r="U28" i="36"/>
  <c r="Y28" i="36"/>
  <c r="Y30" i="36"/>
  <c r="W30" i="36"/>
  <c r="U30" i="36"/>
  <c r="U23" i="52"/>
  <c r="W23" i="52"/>
  <c r="Y23" i="52"/>
  <c r="Y17" i="52"/>
  <c r="U17" i="52"/>
  <c r="W17" i="52"/>
  <c r="Y10" i="31"/>
  <c r="U10" i="31"/>
  <c r="W10" i="31"/>
  <c r="U29" i="31"/>
  <c r="W29" i="31"/>
  <c r="Y29" i="31"/>
  <c r="W13" i="40"/>
  <c r="U13" i="40"/>
  <c r="Y13" i="40"/>
  <c r="W41" i="40"/>
  <c r="Y41" i="40"/>
  <c r="U41" i="40"/>
  <c r="W31" i="40"/>
  <c r="U31" i="40"/>
  <c r="Y31" i="40"/>
  <c r="W10" i="58"/>
  <c r="Y10" i="58"/>
  <c r="U10" i="58"/>
  <c r="Y15" i="58"/>
  <c r="U15" i="58"/>
  <c r="W15" i="58"/>
  <c r="W42" i="30"/>
  <c r="Y42" i="30"/>
  <c r="U42" i="30"/>
  <c r="W12" i="30"/>
  <c r="U12" i="30"/>
  <c r="Y12" i="30"/>
  <c r="U26" i="30"/>
  <c r="Y26" i="30"/>
  <c r="W26" i="30"/>
  <c r="U33" i="21"/>
  <c r="W33" i="21"/>
  <c r="Y33" i="21"/>
  <c r="U12" i="21"/>
  <c r="W12" i="21"/>
  <c r="Y12" i="21"/>
  <c r="W9" i="49"/>
  <c r="U9" i="49"/>
  <c r="Y9" i="49"/>
  <c r="Y26" i="49"/>
  <c r="W26" i="49"/>
  <c r="U26" i="49"/>
  <c r="W10" i="49"/>
  <c r="U10" i="49"/>
  <c r="Y10" i="49"/>
  <c r="U43" i="56"/>
  <c r="W43" i="56"/>
  <c r="Y43" i="56"/>
  <c r="S5" i="56"/>
  <c r="R44" i="56"/>
  <c r="U15" i="22"/>
  <c r="Y15" i="22"/>
  <c r="W15" i="22"/>
  <c r="U41" i="22"/>
  <c r="W41" i="22"/>
  <c r="Y41" i="22"/>
  <c r="W38" i="22"/>
  <c r="Y38" i="22"/>
  <c r="U38" i="22"/>
  <c r="W16" i="48"/>
  <c r="Y16" i="48"/>
  <c r="U16" i="48"/>
  <c r="Y43" i="48"/>
  <c r="W43" i="48"/>
  <c r="U43" i="48"/>
  <c r="Y19" i="37"/>
  <c r="W19" i="37"/>
  <c r="U19" i="37"/>
  <c r="S5" i="37"/>
  <c r="R44" i="37"/>
  <c r="Y8" i="37"/>
  <c r="W8" i="37"/>
  <c r="U8" i="37"/>
  <c r="Y36" i="24"/>
  <c r="W36" i="24"/>
  <c r="U36" i="24"/>
  <c r="U27" i="24"/>
  <c r="Y27" i="24"/>
  <c r="W27" i="24"/>
  <c r="U32" i="26"/>
  <c r="W32" i="26"/>
  <c r="Y32" i="26"/>
  <c r="U39" i="26"/>
  <c r="Y39" i="26"/>
  <c r="W39" i="26"/>
  <c r="W16" i="26"/>
  <c r="U16" i="26"/>
  <c r="Y16" i="26"/>
  <c r="Y12" i="44"/>
  <c r="U12" i="44"/>
  <c r="W12" i="44"/>
  <c r="Y41" i="44"/>
  <c r="U41" i="44"/>
  <c r="W41" i="44"/>
  <c r="U28" i="53"/>
  <c r="W28" i="53"/>
  <c r="Y28" i="53"/>
  <c r="U42" i="53"/>
  <c r="Y42" i="53"/>
  <c r="W42" i="53"/>
  <c r="W13" i="53"/>
  <c r="Y13" i="53"/>
  <c r="U13" i="53"/>
  <c r="U37" i="20"/>
  <c r="Y37" i="20"/>
  <c r="W37" i="20"/>
  <c r="Y15" i="20"/>
  <c r="W15" i="20"/>
  <c r="U15" i="20"/>
  <c r="W33" i="54"/>
  <c r="Y33" i="54"/>
  <c r="U33" i="54"/>
  <c r="W38" i="54"/>
  <c r="U38" i="54"/>
  <c r="Y38" i="54"/>
  <c r="U35" i="54"/>
  <c r="Y35" i="54"/>
  <c r="W35" i="54"/>
  <c r="W37" i="42"/>
  <c r="Y37" i="42"/>
  <c r="U37" i="42"/>
  <c r="W31" i="42"/>
  <c r="U31" i="42"/>
  <c r="Y31" i="42"/>
  <c r="S5" i="47"/>
  <c r="R44" i="47"/>
  <c r="Y28" i="47"/>
  <c r="W28" i="47"/>
  <c r="U28" i="47"/>
  <c r="U20" i="47"/>
  <c r="W20" i="47"/>
  <c r="Y20" i="47"/>
  <c r="W10" i="35"/>
  <c r="U10" i="35"/>
  <c r="Y10" i="35"/>
  <c r="U36" i="35"/>
  <c r="W36" i="35"/>
  <c r="Y36" i="35"/>
  <c r="U36" i="50"/>
  <c r="Y36" i="50"/>
  <c r="W36" i="50"/>
  <c r="Y31" i="50"/>
  <c r="W31" i="50"/>
  <c r="U31" i="50"/>
  <c r="U39" i="50"/>
  <c r="W39" i="50"/>
  <c r="Y39" i="50"/>
  <c r="U36" i="23"/>
  <c r="Y36" i="23"/>
  <c r="W36" i="23"/>
  <c r="Y39" i="23"/>
  <c r="U39" i="23"/>
  <c r="W39" i="23"/>
  <c r="U14" i="28"/>
  <c r="W14" i="28"/>
  <c r="Y14" i="28"/>
  <c r="Y36" i="28"/>
  <c r="W36" i="28"/>
  <c r="U36" i="28"/>
  <c r="U26" i="28"/>
  <c r="W26" i="28"/>
  <c r="Y26" i="28"/>
  <c r="W26" i="33"/>
  <c r="Y26" i="33"/>
  <c r="U26" i="33"/>
  <c r="U27" i="33"/>
  <c r="Y27" i="33"/>
  <c r="W27" i="33"/>
  <c r="Y10" i="29"/>
  <c r="W10" i="29"/>
  <c r="U10" i="29"/>
  <c r="U40" i="29"/>
  <c r="Y40" i="29"/>
  <c r="W40" i="29"/>
  <c r="W8" i="29"/>
  <c r="U8" i="29"/>
  <c r="Y8" i="29"/>
  <c r="W36" i="34"/>
  <c r="Y36" i="34"/>
  <c r="U36" i="34"/>
  <c r="U21" i="34"/>
  <c r="Y21" i="34"/>
  <c r="W21" i="34"/>
  <c r="W16" i="21"/>
  <c r="Y16" i="21"/>
  <c r="U16" i="21"/>
  <c r="Y12" i="56"/>
  <c r="U12" i="56"/>
  <c r="W12" i="56"/>
  <c r="Y25" i="22"/>
  <c r="W25" i="22"/>
  <c r="U25" i="22"/>
  <c r="W25" i="39"/>
  <c r="U25" i="39"/>
  <c r="Y25" i="39"/>
  <c r="U11" i="36"/>
  <c r="Y11" i="36"/>
  <c r="W11" i="36"/>
  <c r="U13" i="58"/>
  <c r="Y13" i="58"/>
  <c r="W13" i="58"/>
  <c r="Y21" i="37"/>
  <c r="W21" i="37"/>
  <c r="U21" i="37"/>
  <c r="W22" i="42"/>
  <c r="U22" i="42"/>
  <c r="Y22" i="42"/>
  <c r="W14" i="47"/>
  <c r="U14" i="47"/>
  <c r="Y14" i="47"/>
  <c r="W9" i="50"/>
  <c r="Y9" i="50"/>
  <c r="U9" i="50"/>
  <c r="W14" i="39"/>
  <c r="U14" i="39"/>
  <c r="Y14" i="39"/>
  <c r="Y19" i="49"/>
  <c r="U19" i="49"/>
  <c r="W19" i="49"/>
  <c r="W40" i="22"/>
  <c r="Y40" i="22"/>
  <c r="U40" i="22"/>
  <c r="W32" i="37"/>
  <c r="U32" i="37"/>
  <c r="Y32" i="37"/>
  <c r="W35" i="24"/>
  <c r="Y35" i="24"/>
  <c r="U35" i="24"/>
  <c r="Y10" i="44"/>
  <c r="U10" i="44"/>
  <c r="W10" i="44"/>
  <c r="Y33" i="53"/>
  <c r="U33" i="53"/>
  <c r="W33" i="53"/>
  <c r="Y27" i="20"/>
  <c r="W27" i="20"/>
  <c r="U27" i="20"/>
  <c r="W42" i="54"/>
  <c r="Y42" i="54"/>
  <c r="U42" i="54"/>
  <c r="U10" i="42"/>
  <c r="Y10" i="42"/>
  <c r="W10" i="42"/>
  <c r="Y43" i="47"/>
  <c r="U43" i="47"/>
  <c r="W43" i="47"/>
  <c r="W10" i="50"/>
  <c r="U10" i="50"/>
  <c r="Y10" i="50"/>
  <c r="U41" i="23"/>
  <c r="Y41" i="23"/>
  <c r="W41" i="23"/>
  <c r="U34" i="33"/>
  <c r="Y34" i="33"/>
  <c r="W34" i="33"/>
  <c r="W7" i="21"/>
  <c r="U7" i="21"/>
  <c r="Y7" i="21"/>
  <c r="R26" i="51"/>
  <c r="S26" i="51" s="1"/>
  <c r="R10" i="51"/>
  <c r="S10" i="51" s="1"/>
  <c r="R24" i="51"/>
  <c r="S24" i="51" s="1"/>
  <c r="R18" i="51"/>
  <c r="S18" i="51" s="1"/>
  <c r="R42" i="51"/>
  <c r="S42" i="51" s="1"/>
  <c r="R25" i="51"/>
  <c r="S25" i="51" s="1"/>
  <c r="R32" i="51"/>
  <c r="S32" i="51" s="1"/>
  <c r="R34" i="51"/>
  <c r="S34" i="51" s="1"/>
  <c r="R40" i="51"/>
  <c r="S40" i="51" s="1"/>
  <c r="R19" i="51"/>
  <c r="S19" i="51" s="1"/>
  <c r="R41" i="51"/>
  <c r="S41" i="51" s="1"/>
  <c r="R27" i="51"/>
  <c r="S27" i="51" s="1"/>
  <c r="R33" i="51"/>
  <c r="S33" i="51" s="1"/>
  <c r="R9" i="51"/>
  <c r="S9" i="51" s="1"/>
  <c r="R35" i="51"/>
  <c r="S35" i="51" s="1"/>
  <c r="R43" i="51"/>
  <c r="S43" i="51" s="1"/>
  <c r="R8" i="51"/>
  <c r="S8" i="51" s="1"/>
  <c r="R28" i="51"/>
  <c r="S28" i="51" s="1"/>
  <c r="R20" i="51"/>
  <c r="S20" i="51" s="1"/>
  <c r="R13" i="51"/>
  <c r="S13" i="51" s="1"/>
  <c r="R23" i="51"/>
  <c r="S23" i="51" s="1"/>
  <c r="R17" i="51"/>
  <c r="S17" i="51" s="1"/>
  <c r="R16" i="51"/>
  <c r="S16" i="51" s="1"/>
  <c r="R7" i="51"/>
  <c r="S7" i="51" s="1"/>
  <c r="R29" i="51"/>
  <c r="S29" i="51" s="1"/>
  <c r="R11" i="51"/>
  <c r="S11" i="51" s="1"/>
  <c r="R21" i="51"/>
  <c r="S21" i="51" s="1"/>
  <c r="R38" i="51"/>
  <c r="S38" i="51" s="1"/>
  <c r="R14" i="51"/>
  <c r="S14" i="51" s="1"/>
  <c r="R6" i="51"/>
  <c r="S6" i="51" s="1"/>
  <c r="R36" i="51"/>
  <c r="S36" i="51" s="1"/>
  <c r="R15" i="51"/>
  <c r="S15" i="51" s="1"/>
  <c r="R37" i="51"/>
  <c r="S37" i="51" s="1"/>
  <c r="R5" i="51"/>
  <c r="R22" i="51"/>
  <c r="S22" i="51" s="1"/>
  <c r="R30" i="51"/>
  <c r="S30" i="51" s="1"/>
  <c r="R12" i="51"/>
  <c r="S12" i="51" s="1"/>
  <c r="R31" i="51"/>
  <c r="S31" i="51" s="1"/>
  <c r="R39" i="51"/>
  <c r="S39" i="51" s="1"/>
  <c r="W21" i="47"/>
  <c r="U21" i="47"/>
  <c r="Y21" i="47"/>
  <c r="W18" i="23"/>
  <c r="U18" i="23"/>
  <c r="Y18" i="23"/>
  <c r="R20" i="43"/>
  <c r="S20" i="43" s="1"/>
  <c r="R29" i="43"/>
  <c r="S29" i="43" s="1"/>
  <c r="R40" i="43"/>
  <c r="S40" i="43" s="1"/>
  <c r="R30" i="43"/>
  <c r="S30" i="43" s="1"/>
  <c r="R22" i="43"/>
  <c r="S22" i="43" s="1"/>
  <c r="R12" i="43"/>
  <c r="S12" i="43" s="1"/>
  <c r="R10" i="43"/>
  <c r="S10" i="43" s="1"/>
  <c r="R27" i="43"/>
  <c r="S27" i="43" s="1"/>
  <c r="R13" i="43"/>
  <c r="S13" i="43" s="1"/>
  <c r="R7" i="43"/>
  <c r="R18" i="43"/>
  <c r="S18" i="43" s="1"/>
  <c r="R14" i="43"/>
  <c r="S14" i="43" s="1"/>
  <c r="R24" i="43"/>
  <c r="S24" i="43" s="1"/>
  <c r="R38" i="43"/>
  <c r="S38" i="43" s="1"/>
  <c r="R15" i="43"/>
  <c r="S15" i="43" s="1"/>
  <c r="R41" i="43"/>
  <c r="S41" i="43" s="1"/>
  <c r="R31" i="43"/>
  <c r="S31" i="43" s="1"/>
  <c r="R16" i="43"/>
  <c r="S16" i="43" s="1"/>
  <c r="R8" i="43"/>
  <c r="S8" i="43" s="1"/>
  <c r="R32" i="43"/>
  <c r="S32" i="43" s="1"/>
  <c r="R28" i="43"/>
  <c r="S28" i="43" s="1"/>
  <c r="R25" i="43"/>
  <c r="S25" i="43" s="1"/>
  <c r="R9" i="43"/>
  <c r="S9" i="43" s="1"/>
  <c r="R42" i="43"/>
  <c r="S42" i="43" s="1"/>
  <c r="R43" i="43"/>
  <c r="S43" i="43" s="1"/>
  <c r="R33" i="43"/>
  <c r="S33" i="43" s="1"/>
  <c r="R26" i="43"/>
  <c r="S26" i="43" s="1"/>
  <c r="R17" i="43"/>
  <c r="S17" i="43" s="1"/>
  <c r="R35" i="43"/>
  <c r="S35" i="43" s="1"/>
  <c r="R21" i="43"/>
  <c r="S21" i="43" s="1"/>
  <c r="R37" i="43"/>
  <c r="S37" i="43" s="1"/>
  <c r="R23" i="43"/>
  <c r="S23" i="43" s="1"/>
  <c r="R11" i="43"/>
  <c r="S11" i="43" s="1"/>
  <c r="R39" i="43"/>
  <c r="S39" i="43" s="1"/>
  <c r="R5" i="43"/>
  <c r="S5" i="43" s="1"/>
  <c r="R36" i="43"/>
  <c r="S36" i="43" s="1"/>
  <c r="R6" i="43"/>
  <c r="S6" i="43" s="1"/>
  <c r="R34" i="43"/>
  <c r="S34" i="43" s="1"/>
  <c r="R19" i="43"/>
  <c r="S19" i="43" s="1"/>
  <c r="U22" i="28"/>
  <c r="W22" i="28"/>
  <c r="Y22" i="28"/>
  <c r="W10" i="28"/>
  <c r="U10" i="28"/>
  <c r="Y10" i="28"/>
  <c r="Y7" i="34"/>
  <c r="U7" i="34"/>
  <c r="W7" i="34"/>
  <c r="W15" i="39"/>
  <c r="U15" i="39"/>
  <c r="Y15" i="39"/>
  <c r="Y35" i="31"/>
  <c r="U35" i="31"/>
  <c r="W35" i="31"/>
  <c r="U6" i="30"/>
  <c r="Y6" i="30"/>
  <c r="W6" i="30"/>
  <c r="Y16" i="22"/>
  <c r="U16" i="22"/>
  <c r="W16" i="22"/>
  <c r="U39" i="24"/>
  <c r="W39" i="24"/>
  <c r="Y39" i="24"/>
  <c r="U29" i="53"/>
  <c r="Y29" i="53"/>
  <c r="W29" i="53"/>
  <c r="Y20" i="20"/>
  <c r="W20" i="20"/>
  <c r="U20" i="20"/>
  <c r="U34" i="29"/>
  <c r="W34" i="29"/>
  <c r="Y34" i="29"/>
  <c r="U35" i="39"/>
  <c r="Y35" i="39"/>
  <c r="W35" i="39"/>
  <c r="Y33" i="41"/>
  <c r="U33" i="41"/>
  <c r="W33" i="41"/>
  <c r="U14" i="31"/>
  <c r="Y14" i="31"/>
  <c r="W14" i="31"/>
  <c r="W39" i="40"/>
  <c r="U39" i="40"/>
  <c r="Y39" i="40"/>
  <c r="U14" i="40"/>
  <c r="W14" i="40"/>
  <c r="Y14" i="40"/>
  <c r="W40" i="49"/>
  <c r="U40" i="49"/>
  <c r="Y40" i="49"/>
  <c r="U31" i="56"/>
  <c r="W31" i="56"/>
  <c r="Y31" i="56"/>
  <c r="Y11" i="22"/>
  <c r="U11" i="22"/>
  <c r="W11" i="22"/>
  <c r="U41" i="35"/>
  <c r="W41" i="35"/>
  <c r="Y41" i="35"/>
  <c r="W9" i="33"/>
  <c r="U9" i="33"/>
  <c r="Y9" i="33"/>
  <c r="Y17" i="36"/>
  <c r="W17" i="36"/>
  <c r="U17" i="36"/>
  <c r="Y30" i="52"/>
  <c r="U30" i="52"/>
  <c r="W30" i="52"/>
  <c r="S5" i="40"/>
  <c r="R44" i="40"/>
  <c r="W18" i="30"/>
  <c r="U18" i="30"/>
  <c r="Y18" i="30"/>
  <c r="W22" i="24"/>
  <c r="Y22" i="24"/>
  <c r="U22" i="24"/>
  <c r="U23" i="26"/>
  <c r="W23" i="26"/>
  <c r="Y23" i="26"/>
  <c r="Y42" i="44"/>
  <c r="W42" i="44"/>
  <c r="U42" i="44"/>
  <c r="W40" i="53"/>
  <c r="U40" i="53"/>
  <c r="Y40" i="53"/>
  <c r="U26" i="35"/>
  <c r="W26" i="35"/>
  <c r="Y26" i="35"/>
  <c r="W27" i="50"/>
  <c r="Y27" i="50"/>
  <c r="U27" i="50"/>
  <c r="Y38" i="50"/>
  <c r="W38" i="50"/>
  <c r="U38" i="50"/>
  <c r="W35" i="23"/>
  <c r="U35" i="23"/>
  <c r="Y35" i="23"/>
  <c r="W7" i="28"/>
  <c r="U7" i="28"/>
  <c r="Y7" i="28"/>
  <c r="W33" i="28"/>
  <c r="Y33" i="28"/>
  <c r="U33" i="28"/>
  <c r="W29" i="33"/>
  <c r="U29" i="33"/>
  <c r="Y29" i="33"/>
  <c r="W43" i="33"/>
  <c r="U43" i="33"/>
  <c r="Y43" i="33"/>
  <c r="W42" i="29"/>
  <c r="U42" i="29"/>
  <c r="Y42" i="29"/>
  <c r="U37" i="29"/>
  <c r="W37" i="29"/>
  <c r="Y37" i="29"/>
  <c r="Y31" i="34"/>
  <c r="U31" i="34"/>
  <c r="W31" i="34"/>
  <c r="Y18" i="39"/>
  <c r="W18" i="39"/>
  <c r="U18" i="39"/>
  <c r="S5" i="41"/>
  <c r="R44" i="41"/>
  <c r="W14" i="41"/>
  <c r="U14" i="41"/>
  <c r="Y14" i="41"/>
  <c r="W20" i="41"/>
  <c r="Y20" i="41"/>
  <c r="U20" i="41"/>
  <c r="Y43" i="36"/>
  <c r="U43" i="36"/>
  <c r="W43" i="36"/>
  <c r="W7" i="36"/>
  <c r="Y7" i="36"/>
  <c r="U7" i="36"/>
  <c r="Y37" i="52"/>
  <c r="U37" i="52"/>
  <c r="W37" i="52"/>
  <c r="U33" i="52"/>
  <c r="W33" i="52"/>
  <c r="Y33" i="52"/>
  <c r="Y9" i="52"/>
  <c r="W9" i="52"/>
  <c r="U9" i="52"/>
  <c r="Y30" i="31"/>
  <c r="U30" i="31"/>
  <c r="W30" i="31"/>
  <c r="Y38" i="31"/>
  <c r="W38" i="31"/>
  <c r="U38" i="31"/>
  <c r="W7" i="40"/>
  <c r="U7" i="40"/>
  <c r="Y7" i="40"/>
  <c r="U36" i="40"/>
  <c r="W36" i="40"/>
  <c r="Y36" i="40"/>
  <c r="U12" i="40"/>
  <c r="Y12" i="40"/>
  <c r="W12" i="40"/>
  <c r="Y34" i="58"/>
  <c r="U34" i="58"/>
  <c r="W34" i="58"/>
  <c r="Y27" i="58"/>
  <c r="W27" i="58"/>
  <c r="U27" i="58"/>
  <c r="U29" i="30"/>
  <c r="Y29" i="30"/>
  <c r="W29" i="30"/>
  <c r="Y38" i="30"/>
  <c r="U38" i="30"/>
  <c r="W38" i="30"/>
  <c r="W36" i="30"/>
  <c r="U36" i="30"/>
  <c r="Y36" i="30"/>
  <c r="U41" i="21"/>
  <c r="W41" i="21"/>
  <c r="Y41" i="21"/>
  <c r="W8" i="21"/>
  <c r="U8" i="21"/>
  <c r="Y8" i="21"/>
  <c r="U23" i="49"/>
  <c r="W23" i="49"/>
  <c r="Y23" i="49"/>
  <c r="U18" i="49"/>
  <c r="W18" i="49"/>
  <c r="Y18" i="49"/>
  <c r="W34" i="49"/>
  <c r="Y34" i="49"/>
  <c r="U34" i="49"/>
  <c r="W19" i="56"/>
  <c r="Y19" i="56"/>
  <c r="U19" i="56"/>
  <c r="U39" i="56"/>
  <c r="W39" i="56"/>
  <c r="Y39" i="56"/>
  <c r="Y43" i="22"/>
  <c r="U43" i="22"/>
  <c r="W43" i="22"/>
  <c r="W30" i="22"/>
  <c r="Y30" i="22"/>
  <c r="U30" i="22"/>
  <c r="U33" i="22"/>
  <c r="Y33" i="22"/>
  <c r="W33" i="22"/>
  <c r="W38" i="48"/>
  <c r="Y38" i="48"/>
  <c r="U38" i="48"/>
  <c r="Y6" i="48"/>
  <c r="W6" i="48"/>
  <c r="U6" i="48"/>
  <c r="U41" i="37"/>
  <c r="Y41" i="37"/>
  <c r="W41" i="37"/>
  <c r="Y20" i="37"/>
  <c r="W20" i="37"/>
  <c r="U20" i="37"/>
  <c r="Y9" i="37"/>
  <c r="W9" i="37"/>
  <c r="U9" i="37"/>
  <c r="Y19" i="24"/>
  <c r="W19" i="24"/>
  <c r="U19" i="24"/>
  <c r="W34" i="24"/>
  <c r="Y34" i="24"/>
  <c r="U34" i="24"/>
  <c r="Y14" i="26"/>
  <c r="U14" i="26"/>
  <c r="W14" i="26"/>
  <c r="Y9" i="26"/>
  <c r="W9" i="26"/>
  <c r="U9" i="26"/>
  <c r="U7" i="44"/>
  <c r="Y7" i="44"/>
  <c r="W7" i="44"/>
  <c r="Y39" i="44"/>
  <c r="U39" i="44"/>
  <c r="W39" i="44"/>
  <c r="W20" i="44"/>
  <c r="U20" i="44"/>
  <c r="Y20" i="44"/>
  <c r="S5" i="53"/>
  <c r="R44" i="53"/>
  <c r="U7" i="53"/>
  <c r="W7" i="53"/>
  <c r="Y7" i="53"/>
  <c r="R30" i="38"/>
  <c r="S30" i="38" s="1"/>
  <c r="R26" i="38"/>
  <c r="S26" i="38" s="1"/>
  <c r="R27" i="38"/>
  <c r="S27" i="38" s="1"/>
  <c r="R39" i="38"/>
  <c r="S39" i="38" s="1"/>
  <c r="R24" i="38"/>
  <c r="S24" i="38" s="1"/>
  <c r="R13" i="38"/>
  <c r="S13" i="38" s="1"/>
  <c r="R19" i="38"/>
  <c r="S19" i="38" s="1"/>
  <c r="R20" i="38"/>
  <c r="S20" i="38" s="1"/>
  <c r="R10" i="38"/>
  <c r="S10" i="38" s="1"/>
  <c r="R11" i="38"/>
  <c r="S11" i="38" s="1"/>
  <c r="R9" i="38"/>
  <c r="S9" i="38" s="1"/>
  <c r="R28" i="38"/>
  <c r="S28" i="38" s="1"/>
  <c r="R23" i="38"/>
  <c r="S23" i="38" s="1"/>
  <c r="R6" i="38"/>
  <c r="S6" i="38" s="1"/>
  <c r="R5" i="38"/>
  <c r="R35" i="38"/>
  <c r="S35" i="38" s="1"/>
  <c r="R18" i="38"/>
  <c r="S18" i="38" s="1"/>
  <c r="R15" i="38"/>
  <c r="S15" i="38" s="1"/>
  <c r="R29" i="38"/>
  <c r="S29" i="38" s="1"/>
  <c r="R43" i="38"/>
  <c r="S43" i="38" s="1"/>
  <c r="R38" i="38"/>
  <c r="S38" i="38" s="1"/>
  <c r="R12" i="38"/>
  <c r="S12" i="38" s="1"/>
  <c r="R37" i="38"/>
  <c r="S37" i="38" s="1"/>
  <c r="R33" i="38"/>
  <c r="S33" i="38" s="1"/>
  <c r="R22" i="38"/>
  <c r="S22" i="38" s="1"/>
  <c r="R17" i="38"/>
  <c r="S17" i="38" s="1"/>
  <c r="R32" i="38"/>
  <c r="S32" i="38" s="1"/>
  <c r="R34" i="38"/>
  <c r="S34" i="38" s="1"/>
  <c r="R16" i="38"/>
  <c r="S16" i="38" s="1"/>
  <c r="R8" i="38"/>
  <c r="S8" i="38" s="1"/>
  <c r="R41" i="38"/>
  <c r="S41" i="38" s="1"/>
  <c r="R25" i="38"/>
  <c r="S25" i="38" s="1"/>
  <c r="R14" i="38"/>
  <c r="S14" i="38" s="1"/>
  <c r="R7" i="38"/>
  <c r="S7" i="38" s="1"/>
  <c r="R42" i="38"/>
  <c r="S42" i="38" s="1"/>
  <c r="R31" i="38"/>
  <c r="S31" i="38" s="1"/>
  <c r="R40" i="38"/>
  <c r="S40" i="38" s="1"/>
  <c r="R21" i="38"/>
  <c r="S21" i="38" s="1"/>
  <c r="R36" i="38"/>
  <c r="S36" i="38" s="1"/>
  <c r="Y16" i="20"/>
  <c r="W16" i="20"/>
  <c r="U16" i="20"/>
  <c r="W40" i="20"/>
  <c r="Y40" i="20"/>
  <c r="U40" i="20"/>
  <c r="Y26" i="54"/>
  <c r="U26" i="54"/>
  <c r="W26" i="54"/>
  <c r="W9" i="54"/>
  <c r="Y9" i="54"/>
  <c r="U9" i="54"/>
  <c r="Y23" i="54"/>
  <c r="W23" i="54"/>
  <c r="U23" i="54"/>
  <c r="W26" i="42"/>
  <c r="U26" i="42"/>
  <c r="Y26" i="42"/>
  <c r="U9" i="42"/>
  <c r="W9" i="42"/>
  <c r="Y9" i="42"/>
  <c r="U10" i="47"/>
  <c r="Y10" i="47"/>
  <c r="W10" i="47"/>
  <c r="U22" i="47"/>
  <c r="Y22" i="47"/>
  <c r="W22" i="47"/>
  <c r="Y18" i="47"/>
  <c r="W18" i="47"/>
  <c r="U18" i="47"/>
  <c r="Y32" i="35"/>
  <c r="U32" i="35"/>
  <c r="W32" i="35"/>
  <c r="Y35" i="35"/>
  <c r="W35" i="35"/>
  <c r="U35" i="35"/>
  <c r="Y13" i="50"/>
  <c r="U13" i="50"/>
  <c r="W13" i="50"/>
  <c r="U21" i="50"/>
  <c r="W21" i="50"/>
  <c r="Y21" i="50"/>
  <c r="W42" i="50"/>
  <c r="Y42" i="50"/>
  <c r="U42" i="50"/>
  <c r="W10" i="23"/>
  <c r="U10" i="23"/>
  <c r="Y10" i="23"/>
  <c r="Y15" i="23"/>
  <c r="W15" i="23"/>
  <c r="U15" i="23"/>
  <c r="Y6" i="28"/>
  <c r="U6" i="28"/>
  <c r="W6" i="28"/>
  <c r="S5" i="28"/>
  <c r="R44" i="28"/>
  <c r="Y8" i="28"/>
  <c r="U8" i="28"/>
  <c r="W8" i="28"/>
  <c r="U14" i="33"/>
  <c r="Y14" i="33"/>
  <c r="W14" i="33"/>
  <c r="Y35" i="33"/>
  <c r="W35" i="33"/>
  <c r="U35" i="33"/>
  <c r="U14" i="29"/>
  <c r="W14" i="29"/>
  <c r="Y14" i="29"/>
  <c r="W28" i="29"/>
  <c r="Y28" i="29"/>
  <c r="U28" i="29"/>
  <c r="W41" i="29"/>
  <c r="U41" i="29"/>
  <c r="Y41" i="29"/>
  <c r="W17" i="34"/>
  <c r="U17" i="34"/>
  <c r="Y17" i="34"/>
  <c r="Y16" i="34"/>
  <c r="U16" i="34"/>
  <c r="W16" i="34"/>
  <c r="Y11" i="33"/>
  <c r="W11" i="33"/>
  <c r="U11" i="33"/>
  <c r="Y7" i="31"/>
  <c r="U7" i="31"/>
  <c r="W7" i="31"/>
  <c r="Y13" i="30"/>
  <c r="U13" i="30"/>
  <c r="W13" i="30"/>
  <c r="Y37" i="49"/>
  <c r="W37" i="49"/>
  <c r="U37" i="49"/>
  <c r="Y11" i="48"/>
  <c r="U11" i="48"/>
  <c r="W11" i="48"/>
  <c r="U15" i="53"/>
  <c r="W15" i="53"/>
  <c r="Y15" i="53"/>
  <c r="U17" i="42"/>
  <c r="W17" i="42"/>
  <c r="Y17" i="42"/>
  <c r="U40" i="28"/>
  <c r="Y40" i="28"/>
  <c r="W40" i="28"/>
  <c r="U16" i="29"/>
  <c r="W16" i="29"/>
  <c r="Y16" i="29"/>
  <c r="U11" i="31"/>
  <c r="Y11" i="31"/>
  <c r="W11" i="31"/>
  <c r="U36" i="22"/>
  <c r="W36" i="22"/>
  <c r="Y36" i="22"/>
  <c r="W22" i="44"/>
  <c r="Y22" i="44"/>
  <c r="U22" i="44"/>
  <c r="W37" i="53"/>
  <c r="U37" i="53"/>
  <c r="Y37" i="53"/>
  <c r="U28" i="54"/>
  <c r="Y28" i="54"/>
  <c r="W28" i="54"/>
  <c r="W38" i="42"/>
  <c r="U38" i="42"/>
  <c r="Y38" i="42"/>
  <c r="Y25" i="47"/>
  <c r="W25" i="47"/>
  <c r="U25" i="47"/>
  <c r="U43" i="35"/>
  <c r="Y43" i="35"/>
  <c r="W43" i="35"/>
  <c r="U7" i="50"/>
  <c r="Y7" i="50"/>
  <c r="W7" i="50"/>
  <c r="U41" i="50"/>
  <c r="W41" i="50"/>
  <c r="Y41" i="50"/>
  <c r="W29" i="50"/>
  <c r="Y29" i="50"/>
  <c r="U29" i="50"/>
  <c r="W12" i="23"/>
  <c r="Y12" i="23"/>
  <c r="U12" i="23"/>
  <c r="Y16" i="23"/>
  <c r="U16" i="23"/>
  <c r="W16" i="23"/>
  <c r="U25" i="28"/>
  <c r="W25" i="28"/>
  <c r="Y25" i="28"/>
  <c r="W23" i="28"/>
  <c r="U23" i="28"/>
  <c r="Y23" i="28"/>
  <c r="Y16" i="28"/>
  <c r="U16" i="28"/>
  <c r="W16" i="28"/>
  <c r="W26" i="34"/>
  <c r="Y26" i="34"/>
  <c r="U26" i="34"/>
  <c r="W13" i="39"/>
  <c r="Y13" i="39"/>
  <c r="U13" i="39"/>
  <c r="Y23" i="36"/>
  <c r="U23" i="36"/>
  <c r="W23" i="36"/>
  <c r="U42" i="58"/>
  <c r="Y42" i="58"/>
  <c r="W42" i="58"/>
  <c r="Y36" i="20"/>
  <c r="W36" i="20"/>
  <c r="U36" i="20"/>
  <c r="Y43" i="54"/>
  <c r="U43" i="54"/>
  <c r="W43" i="54"/>
  <c r="U15" i="54"/>
  <c r="Y15" i="54"/>
  <c r="W15" i="54"/>
  <c r="U14" i="54"/>
  <c r="W14" i="54"/>
  <c r="Y14" i="54"/>
  <c r="W19" i="42"/>
  <c r="Y19" i="42"/>
  <c r="U19" i="42"/>
  <c r="U34" i="47"/>
  <c r="W34" i="47"/>
  <c r="Y34" i="47"/>
  <c r="Y41" i="47"/>
  <c r="U41" i="47"/>
  <c r="W41" i="47"/>
  <c r="U12" i="47"/>
  <c r="Y12" i="47"/>
  <c r="W12" i="47"/>
  <c r="U20" i="35"/>
  <c r="Y20" i="35"/>
  <c r="W20" i="35"/>
  <c r="Y25" i="23"/>
  <c r="U25" i="23"/>
  <c r="W25" i="23"/>
  <c r="U12" i="29"/>
  <c r="W12" i="29"/>
  <c r="Y12" i="29"/>
  <c r="W41" i="39"/>
  <c r="Y41" i="39"/>
  <c r="U41" i="39"/>
  <c r="W26" i="41"/>
  <c r="Y26" i="41"/>
  <c r="U26" i="41"/>
  <c r="Y13" i="36"/>
  <c r="U13" i="36"/>
  <c r="W13" i="36"/>
  <c r="U8" i="36"/>
  <c r="Y8" i="36"/>
  <c r="W8" i="36"/>
  <c r="W35" i="52"/>
  <c r="Y35" i="52"/>
  <c r="U35" i="52"/>
  <c r="U42" i="52"/>
  <c r="Y42" i="52"/>
  <c r="W42" i="52"/>
  <c r="U20" i="52"/>
  <c r="W20" i="52"/>
  <c r="Y20" i="52"/>
  <c r="Y9" i="31"/>
  <c r="W9" i="31"/>
  <c r="U9" i="31"/>
  <c r="Y27" i="31"/>
  <c r="U27" i="31"/>
  <c r="W27" i="31"/>
  <c r="U23" i="40"/>
  <c r="W23" i="40"/>
  <c r="Y23" i="40"/>
  <c r="U40" i="40"/>
  <c r="W40" i="40"/>
  <c r="Y40" i="40"/>
  <c r="U30" i="40"/>
  <c r="Y30" i="40"/>
  <c r="W30" i="40"/>
  <c r="U21" i="58"/>
  <c r="Y21" i="58"/>
  <c r="W21" i="58"/>
  <c r="W40" i="58"/>
  <c r="U40" i="58"/>
  <c r="Y40" i="58"/>
  <c r="U11" i="30"/>
  <c r="Y11" i="30"/>
  <c r="W11" i="30"/>
  <c r="Y31" i="30"/>
  <c r="W31" i="30"/>
  <c r="U31" i="30"/>
  <c r="U7" i="30"/>
  <c r="W7" i="30"/>
  <c r="Y7" i="30"/>
  <c r="U6" i="21"/>
  <c r="W6" i="21"/>
  <c r="Y6" i="21"/>
  <c r="W17" i="21"/>
  <c r="Y17" i="21"/>
  <c r="U17" i="21"/>
  <c r="U14" i="49"/>
  <c r="W14" i="49"/>
  <c r="Y14" i="49"/>
  <c r="W36" i="49"/>
  <c r="Y36" i="49"/>
  <c r="U36" i="49"/>
  <c r="Y28" i="56"/>
  <c r="U28" i="56"/>
  <c r="W28" i="56"/>
  <c r="Y7" i="56"/>
  <c r="W7" i="56"/>
  <c r="U7" i="56"/>
  <c r="Y19" i="22"/>
  <c r="U19" i="22"/>
  <c r="W19" i="22"/>
  <c r="Y26" i="22"/>
  <c r="W26" i="22"/>
  <c r="U26" i="22"/>
  <c r="Y15" i="48"/>
  <c r="W15" i="48"/>
  <c r="U15" i="48"/>
  <c r="W9" i="48"/>
  <c r="U9" i="48"/>
  <c r="Y9" i="48"/>
  <c r="Y12" i="48"/>
  <c r="U12" i="48"/>
  <c r="W12" i="48"/>
  <c r="U22" i="37"/>
  <c r="Y22" i="37"/>
  <c r="W22" i="37"/>
  <c r="W37" i="37"/>
  <c r="U37" i="37"/>
  <c r="Y37" i="37"/>
  <c r="W23" i="24"/>
  <c r="Y23" i="24"/>
  <c r="U23" i="24"/>
  <c r="W26" i="24"/>
  <c r="U26" i="24"/>
  <c r="Y26" i="24"/>
  <c r="Y9" i="24"/>
  <c r="W9" i="24"/>
  <c r="U9" i="24"/>
  <c r="R44" i="26"/>
  <c r="S5" i="26"/>
  <c r="Y21" i="26"/>
  <c r="U21" i="26"/>
  <c r="W21" i="26"/>
  <c r="S5" i="44"/>
  <c r="R44" i="44"/>
  <c r="Y31" i="44"/>
  <c r="U31" i="44"/>
  <c r="W31" i="44"/>
  <c r="W40" i="44"/>
  <c r="Y40" i="44"/>
  <c r="U40" i="44"/>
  <c r="U25" i="53"/>
  <c r="W25" i="53"/>
  <c r="Y25" i="53"/>
  <c r="W30" i="53"/>
  <c r="Y30" i="53"/>
  <c r="U30" i="53"/>
  <c r="U31" i="20"/>
  <c r="Y31" i="20"/>
  <c r="W31" i="20"/>
  <c r="Y11" i="20"/>
  <c r="W11" i="20"/>
  <c r="U11" i="20"/>
  <c r="S5" i="20"/>
  <c r="R44" i="20"/>
  <c r="U10" i="54"/>
  <c r="W10" i="54"/>
  <c r="Y10" i="54"/>
  <c r="W7" i="54"/>
  <c r="Y7" i="54"/>
  <c r="U7" i="54"/>
  <c r="Y19" i="54"/>
  <c r="W19" i="54"/>
  <c r="U19" i="54"/>
  <c r="Y32" i="42"/>
  <c r="U32" i="42"/>
  <c r="W32" i="42"/>
  <c r="W14" i="42"/>
  <c r="Y14" i="42"/>
  <c r="U14" i="42"/>
  <c r="U6" i="47"/>
  <c r="W6" i="47"/>
  <c r="Y6" i="47"/>
  <c r="U23" i="47"/>
  <c r="Y23" i="47"/>
  <c r="W23" i="47"/>
  <c r="Y31" i="35"/>
  <c r="U31" i="35"/>
  <c r="W31" i="35"/>
  <c r="W37" i="35"/>
  <c r="U37" i="35"/>
  <c r="Y37" i="35"/>
  <c r="Y13" i="35"/>
  <c r="W13" i="35"/>
  <c r="U13" i="35"/>
  <c r="W19" i="50"/>
  <c r="Y19" i="50"/>
  <c r="U19" i="50"/>
  <c r="W32" i="50"/>
  <c r="U32" i="50"/>
  <c r="Y32" i="50"/>
  <c r="W38" i="23"/>
  <c r="U38" i="23"/>
  <c r="Y38" i="23"/>
  <c r="U37" i="23"/>
  <c r="W37" i="23"/>
  <c r="Y37" i="23"/>
  <c r="W26" i="23"/>
  <c r="Y26" i="23"/>
  <c r="U26" i="23"/>
  <c r="W31" i="28"/>
  <c r="Y31" i="28"/>
  <c r="U31" i="28"/>
  <c r="U24" i="28"/>
  <c r="Y24" i="28"/>
  <c r="W24" i="28"/>
  <c r="W15" i="28"/>
  <c r="U15" i="28"/>
  <c r="Y15" i="28"/>
  <c r="W23" i="33"/>
  <c r="Y23" i="33"/>
  <c r="U23" i="33"/>
  <c r="W21" i="33"/>
  <c r="Y21" i="33"/>
  <c r="U21" i="33"/>
  <c r="W36" i="29"/>
  <c r="Y36" i="29"/>
  <c r="U36" i="29"/>
  <c r="W15" i="29"/>
  <c r="U15" i="29"/>
  <c r="Y15" i="29"/>
  <c r="Y28" i="34"/>
  <c r="U28" i="34"/>
  <c r="W28" i="34"/>
  <c r="W40" i="34"/>
  <c r="U40" i="34"/>
  <c r="Y40" i="34"/>
  <c r="Y23" i="34"/>
  <c r="W23" i="34"/>
  <c r="U23" i="34"/>
  <c r="Y32" i="31"/>
  <c r="U32" i="31"/>
  <c r="W32" i="31"/>
  <c r="U16" i="30"/>
  <c r="W16" i="30"/>
  <c r="Y16" i="30"/>
  <c r="R5" i="32"/>
  <c r="R18" i="32"/>
  <c r="S18" i="32" s="1"/>
  <c r="R29" i="32"/>
  <c r="S29" i="32" s="1"/>
  <c r="R20" i="32"/>
  <c r="S20" i="32" s="1"/>
  <c r="R32" i="32"/>
  <c r="S32" i="32" s="1"/>
  <c r="R11" i="32"/>
  <c r="S11" i="32" s="1"/>
  <c r="R6" i="32"/>
  <c r="S6" i="32" s="1"/>
  <c r="R17" i="32"/>
  <c r="S17" i="32" s="1"/>
  <c r="R28" i="32"/>
  <c r="S28" i="32" s="1"/>
  <c r="R8" i="32"/>
  <c r="S8" i="32" s="1"/>
  <c r="R37" i="32"/>
  <c r="S37" i="32" s="1"/>
  <c r="R42" i="32"/>
  <c r="S42" i="32" s="1"/>
  <c r="R34" i="32"/>
  <c r="S34" i="32" s="1"/>
  <c r="R15" i="32"/>
  <c r="S15" i="32" s="1"/>
  <c r="R27" i="32"/>
  <c r="S27" i="32" s="1"/>
  <c r="R19" i="32"/>
  <c r="S19" i="32" s="1"/>
  <c r="R16" i="32"/>
  <c r="S16" i="32" s="1"/>
  <c r="R26" i="32"/>
  <c r="S26" i="32" s="1"/>
  <c r="R23" i="32"/>
  <c r="S23" i="32" s="1"/>
  <c r="R43" i="32"/>
  <c r="S43" i="32" s="1"/>
  <c r="R40" i="32"/>
  <c r="S40" i="32" s="1"/>
  <c r="R33" i="32"/>
  <c r="S33" i="32" s="1"/>
  <c r="R25" i="32"/>
  <c r="S25" i="32" s="1"/>
  <c r="R7" i="32"/>
  <c r="S7" i="32" s="1"/>
  <c r="R41" i="32"/>
  <c r="S41" i="32" s="1"/>
  <c r="R21" i="32"/>
  <c r="S21" i="32" s="1"/>
  <c r="R9" i="32"/>
  <c r="S9" i="32" s="1"/>
  <c r="R10" i="32"/>
  <c r="S10" i="32" s="1"/>
  <c r="R22" i="32"/>
  <c r="S22" i="32" s="1"/>
  <c r="R36" i="32"/>
  <c r="S36" i="32" s="1"/>
  <c r="R30" i="32"/>
  <c r="S30" i="32" s="1"/>
  <c r="R39" i="32"/>
  <c r="S39" i="32" s="1"/>
  <c r="R12" i="32"/>
  <c r="S12" i="32" s="1"/>
  <c r="R38" i="32"/>
  <c r="S38" i="32" s="1"/>
  <c r="R24" i="32"/>
  <c r="S24" i="32" s="1"/>
  <c r="R35" i="32"/>
  <c r="S35" i="32" s="1"/>
  <c r="R14" i="32"/>
  <c r="S14" i="32" s="1"/>
  <c r="R31" i="32"/>
  <c r="S31" i="32" s="1"/>
  <c r="R13" i="32"/>
  <c r="S13" i="32" s="1"/>
  <c r="Y24" i="42"/>
  <c r="U24" i="42"/>
  <c r="W24" i="42"/>
  <c r="Y35" i="50"/>
  <c r="U35" i="50"/>
  <c r="W35" i="50"/>
  <c r="W36" i="39"/>
  <c r="U36" i="39"/>
  <c r="Y36" i="39"/>
  <c r="Y42" i="36"/>
  <c r="W42" i="36"/>
  <c r="U42" i="36"/>
  <c r="W14" i="52"/>
  <c r="Y14" i="52"/>
  <c r="U14" i="52"/>
  <c r="Y18" i="40"/>
  <c r="U18" i="40"/>
  <c r="W18" i="40"/>
  <c r="Y17" i="58"/>
  <c r="U17" i="58"/>
  <c r="W17" i="58"/>
  <c r="W18" i="21"/>
  <c r="U18" i="21"/>
  <c r="Y18" i="21"/>
  <c r="W10" i="22"/>
  <c r="Y10" i="22"/>
  <c r="U10" i="22"/>
  <c r="W26" i="37"/>
  <c r="Y26" i="37"/>
  <c r="U26" i="37"/>
  <c r="Y12" i="53"/>
  <c r="W12" i="53"/>
  <c r="U12" i="53"/>
  <c r="W16" i="42"/>
  <c r="Y16" i="42"/>
  <c r="U16" i="42"/>
  <c r="Y25" i="29"/>
  <c r="U25" i="29"/>
  <c r="W25" i="29"/>
  <c r="U32" i="39"/>
  <c r="W32" i="39"/>
  <c r="Y32" i="39"/>
  <c r="U31" i="31"/>
  <c r="Y31" i="31"/>
  <c r="W31" i="31"/>
  <c r="U34" i="22"/>
  <c r="W34" i="22"/>
  <c r="Y34" i="22"/>
  <c r="Y22" i="23"/>
  <c r="W22" i="23"/>
  <c r="U22" i="23"/>
  <c r="U40" i="33"/>
  <c r="Y40" i="33"/>
  <c r="W40" i="33"/>
  <c r="W39" i="52"/>
  <c r="U39" i="52"/>
  <c r="Y39" i="52"/>
  <c r="Y38" i="58"/>
  <c r="U38" i="58"/>
  <c r="W38" i="58"/>
  <c r="U15" i="30"/>
  <c r="Y15" i="30"/>
  <c r="W15" i="30"/>
  <c r="Y14" i="21"/>
  <c r="W14" i="21"/>
  <c r="U14" i="21"/>
  <c r="Y35" i="49"/>
  <c r="W35" i="49"/>
  <c r="U35" i="49"/>
  <c r="Y28" i="37"/>
  <c r="W28" i="37"/>
  <c r="U28" i="37"/>
  <c r="U13" i="24"/>
  <c r="Y13" i="24"/>
  <c r="W13" i="24"/>
  <c r="W33" i="26"/>
  <c r="Y33" i="26"/>
  <c r="U33" i="26"/>
  <c r="Y36" i="44"/>
  <c r="U36" i="44"/>
  <c r="W36" i="44"/>
  <c r="U35" i="53"/>
  <c r="Y35" i="53"/>
  <c r="W35" i="53"/>
  <c r="U8" i="53"/>
  <c r="W8" i="53"/>
  <c r="Y8" i="53"/>
  <c r="Y32" i="54"/>
  <c r="U32" i="54"/>
  <c r="W32" i="54"/>
  <c r="U17" i="33"/>
  <c r="W17" i="33"/>
  <c r="Y17" i="33"/>
  <c r="U20" i="39"/>
  <c r="W20" i="39"/>
  <c r="Y20" i="39"/>
  <c r="U29" i="41"/>
  <c r="W29" i="41"/>
  <c r="Y29" i="41"/>
  <c r="U41" i="36"/>
  <c r="W41" i="36"/>
  <c r="Y41" i="36"/>
  <c r="Y32" i="36"/>
  <c r="U32" i="36"/>
  <c r="W32" i="36"/>
  <c r="U18" i="52"/>
  <c r="W18" i="52"/>
  <c r="Y18" i="52"/>
  <c r="Y39" i="30"/>
  <c r="U39" i="30"/>
  <c r="W39" i="30"/>
  <c r="U11" i="21"/>
  <c r="Y11" i="21"/>
  <c r="W11" i="21"/>
  <c r="U38" i="49"/>
  <c r="W38" i="49"/>
  <c r="Y38" i="49"/>
  <c r="Y25" i="49"/>
  <c r="U25" i="49"/>
  <c r="W25" i="49"/>
  <c r="W41" i="49"/>
  <c r="Y41" i="49"/>
  <c r="U41" i="49"/>
  <c r="W32" i="56"/>
  <c r="U32" i="56"/>
  <c r="Y32" i="56"/>
  <c r="W23" i="22"/>
  <c r="U23" i="22"/>
  <c r="Y23" i="22"/>
  <c r="U20" i="48"/>
  <c r="W20" i="48"/>
  <c r="Y20" i="48"/>
  <c r="W30" i="48"/>
  <c r="U30" i="48"/>
  <c r="Y30" i="48"/>
  <c r="Y36" i="37"/>
  <c r="U36" i="37"/>
  <c r="W36" i="37"/>
  <c r="U10" i="37"/>
  <c r="Y10" i="37"/>
  <c r="W10" i="37"/>
  <c r="Y42" i="37"/>
  <c r="U42" i="37"/>
  <c r="W42" i="37"/>
  <c r="W29" i="24"/>
  <c r="Y29" i="24"/>
  <c r="U29" i="24"/>
  <c r="W42" i="26"/>
  <c r="Y42" i="26"/>
  <c r="U42" i="26"/>
  <c r="W32" i="44"/>
  <c r="Y32" i="44"/>
  <c r="U32" i="44"/>
  <c r="Y11" i="44"/>
  <c r="W11" i="44"/>
  <c r="U11" i="44"/>
  <c r="U20" i="53"/>
  <c r="W20" i="53"/>
  <c r="Y20" i="53"/>
  <c r="Y24" i="20"/>
  <c r="U24" i="20"/>
  <c r="W24" i="20"/>
  <c r="U6" i="42"/>
  <c r="W6" i="42"/>
  <c r="Y6" i="42"/>
  <c r="Y8" i="50"/>
  <c r="U8" i="50"/>
  <c r="W8" i="50"/>
  <c r="Y20" i="28"/>
  <c r="U20" i="28"/>
  <c r="W20" i="28"/>
  <c r="W34" i="34"/>
  <c r="U34" i="34"/>
  <c r="Y34" i="34"/>
  <c r="Y23" i="39"/>
  <c r="W23" i="39"/>
  <c r="U23" i="39"/>
  <c r="U38" i="39"/>
  <c r="Y38" i="39"/>
  <c r="W38" i="39"/>
  <c r="W17" i="41"/>
  <c r="Y17" i="41"/>
  <c r="U17" i="41"/>
  <c r="U24" i="41"/>
  <c r="W24" i="41"/>
  <c r="Y24" i="41"/>
  <c r="W39" i="39"/>
  <c r="Y39" i="39"/>
  <c r="U39" i="39"/>
  <c r="R44" i="39"/>
  <c r="S7" i="39"/>
  <c r="S44" i="39" s="1"/>
  <c r="Y25" i="41"/>
  <c r="U25" i="41"/>
  <c r="W25" i="41"/>
  <c r="Y19" i="41"/>
  <c r="U19" i="41"/>
  <c r="W19" i="41"/>
  <c r="U13" i="41"/>
  <c r="W13" i="41"/>
  <c r="Y13" i="41"/>
  <c r="W31" i="36"/>
  <c r="Y31" i="36"/>
  <c r="U31" i="36"/>
  <c r="U10" i="36"/>
  <c r="Y10" i="36"/>
  <c r="W10" i="36"/>
  <c r="U10" i="52"/>
  <c r="Y10" i="52"/>
  <c r="W10" i="52"/>
  <c r="Y38" i="52"/>
  <c r="U38" i="52"/>
  <c r="W38" i="52"/>
  <c r="Y43" i="52"/>
  <c r="W43" i="52"/>
  <c r="U43" i="52"/>
  <c r="W13" i="31"/>
  <c r="Y13" i="31"/>
  <c r="U13" i="31"/>
  <c r="U15" i="31"/>
  <c r="W15" i="31"/>
  <c r="Y15" i="31"/>
  <c r="U37" i="40"/>
  <c r="W37" i="40"/>
  <c r="Y37" i="40"/>
  <c r="U35" i="40"/>
  <c r="W35" i="40"/>
  <c r="Y35" i="40"/>
  <c r="W6" i="40"/>
  <c r="U6" i="40"/>
  <c r="Y6" i="40"/>
  <c r="U11" i="58"/>
  <c r="Y11" i="58"/>
  <c r="W11" i="58"/>
  <c r="U32" i="58"/>
  <c r="W32" i="58"/>
  <c r="Y32" i="58"/>
  <c r="Y14" i="30"/>
  <c r="W14" i="30"/>
  <c r="U14" i="30"/>
  <c r="Y28" i="30"/>
  <c r="U28" i="30"/>
  <c r="W28" i="30"/>
  <c r="U33" i="30"/>
  <c r="Y33" i="30"/>
  <c r="W33" i="30"/>
  <c r="W27" i="21"/>
  <c r="Y27" i="21"/>
  <c r="U27" i="21"/>
  <c r="U36" i="21"/>
  <c r="W36" i="21"/>
  <c r="Y36" i="21"/>
  <c r="Y7" i="49"/>
  <c r="W7" i="49"/>
  <c r="U7" i="49"/>
  <c r="S5" i="49"/>
  <c r="R44" i="49"/>
  <c r="R18" i="45"/>
  <c r="S18" i="45" s="1"/>
  <c r="R36" i="45"/>
  <c r="S36" i="45" s="1"/>
  <c r="R9" i="45"/>
  <c r="S9" i="45" s="1"/>
  <c r="R10" i="45"/>
  <c r="S10" i="45" s="1"/>
  <c r="R40" i="45"/>
  <c r="S40" i="45" s="1"/>
  <c r="R15" i="45"/>
  <c r="S15" i="45" s="1"/>
  <c r="R5" i="45"/>
  <c r="R32" i="45"/>
  <c r="S32" i="45" s="1"/>
  <c r="R30" i="45"/>
  <c r="S30" i="45" s="1"/>
  <c r="R14" i="45"/>
  <c r="S14" i="45" s="1"/>
  <c r="R24" i="45"/>
  <c r="S24" i="45" s="1"/>
  <c r="R20" i="45"/>
  <c r="S20" i="45" s="1"/>
  <c r="R39" i="45"/>
  <c r="S39" i="45" s="1"/>
  <c r="R7" i="45"/>
  <c r="S7" i="45" s="1"/>
  <c r="R35" i="45"/>
  <c r="S35" i="45" s="1"/>
  <c r="R29" i="45"/>
  <c r="S29" i="45" s="1"/>
  <c r="R19" i="45"/>
  <c r="S19" i="45" s="1"/>
  <c r="R13" i="45"/>
  <c r="S13" i="45" s="1"/>
  <c r="D14" i="19" s="1"/>
  <c r="R23" i="45"/>
  <c r="S23" i="45" s="1"/>
  <c r="R41" i="45"/>
  <c r="S41" i="45" s="1"/>
  <c r="R28" i="45"/>
  <c r="S28" i="45" s="1"/>
  <c r="R33" i="45"/>
  <c r="S33" i="45" s="1"/>
  <c r="R12" i="45"/>
  <c r="S12" i="45" s="1"/>
  <c r="R37" i="45"/>
  <c r="S37" i="45" s="1"/>
  <c r="R26" i="45"/>
  <c r="S26" i="45" s="1"/>
  <c r="R43" i="45"/>
  <c r="S43" i="45" s="1"/>
  <c r="R21" i="45"/>
  <c r="S21" i="45" s="1"/>
  <c r="R34" i="45"/>
  <c r="S34" i="45" s="1"/>
  <c r="R22" i="45"/>
  <c r="S22" i="45" s="1"/>
  <c r="R16" i="45"/>
  <c r="S16" i="45" s="1"/>
  <c r="R42" i="45"/>
  <c r="S42" i="45" s="1"/>
  <c r="R8" i="45"/>
  <c r="S8" i="45" s="1"/>
  <c r="R38" i="45"/>
  <c r="S38" i="45" s="1"/>
  <c r="R31" i="45"/>
  <c r="S31" i="45" s="1"/>
  <c r="R6" i="45"/>
  <c r="S6" i="45" s="1"/>
  <c r="R25" i="45"/>
  <c r="S25" i="45" s="1"/>
  <c r="R17" i="45"/>
  <c r="S17" i="45" s="1"/>
  <c r="R27" i="45"/>
  <c r="S27" i="45" s="1"/>
  <c r="R11" i="45"/>
  <c r="S11" i="45" s="1"/>
  <c r="W38" i="56"/>
  <c r="U38" i="56"/>
  <c r="Y38" i="56"/>
  <c r="U33" i="56"/>
  <c r="W33" i="56"/>
  <c r="Y33" i="56"/>
  <c r="W9" i="22"/>
  <c r="Y9" i="22"/>
  <c r="U9" i="22"/>
  <c r="U22" i="22"/>
  <c r="Y22" i="22"/>
  <c r="W22" i="22"/>
  <c r="U36" i="48"/>
  <c r="W36" i="48"/>
  <c r="Y36" i="48"/>
  <c r="Y19" i="48"/>
  <c r="U19" i="48"/>
  <c r="W19" i="48"/>
  <c r="Y31" i="48"/>
  <c r="U31" i="48"/>
  <c r="W31" i="48"/>
  <c r="U40" i="37"/>
  <c r="Y40" i="37"/>
  <c r="W40" i="37"/>
  <c r="Y11" i="37"/>
  <c r="U11" i="37"/>
  <c r="W11" i="37"/>
  <c r="Y38" i="24"/>
  <c r="W38" i="24"/>
  <c r="U38" i="24"/>
  <c r="U12" i="24"/>
  <c r="W12" i="24"/>
  <c r="Y12" i="24"/>
  <c r="S5" i="24"/>
  <c r="R44" i="24"/>
  <c r="U30" i="26"/>
  <c r="W30" i="26"/>
  <c r="Y30" i="26"/>
  <c r="U26" i="26"/>
  <c r="W26" i="26"/>
  <c r="Y26" i="26"/>
  <c r="Y26" i="44"/>
  <c r="U26" i="44"/>
  <c r="W26" i="44"/>
  <c r="W28" i="44"/>
  <c r="Y28" i="44"/>
  <c r="U28" i="44"/>
  <c r="U30" i="44"/>
  <c r="W30" i="44"/>
  <c r="Y30" i="44"/>
  <c r="Y19" i="53"/>
  <c r="W19" i="53"/>
  <c r="U19" i="53"/>
  <c r="Y36" i="53"/>
  <c r="W36" i="53"/>
  <c r="U36" i="53"/>
  <c r="U22" i="20"/>
  <c r="W22" i="20"/>
  <c r="Y22" i="20"/>
  <c r="W38" i="20"/>
  <c r="U38" i="20"/>
  <c r="Y38" i="20"/>
  <c r="U39" i="20"/>
  <c r="Y39" i="20"/>
  <c r="W39" i="20"/>
  <c r="Y21" i="54"/>
  <c r="W21" i="54"/>
  <c r="U21" i="54"/>
  <c r="Y6" i="54"/>
  <c r="W6" i="54"/>
  <c r="U6" i="54"/>
  <c r="S5" i="54"/>
  <c r="R44" i="54"/>
  <c r="U15" i="42"/>
  <c r="Y15" i="42"/>
  <c r="W15" i="42"/>
  <c r="W12" i="42"/>
  <c r="Y12" i="42"/>
  <c r="U12" i="42"/>
  <c r="Y32" i="47"/>
  <c r="U32" i="47"/>
  <c r="W32" i="47"/>
  <c r="U29" i="47"/>
  <c r="W29" i="47"/>
  <c r="Y29" i="47"/>
  <c r="W25" i="35"/>
  <c r="U25" i="35"/>
  <c r="Y25" i="35"/>
  <c r="U38" i="35"/>
  <c r="W38" i="35"/>
  <c r="Y38" i="35"/>
  <c r="W33" i="35"/>
  <c r="U33" i="35"/>
  <c r="Y33" i="35"/>
  <c r="S5" i="50"/>
  <c r="R44" i="50"/>
  <c r="U43" i="50"/>
  <c r="Y43" i="50"/>
  <c r="W43" i="50"/>
  <c r="W31" i="23"/>
  <c r="Y31" i="23"/>
  <c r="U31" i="23"/>
  <c r="W7" i="23"/>
  <c r="U7" i="23"/>
  <c r="Y7" i="23"/>
  <c r="U34" i="23"/>
  <c r="Y34" i="23"/>
  <c r="W34" i="23"/>
  <c r="Y42" i="28"/>
  <c r="W42" i="28"/>
  <c r="U42" i="28"/>
  <c r="W37" i="28"/>
  <c r="Y37" i="28"/>
  <c r="U37" i="28"/>
  <c r="U43" i="28"/>
  <c r="Y43" i="28"/>
  <c r="W43" i="28"/>
  <c r="Y32" i="33"/>
  <c r="U32" i="33"/>
  <c r="W32" i="33"/>
  <c r="W42" i="33"/>
  <c r="U42" i="33"/>
  <c r="Y42" i="33"/>
  <c r="U6" i="29"/>
  <c r="Y6" i="29"/>
  <c r="W6" i="29"/>
  <c r="W27" i="29"/>
  <c r="Y27" i="29"/>
  <c r="U27" i="29"/>
  <c r="U27" i="34"/>
  <c r="W27" i="34"/>
  <c r="Y27" i="34"/>
  <c r="W20" i="34"/>
  <c r="U20" i="34"/>
  <c r="Y20" i="34"/>
  <c r="U22" i="34"/>
  <c r="W22" i="34"/>
  <c r="Y22" i="34"/>
  <c r="U34" i="39"/>
  <c r="W34" i="39"/>
  <c r="Y34" i="39"/>
  <c r="U22" i="31"/>
  <c r="W22" i="31"/>
  <c r="Y22" i="31"/>
  <c r="U10" i="30"/>
  <c r="Y10" i="30"/>
  <c r="W10" i="30"/>
  <c r="Y21" i="52"/>
  <c r="W21" i="52"/>
  <c r="U21" i="52"/>
  <c r="Y20" i="21"/>
  <c r="U20" i="21"/>
  <c r="W20" i="21"/>
  <c r="Y6" i="49"/>
  <c r="W6" i="49"/>
  <c r="U6" i="49"/>
  <c r="W42" i="56"/>
  <c r="Y42" i="56"/>
  <c r="U42" i="56"/>
  <c r="U32" i="48"/>
  <c r="W32" i="48"/>
  <c r="Y32" i="48"/>
  <c r="U24" i="37"/>
  <c r="W24" i="37"/>
  <c r="Y24" i="37"/>
  <c r="U6" i="53"/>
  <c r="Y6" i="53"/>
  <c r="W6" i="53"/>
  <c r="W11" i="42"/>
  <c r="U11" i="42"/>
  <c r="Y11" i="42"/>
  <c r="Y30" i="35"/>
  <c r="U30" i="35"/>
  <c r="W30" i="35"/>
  <c r="W29" i="39"/>
  <c r="U29" i="39"/>
  <c r="Y29" i="39"/>
  <c r="U12" i="41"/>
  <c r="W12" i="41"/>
  <c r="Y12" i="41"/>
  <c r="U28" i="31"/>
  <c r="W28" i="31"/>
  <c r="Y28" i="31"/>
  <c r="U17" i="30"/>
  <c r="W17" i="30"/>
  <c r="Y17" i="30"/>
  <c r="W18" i="56"/>
  <c r="Y18" i="56"/>
  <c r="U18" i="56"/>
  <c r="U22" i="48"/>
  <c r="W22" i="48"/>
  <c r="Y22" i="48"/>
  <c r="U8" i="26"/>
  <c r="W8" i="26"/>
  <c r="Y8" i="26"/>
  <c r="W18" i="50"/>
  <c r="U18" i="50"/>
  <c r="Y18" i="50"/>
  <c r="W18" i="29"/>
  <c r="U18" i="29"/>
  <c r="Y18" i="29"/>
  <c r="W7" i="41"/>
  <c r="U7" i="41"/>
  <c r="Y7" i="41"/>
  <c r="Y31" i="52"/>
  <c r="U31" i="52"/>
  <c r="W31" i="52"/>
  <c r="Y39" i="31"/>
  <c r="W39" i="31"/>
  <c r="U39" i="31"/>
  <c r="Y43" i="49"/>
  <c r="U43" i="49"/>
  <c r="W43" i="49"/>
  <c r="U37" i="22"/>
  <c r="Y37" i="22"/>
  <c r="W37" i="22"/>
  <c r="U33" i="37"/>
  <c r="W33" i="37"/>
  <c r="Y33" i="37"/>
  <c r="W22" i="26"/>
  <c r="U22" i="26"/>
  <c r="Y22" i="26"/>
  <c r="W40" i="54"/>
  <c r="Y40" i="54"/>
  <c r="U40" i="54"/>
  <c r="U15" i="34"/>
  <c r="W15" i="34"/>
  <c r="Y15" i="34"/>
  <c r="U28" i="39"/>
  <c r="Y28" i="39"/>
  <c r="W28" i="39"/>
  <c r="U10" i="41"/>
  <c r="Y10" i="41"/>
  <c r="W10" i="41"/>
  <c r="U34" i="40"/>
  <c r="W34" i="40"/>
  <c r="Y34" i="40"/>
  <c r="Y19" i="30"/>
  <c r="U19" i="30"/>
  <c r="W19" i="30"/>
  <c r="Y27" i="49"/>
  <c r="W27" i="49"/>
  <c r="U27" i="49"/>
  <c r="Y37" i="56"/>
  <c r="U37" i="56"/>
  <c r="W37" i="56"/>
  <c r="Y35" i="22"/>
  <c r="U35" i="22"/>
  <c r="W35" i="22"/>
  <c r="W35" i="37"/>
  <c r="U35" i="37"/>
  <c r="Y35" i="37"/>
  <c r="W24" i="44"/>
  <c r="U24" i="44"/>
  <c r="Y24" i="44"/>
  <c r="Y24" i="54"/>
  <c r="U24" i="54"/>
  <c r="W24" i="54"/>
  <c r="Y14" i="35"/>
  <c r="U14" i="35"/>
  <c r="W14" i="35"/>
  <c r="W11" i="50"/>
  <c r="U11" i="50"/>
  <c r="Y11" i="50"/>
  <c r="U29" i="29"/>
  <c r="W29" i="29"/>
  <c r="Y29" i="29"/>
  <c r="U30" i="39"/>
  <c r="W30" i="39"/>
  <c r="Y30" i="39"/>
  <c r="W40" i="41"/>
  <c r="Y40" i="41"/>
  <c r="U40" i="41"/>
  <c r="W29" i="52"/>
  <c r="U29" i="52"/>
  <c r="Y29" i="52"/>
  <c r="Y39" i="58"/>
  <c r="U39" i="58"/>
  <c r="W39" i="58"/>
  <c r="W24" i="56"/>
  <c r="Y24" i="56"/>
  <c r="U24" i="56"/>
  <c r="W12" i="37"/>
  <c r="Y12" i="37"/>
  <c r="U12" i="37"/>
  <c r="Y18" i="24"/>
  <c r="U18" i="24"/>
  <c r="W18" i="24"/>
  <c r="Y34" i="20"/>
  <c r="W34" i="20"/>
  <c r="U34" i="20"/>
  <c r="Y38" i="29"/>
  <c r="U38" i="29"/>
  <c r="W38" i="29"/>
  <c r="U9" i="56"/>
  <c r="Y9" i="56"/>
  <c r="W9" i="56"/>
  <c r="W19" i="39"/>
  <c r="U19" i="39"/>
  <c r="Y19" i="39"/>
  <c r="W16" i="41"/>
  <c r="Y16" i="41"/>
  <c r="U16" i="41"/>
  <c r="Y28" i="41"/>
  <c r="W28" i="41"/>
  <c r="U28" i="41"/>
  <c r="W12" i="36"/>
  <c r="U12" i="36"/>
  <c r="Y12" i="36"/>
  <c r="Y14" i="36"/>
  <c r="W14" i="36"/>
  <c r="U14" i="36"/>
  <c r="Y12" i="52"/>
  <c r="W12" i="52"/>
  <c r="U12" i="52"/>
  <c r="W13" i="52"/>
  <c r="Y13" i="52"/>
  <c r="U13" i="52"/>
  <c r="Y27" i="52"/>
  <c r="U27" i="52"/>
  <c r="W27" i="52"/>
  <c r="W36" i="31"/>
  <c r="U36" i="31"/>
  <c r="Y36" i="31"/>
  <c r="U19" i="31"/>
  <c r="Y19" i="31"/>
  <c r="W19" i="31"/>
  <c r="U16" i="40"/>
  <c r="Y16" i="40"/>
  <c r="W16" i="40"/>
  <c r="U11" i="40"/>
  <c r="Y11" i="40"/>
  <c r="W11" i="40"/>
  <c r="W10" i="40"/>
  <c r="U10" i="40"/>
  <c r="Y10" i="40"/>
  <c r="U25" i="58"/>
  <c r="Y25" i="58"/>
  <c r="W25" i="58"/>
  <c r="U7" i="58"/>
  <c r="W7" i="58"/>
  <c r="Y7" i="58"/>
  <c r="U21" i="30"/>
  <c r="W21" i="30"/>
  <c r="Y21" i="30"/>
  <c r="W34" i="30"/>
  <c r="U34" i="30"/>
  <c r="Y34" i="30"/>
  <c r="Y40" i="21"/>
  <c r="U40" i="21"/>
  <c r="W40" i="21"/>
  <c r="W19" i="21"/>
  <c r="Y19" i="21"/>
  <c r="U19" i="21"/>
  <c r="W30" i="21"/>
  <c r="U30" i="21"/>
  <c r="Y30" i="21"/>
  <c r="U31" i="49"/>
  <c r="Y31" i="49"/>
  <c r="W31" i="49"/>
  <c r="Y13" i="49"/>
  <c r="W13" i="49"/>
  <c r="U13" i="49"/>
  <c r="Y6" i="56"/>
  <c r="U6" i="56"/>
  <c r="W6" i="56"/>
  <c r="U40" i="56"/>
  <c r="W40" i="56"/>
  <c r="Y40" i="56"/>
  <c r="Y35" i="56"/>
  <c r="U35" i="56"/>
  <c r="W35" i="56"/>
  <c r="W21" i="22"/>
  <c r="U21" i="22"/>
  <c r="Y21" i="22"/>
  <c r="Y12" i="22"/>
  <c r="W12" i="22"/>
  <c r="U12" i="22"/>
  <c r="U18" i="48"/>
  <c r="Y18" i="48"/>
  <c r="W18" i="48"/>
  <c r="W42" i="48"/>
  <c r="U42" i="48"/>
  <c r="Y42" i="48"/>
  <c r="Y34" i="48"/>
  <c r="U34" i="48"/>
  <c r="W34" i="48"/>
  <c r="Y17" i="37"/>
  <c r="W17" i="37"/>
  <c r="U17" i="37"/>
  <c r="W7" i="37"/>
  <c r="Y7" i="37"/>
  <c r="U7" i="37"/>
  <c r="Y6" i="24"/>
  <c r="U6" i="24"/>
  <c r="W6" i="24"/>
  <c r="Y43" i="24"/>
  <c r="W43" i="24"/>
  <c r="U43" i="24"/>
  <c r="Y17" i="24"/>
  <c r="U17" i="24"/>
  <c r="W17" i="24"/>
  <c r="W38" i="26"/>
  <c r="U38" i="26"/>
  <c r="Y38" i="26"/>
  <c r="U27" i="26"/>
  <c r="Y27" i="26"/>
  <c r="W27" i="26"/>
  <c r="U8" i="44"/>
  <c r="Y8" i="44"/>
  <c r="W8" i="44"/>
  <c r="Y13" i="44"/>
  <c r="W13" i="44"/>
  <c r="U13" i="44"/>
  <c r="W33" i="44"/>
  <c r="U33" i="44"/>
  <c r="Y33" i="44"/>
  <c r="U24" i="53"/>
  <c r="Y24" i="53"/>
  <c r="W24" i="53"/>
  <c r="Y23" i="53"/>
  <c r="W23" i="53"/>
  <c r="U23" i="53"/>
  <c r="U29" i="20"/>
  <c r="Y29" i="20"/>
  <c r="W29" i="20"/>
  <c r="Y43" i="20"/>
  <c r="U43" i="20"/>
  <c r="W43" i="20"/>
  <c r="Y9" i="20"/>
  <c r="W9" i="20"/>
  <c r="U9" i="20"/>
  <c r="W39" i="54"/>
  <c r="Y39" i="54"/>
  <c r="U39" i="54"/>
  <c r="U13" i="54"/>
  <c r="Y13" i="54"/>
  <c r="W13" i="54"/>
  <c r="U8" i="42"/>
  <c r="Y8" i="42"/>
  <c r="W8" i="42"/>
  <c r="U42" i="42"/>
  <c r="Y42" i="42"/>
  <c r="W42" i="42"/>
  <c r="W43" i="42"/>
  <c r="U43" i="42"/>
  <c r="Y43" i="42"/>
  <c r="Y26" i="47"/>
  <c r="U26" i="47"/>
  <c r="W26" i="47"/>
  <c r="U16" i="47"/>
  <c r="Y16" i="47"/>
  <c r="W16" i="47"/>
  <c r="W19" i="35"/>
  <c r="U19" i="35"/>
  <c r="Y19" i="35"/>
  <c r="Y23" i="35"/>
  <c r="U23" i="35"/>
  <c r="W23" i="35"/>
  <c r="S5" i="35"/>
  <c r="R44" i="35"/>
  <c r="Y40" i="50"/>
  <c r="U40" i="50"/>
  <c r="W40" i="50"/>
  <c r="W17" i="50"/>
  <c r="Y17" i="50"/>
  <c r="U17" i="50"/>
  <c r="U11" i="23"/>
  <c r="Y11" i="23"/>
  <c r="W11" i="23"/>
  <c r="U29" i="23"/>
  <c r="Y29" i="23"/>
  <c r="W29" i="23"/>
  <c r="Y43" i="23"/>
  <c r="U43" i="23"/>
  <c r="W43" i="23"/>
  <c r="U13" i="28"/>
  <c r="Y13" i="28"/>
  <c r="W13" i="28"/>
  <c r="W29" i="28"/>
  <c r="U29" i="28"/>
  <c r="Y29" i="28"/>
  <c r="Y16" i="33"/>
  <c r="W16" i="33"/>
  <c r="U16" i="33"/>
  <c r="Y18" i="33"/>
  <c r="W18" i="33"/>
  <c r="U18" i="33"/>
  <c r="U20" i="33"/>
  <c r="Y20" i="33"/>
  <c r="W20" i="33"/>
  <c r="Y17" i="29"/>
  <c r="U17" i="29"/>
  <c r="W17" i="29"/>
  <c r="W20" i="29"/>
  <c r="Y20" i="29"/>
  <c r="U20" i="29"/>
  <c r="U8" i="34"/>
  <c r="W8" i="34"/>
  <c r="Y8" i="34"/>
  <c r="Y33" i="34"/>
  <c r="U33" i="34"/>
  <c r="W33" i="34"/>
  <c r="Y12" i="34"/>
  <c r="U12" i="34"/>
  <c r="W12" i="34"/>
  <c r="U28" i="52"/>
  <c r="Y28" i="52"/>
  <c r="W28" i="52"/>
  <c r="U15" i="49"/>
  <c r="W15" i="49"/>
  <c r="Y15" i="49"/>
  <c r="Y12" i="39"/>
  <c r="U12" i="39"/>
  <c r="W12" i="39"/>
  <c r="U42" i="31"/>
  <c r="Y42" i="31"/>
  <c r="W42" i="31"/>
  <c r="U41" i="30"/>
  <c r="Y41" i="30"/>
  <c r="W41" i="30"/>
  <c r="U6" i="22"/>
  <c r="W6" i="22"/>
  <c r="Y6" i="22"/>
  <c r="U32" i="24"/>
  <c r="Y32" i="24"/>
  <c r="W32" i="24"/>
  <c r="W31" i="29"/>
  <c r="U31" i="29"/>
  <c r="Y31" i="29"/>
  <c r="Y40" i="39"/>
  <c r="U40" i="39"/>
  <c r="W40" i="39"/>
  <c r="U36" i="36"/>
  <c r="Y36" i="36"/>
  <c r="W36" i="36"/>
  <c r="Y43" i="31"/>
  <c r="U43" i="31"/>
  <c r="W43" i="31"/>
  <c r="Y22" i="49"/>
  <c r="W22" i="49"/>
  <c r="U22" i="49"/>
  <c r="Y10" i="56"/>
  <c r="U10" i="56"/>
  <c r="W10" i="56"/>
  <c r="U37" i="48"/>
  <c r="W37" i="48"/>
  <c r="Y37" i="48"/>
  <c r="Y14" i="37"/>
  <c r="W14" i="37"/>
  <c r="U14" i="37"/>
  <c r="Y29" i="37"/>
  <c r="W29" i="37"/>
  <c r="U29" i="37"/>
  <c r="Y11" i="24"/>
  <c r="W11" i="24"/>
  <c r="U11" i="24"/>
  <c r="Y27" i="44"/>
  <c r="U27" i="44"/>
  <c r="W27" i="44"/>
  <c r="U34" i="54"/>
  <c r="W34" i="54"/>
  <c r="Y34" i="54"/>
  <c r="Y30" i="29"/>
  <c r="U30" i="29"/>
  <c r="W30" i="29"/>
  <c r="Y15" i="36"/>
  <c r="W15" i="36"/>
  <c r="U15" i="36"/>
  <c r="U26" i="58"/>
  <c r="W26" i="58"/>
  <c r="Y26" i="58"/>
  <c r="W16" i="49"/>
  <c r="U16" i="49"/>
  <c r="Y16" i="49"/>
  <c r="U38" i="37"/>
  <c r="Y38" i="37"/>
  <c r="W38" i="37"/>
  <c r="Y21" i="24"/>
  <c r="U21" i="24"/>
  <c r="W21" i="24"/>
  <c r="U15" i="26"/>
  <c r="Y15" i="26"/>
  <c r="W15" i="26"/>
  <c r="Y38" i="53"/>
  <c r="U38" i="53"/>
  <c r="W38" i="53"/>
  <c r="Y12" i="54"/>
  <c r="U12" i="54"/>
  <c r="W12" i="54"/>
  <c r="W36" i="47"/>
  <c r="Y36" i="47"/>
  <c r="U36" i="47"/>
  <c r="U17" i="35"/>
  <c r="Y17" i="35"/>
  <c r="W17" i="35"/>
  <c r="U20" i="50"/>
  <c r="Y20" i="50"/>
  <c r="W20" i="50"/>
  <c r="W32" i="28"/>
  <c r="Y32" i="28"/>
  <c r="U32" i="28"/>
  <c r="Y41" i="34"/>
  <c r="W41" i="34"/>
  <c r="U41" i="34"/>
  <c r="W25" i="36"/>
  <c r="Y25" i="36"/>
  <c r="U25" i="36"/>
  <c r="Y21" i="31"/>
  <c r="U21" i="31"/>
  <c r="W21" i="31"/>
  <c r="W23" i="30"/>
  <c r="Y23" i="30"/>
  <c r="U23" i="30"/>
  <c r="U31" i="21"/>
  <c r="Y31" i="21"/>
  <c r="W31" i="21"/>
  <c r="W28" i="49"/>
  <c r="U28" i="49"/>
  <c r="Y28" i="49"/>
  <c r="W13" i="48"/>
  <c r="Y13" i="48"/>
  <c r="U13" i="48"/>
  <c r="Y10" i="20"/>
  <c r="W10" i="20"/>
  <c r="U10" i="20"/>
  <c r="W31" i="54"/>
  <c r="Y31" i="54"/>
  <c r="U31" i="54"/>
  <c r="W17" i="47"/>
  <c r="Y17" i="47"/>
  <c r="U17" i="47"/>
  <c r="Y35" i="34"/>
  <c r="U35" i="34"/>
  <c r="W35" i="34"/>
  <c r="Y22" i="39"/>
  <c r="U22" i="39"/>
  <c r="W22" i="39"/>
  <c r="W33" i="39"/>
  <c r="Y33" i="39"/>
  <c r="U33" i="39"/>
  <c r="U18" i="41"/>
  <c r="W18" i="41"/>
  <c r="Y18" i="41"/>
  <c r="Y23" i="31"/>
  <c r="U23" i="31"/>
  <c r="W23" i="31"/>
  <c r="U40" i="30"/>
  <c r="Y40" i="30"/>
  <c r="W40" i="30"/>
  <c r="Y24" i="22"/>
  <c r="U24" i="22"/>
  <c r="W24" i="22"/>
  <c r="Y22" i="41"/>
  <c r="U22" i="41"/>
  <c r="W22" i="41"/>
  <c r="W16" i="39"/>
  <c r="Y16" i="39"/>
  <c r="U16" i="39"/>
  <c r="W38" i="41"/>
  <c r="U38" i="41"/>
  <c r="Y38" i="41"/>
  <c r="U30" i="41"/>
  <c r="W30" i="41"/>
  <c r="Y30" i="41"/>
  <c r="U39" i="36"/>
  <c r="Y39" i="36"/>
  <c r="W39" i="36"/>
  <c r="Y34" i="36"/>
  <c r="U34" i="36"/>
  <c r="W34" i="36"/>
  <c r="Y15" i="52"/>
  <c r="W15" i="52"/>
  <c r="U15" i="52"/>
  <c r="Y25" i="52"/>
  <c r="W25" i="52"/>
  <c r="U25" i="52"/>
  <c r="Y33" i="40"/>
  <c r="U33" i="40"/>
  <c r="W33" i="40"/>
  <c r="U24" i="30"/>
  <c r="W24" i="30"/>
  <c r="Y24" i="30"/>
  <c r="W13" i="21"/>
  <c r="U13" i="21"/>
  <c r="Y13" i="21"/>
  <c r="Y29" i="21"/>
  <c r="W29" i="21"/>
  <c r="U29" i="21"/>
  <c r="U42" i="49"/>
  <c r="Y42" i="49"/>
  <c r="W42" i="49"/>
  <c r="W41" i="56"/>
  <c r="U41" i="56"/>
  <c r="Y41" i="56"/>
  <c r="W21" i="56"/>
  <c r="Y21" i="56"/>
  <c r="U21" i="56"/>
  <c r="U8" i="22"/>
  <c r="Y8" i="22"/>
  <c r="W8" i="22"/>
  <c r="W8" i="48"/>
  <c r="Y8" i="48"/>
  <c r="U8" i="48"/>
  <c r="W41" i="48"/>
  <c r="Y41" i="48"/>
  <c r="U41" i="48"/>
  <c r="Y40" i="48"/>
  <c r="U40" i="48"/>
  <c r="W40" i="48"/>
  <c r="U15" i="37"/>
  <c r="W15" i="37"/>
  <c r="Y15" i="37"/>
  <c r="W31" i="37"/>
  <c r="Y31" i="37"/>
  <c r="U31" i="37"/>
  <c r="W15" i="24"/>
  <c r="Y15" i="24"/>
  <c r="U15" i="24"/>
  <c r="Y42" i="24"/>
  <c r="W42" i="24"/>
  <c r="U42" i="24"/>
  <c r="Y41" i="24"/>
  <c r="U41" i="24"/>
  <c r="W41" i="24"/>
  <c r="U12" i="26"/>
  <c r="W12" i="26"/>
  <c r="Y12" i="26"/>
  <c r="U36" i="26"/>
  <c r="W36" i="26"/>
  <c r="Y36" i="26"/>
  <c r="Y29" i="44"/>
  <c r="W29" i="44"/>
  <c r="U29" i="44"/>
  <c r="Y34" i="44"/>
  <c r="W34" i="44"/>
  <c r="U34" i="44"/>
  <c r="U35" i="44"/>
  <c r="Y35" i="44"/>
  <c r="W35" i="44"/>
  <c r="U16" i="53"/>
  <c r="Y16" i="53"/>
  <c r="W16" i="53"/>
  <c r="Y27" i="53"/>
  <c r="W27" i="53"/>
  <c r="U27" i="53"/>
  <c r="U42" i="20"/>
  <c r="W42" i="20"/>
  <c r="Y42" i="20"/>
  <c r="Y7" i="20"/>
  <c r="W7" i="20"/>
  <c r="U7" i="20"/>
  <c r="Y18" i="20"/>
  <c r="U18" i="20"/>
  <c r="W18" i="20"/>
  <c r="Y36" i="54"/>
  <c r="W36" i="54"/>
  <c r="U36" i="54"/>
  <c r="U17" i="54"/>
  <c r="W17" i="54"/>
  <c r="Y17" i="54"/>
  <c r="W35" i="42"/>
  <c r="U35" i="42"/>
  <c r="Y35" i="42"/>
  <c r="W40" i="42"/>
  <c r="Y40" i="42"/>
  <c r="U40" i="42"/>
  <c r="U18" i="42"/>
  <c r="Y18" i="42"/>
  <c r="W18" i="42"/>
  <c r="W13" i="47"/>
  <c r="U13" i="47"/>
  <c r="Y13" i="47"/>
  <c r="Y38" i="47"/>
  <c r="U38" i="47"/>
  <c r="W38" i="47"/>
  <c r="W8" i="35"/>
  <c r="Y8" i="35"/>
  <c r="U8" i="35"/>
  <c r="W11" i="35"/>
  <c r="Y11" i="35"/>
  <c r="U11" i="35"/>
  <c r="W39" i="35"/>
  <c r="Y39" i="35"/>
  <c r="U39" i="35"/>
  <c r="U14" i="50"/>
  <c r="Y14" i="50"/>
  <c r="W14" i="50"/>
  <c r="W25" i="50"/>
  <c r="Y25" i="50"/>
  <c r="U25" i="50"/>
  <c r="Y8" i="23"/>
  <c r="W8" i="23"/>
  <c r="U8" i="23"/>
  <c r="Y17" i="23"/>
  <c r="W17" i="23"/>
  <c r="U17" i="23"/>
  <c r="U33" i="23"/>
  <c r="Y33" i="23"/>
  <c r="W33" i="23"/>
  <c r="U38" i="28"/>
  <c r="Y38" i="28"/>
  <c r="W38" i="28"/>
  <c r="Y11" i="28"/>
  <c r="W11" i="28"/>
  <c r="U11" i="28"/>
  <c r="W13" i="33"/>
  <c r="Y13" i="33"/>
  <c r="U13" i="33"/>
  <c r="Y24" i="33"/>
  <c r="W24" i="33"/>
  <c r="U24" i="33"/>
  <c r="W6" i="33"/>
  <c r="U6" i="33"/>
  <c r="Y6" i="33"/>
  <c r="U9" i="29"/>
  <c r="Y9" i="29"/>
  <c r="W9" i="29"/>
  <c r="R44" i="29"/>
  <c r="S5" i="29"/>
  <c r="Y19" i="34"/>
  <c r="U19" i="34"/>
  <c r="W19" i="34"/>
  <c r="Y14" i="34"/>
  <c r="U14" i="34"/>
  <c r="W14" i="34"/>
  <c r="Y11" i="34"/>
  <c r="U11" i="34"/>
  <c r="W11" i="34"/>
  <c r="U35" i="41"/>
  <c r="Y35" i="41"/>
  <c r="W35" i="41"/>
  <c r="U41" i="58"/>
  <c r="Y41" i="58"/>
  <c r="W41" i="58"/>
  <c r="U25" i="42"/>
  <c r="Y25" i="42"/>
  <c r="W25" i="42"/>
  <c r="U11" i="47"/>
  <c r="W11" i="47"/>
  <c r="Y11" i="47"/>
  <c r="W26" i="50"/>
  <c r="Y26" i="50"/>
  <c r="U26" i="50"/>
  <c r="W10" i="34"/>
  <c r="Y10" i="34"/>
  <c r="U10" i="34"/>
  <c r="Y32" i="41"/>
  <c r="W32" i="41"/>
  <c r="U32" i="41"/>
  <c r="Y18" i="36"/>
  <c r="W18" i="36"/>
  <c r="U18" i="36"/>
  <c r="U7" i="52"/>
  <c r="W7" i="52"/>
  <c r="Y7" i="52"/>
  <c r="U15" i="40"/>
  <c r="Y15" i="40"/>
  <c r="W15" i="40"/>
  <c r="W8" i="58"/>
  <c r="U8" i="58"/>
  <c r="Y8" i="58"/>
  <c r="U37" i="30"/>
  <c r="Y37" i="30"/>
  <c r="W37" i="30"/>
  <c r="Y22" i="21"/>
  <c r="W22" i="21"/>
  <c r="U22" i="21"/>
  <c r="U24" i="49"/>
  <c r="Y24" i="49"/>
  <c r="W24" i="49"/>
  <c r="Y32" i="22"/>
  <c r="U32" i="22"/>
  <c r="W32" i="22"/>
  <c r="U24" i="48"/>
  <c r="Y24" i="48"/>
  <c r="W24" i="48"/>
  <c r="Y30" i="24"/>
  <c r="W30" i="24"/>
  <c r="U30" i="24"/>
  <c r="Y43" i="53"/>
  <c r="W43" i="53"/>
  <c r="U43" i="53"/>
  <c r="W14" i="20"/>
  <c r="U14" i="20"/>
  <c r="Y14" i="20"/>
  <c r="U40" i="47"/>
  <c r="W40" i="47"/>
  <c r="Y40" i="47"/>
  <c r="U16" i="35"/>
  <c r="W16" i="35"/>
  <c r="Y16" i="35"/>
  <c r="Y28" i="35"/>
  <c r="U28" i="35"/>
  <c r="W28" i="35"/>
  <c r="U24" i="50"/>
  <c r="Y24" i="50"/>
  <c r="W24" i="50"/>
  <c r="U35" i="29"/>
  <c r="W35" i="29"/>
  <c r="Y35" i="29"/>
  <c r="Y39" i="41"/>
  <c r="U39" i="41"/>
  <c r="W39" i="41"/>
  <c r="W27" i="36"/>
  <c r="U27" i="36"/>
  <c r="Y27" i="36"/>
  <c r="S5" i="52"/>
  <c r="R44" i="52"/>
  <c r="W8" i="52"/>
  <c r="Y8" i="52"/>
  <c r="U8" i="52"/>
  <c r="W33" i="58"/>
  <c r="U33" i="58"/>
  <c r="Y33" i="58"/>
  <c r="W21" i="21"/>
  <c r="Y21" i="21"/>
  <c r="U21" i="21"/>
  <c r="Y6" i="26"/>
  <c r="U6" i="26"/>
  <c r="W6" i="26"/>
  <c r="U13" i="42"/>
  <c r="Y13" i="42"/>
  <c r="W13" i="42"/>
  <c r="Y42" i="47"/>
  <c r="U42" i="47"/>
  <c r="W42" i="47"/>
  <c r="W19" i="47"/>
  <c r="U19" i="47"/>
  <c r="Y19" i="47"/>
  <c r="Y19" i="28"/>
  <c r="U19" i="28"/>
  <c r="W19" i="28"/>
  <c r="W27" i="22"/>
  <c r="U27" i="22"/>
  <c r="Y27" i="22"/>
  <c r="R44" i="48"/>
  <c r="S5" i="48"/>
  <c r="U39" i="37"/>
  <c r="W39" i="37"/>
  <c r="Y39" i="37"/>
  <c r="W28" i="26"/>
  <c r="Y28" i="26"/>
  <c r="U28" i="26"/>
  <c r="Y30" i="42"/>
  <c r="U30" i="42"/>
  <c r="W30" i="42"/>
  <c r="U9" i="47"/>
  <c r="W9" i="47"/>
  <c r="Y9" i="47"/>
  <c r="U7" i="29"/>
  <c r="Y7" i="29"/>
  <c r="W7" i="29"/>
  <c r="Y15" i="41"/>
  <c r="U15" i="41"/>
  <c r="W15" i="41"/>
  <c r="U27" i="39"/>
  <c r="Y27" i="39"/>
  <c r="W27" i="39"/>
  <c r="U34" i="31"/>
  <c r="W34" i="31"/>
  <c r="Y34" i="31"/>
  <c r="U8" i="40"/>
  <c r="Y8" i="40"/>
  <c r="W8" i="40"/>
  <c r="U43" i="40"/>
  <c r="W43" i="40"/>
  <c r="Y43" i="40"/>
  <c r="U29" i="58"/>
  <c r="Y29" i="58"/>
  <c r="W29" i="58"/>
  <c r="Y37" i="21"/>
  <c r="U37" i="21"/>
  <c r="W37" i="21"/>
  <c r="Y14" i="22"/>
  <c r="W14" i="22"/>
  <c r="U14" i="22"/>
  <c r="W5" i="39"/>
  <c r="U5" i="39"/>
  <c r="Y5" i="39"/>
  <c r="Y6" i="39"/>
  <c r="W6" i="39"/>
  <c r="U6" i="39"/>
  <c r="Y42" i="41"/>
  <c r="W42" i="41"/>
  <c r="U42" i="41"/>
  <c r="Y26" i="52"/>
  <c r="U26" i="52"/>
  <c r="W26" i="52"/>
  <c r="W41" i="31"/>
  <c r="Y41" i="31"/>
  <c r="U41" i="31"/>
  <c r="Y37" i="31"/>
  <c r="U37" i="31"/>
  <c r="W37" i="31"/>
  <c r="W17" i="40"/>
  <c r="Y17" i="40"/>
  <c r="U17" i="40"/>
  <c r="Y29" i="40"/>
  <c r="W29" i="40"/>
  <c r="U29" i="40"/>
  <c r="Y36" i="58"/>
  <c r="W36" i="58"/>
  <c r="U36" i="58"/>
  <c r="Y18" i="58"/>
  <c r="W18" i="58"/>
  <c r="U18" i="58"/>
  <c r="W8" i="30"/>
  <c r="Y8" i="30"/>
  <c r="U8" i="30"/>
  <c r="Y38" i="21"/>
  <c r="U38" i="21"/>
  <c r="W38" i="21"/>
  <c r="U20" i="49"/>
  <c r="W20" i="49"/>
  <c r="Y20" i="49"/>
  <c r="W14" i="56"/>
  <c r="U14" i="56"/>
  <c r="Y14" i="56"/>
  <c r="W7" i="22"/>
  <c r="Y7" i="22"/>
  <c r="U7" i="22"/>
  <c r="Y21" i="39"/>
  <c r="W21" i="39"/>
  <c r="U21" i="39"/>
  <c r="Y26" i="39"/>
  <c r="U26" i="39"/>
  <c r="W26" i="39"/>
  <c r="U21" i="41"/>
  <c r="Y21" i="41"/>
  <c r="W21" i="41"/>
  <c r="W41" i="41"/>
  <c r="U41" i="41"/>
  <c r="Y41" i="41"/>
  <c r="W40" i="36"/>
  <c r="Y40" i="36"/>
  <c r="U40" i="36"/>
  <c r="U19" i="52"/>
  <c r="W19" i="52"/>
  <c r="Y19" i="52"/>
  <c r="U6" i="52"/>
  <c r="Y6" i="52"/>
  <c r="W6" i="52"/>
  <c r="W34" i="52"/>
  <c r="Y34" i="52"/>
  <c r="U34" i="52"/>
  <c r="Y6" i="31"/>
  <c r="W6" i="31"/>
  <c r="U6" i="31"/>
  <c r="Y8" i="31"/>
  <c r="W8" i="31"/>
  <c r="U8" i="31"/>
  <c r="W42" i="40"/>
  <c r="U42" i="40"/>
  <c r="Y42" i="40"/>
  <c r="Y21" i="40"/>
  <c r="U21" i="40"/>
  <c r="W21" i="40"/>
  <c r="U20" i="58"/>
  <c r="Y20" i="58"/>
  <c r="W20" i="58"/>
  <c r="W12" i="58"/>
  <c r="U12" i="58"/>
  <c r="Y12" i="58"/>
  <c r="Y31" i="58"/>
  <c r="W31" i="58"/>
  <c r="U31" i="58"/>
  <c r="Y9" i="30"/>
  <c r="W9" i="30"/>
  <c r="U9" i="30"/>
  <c r="Y43" i="30"/>
  <c r="U43" i="30"/>
  <c r="W43" i="30"/>
  <c r="W35" i="21"/>
  <c r="U35" i="21"/>
  <c r="Y35" i="21"/>
  <c r="Y10" i="21"/>
  <c r="W10" i="21"/>
  <c r="U10" i="21"/>
  <c r="R44" i="21"/>
  <c r="S5" i="21"/>
  <c r="Y11" i="49"/>
  <c r="W11" i="49"/>
  <c r="U11" i="49"/>
  <c r="Y8" i="49"/>
  <c r="W8" i="49"/>
  <c r="U8" i="49"/>
  <c r="U11" i="56"/>
  <c r="Y11" i="56"/>
  <c r="W11" i="56"/>
  <c r="U16" i="56"/>
  <c r="W16" i="56"/>
  <c r="Y16" i="56"/>
  <c r="Y20" i="56"/>
  <c r="W20" i="56"/>
  <c r="U20" i="56"/>
  <c r="W20" i="22"/>
  <c r="Y20" i="22"/>
  <c r="U20" i="22"/>
  <c r="Y17" i="22"/>
  <c r="U17" i="22"/>
  <c r="W17" i="22"/>
  <c r="U7" i="48"/>
  <c r="Y7" i="48"/>
  <c r="W7" i="48"/>
  <c r="Y27" i="48"/>
  <c r="U27" i="48"/>
  <c r="W27" i="48"/>
  <c r="W14" i="48"/>
  <c r="Y14" i="48"/>
  <c r="U14" i="48"/>
  <c r="U25" i="37"/>
  <c r="Y25" i="37"/>
  <c r="W25" i="37"/>
  <c r="U27" i="37"/>
  <c r="W27" i="37"/>
  <c r="Y27" i="37"/>
  <c r="U31" i="24"/>
  <c r="Y31" i="24"/>
  <c r="W31" i="24"/>
  <c r="Y20" i="24"/>
  <c r="U20" i="24"/>
  <c r="W20" i="24"/>
  <c r="W10" i="24"/>
  <c r="U10" i="24"/>
  <c r="Y10" i="24"/>
  <c r="Y20" i="26"/>
  <c r="W20" i="26"/>
  <c r="U20" i="26"/>
  <c r="Y35" i="26"/>
  <c r="U35" i="26"/>
  <c r="W35" i="26"/>
  <c r="U23" i="44"/>
  <c r="Y23" i="44"/>
  <c r="W23" i="44"/>
  <c r="W16" i="44"/>
  <c r="Y16" i="44"/>
  <c r="U16" i="44"/>
  <c r="U14" i="44"/>
  <c r="W14" i="44"/>
  <c r="Y14" i="44"/>
  <c r="Y11" i="53"/>
  <c r="W11" i="53"/>
  <c r="U11" i="53"/>
  <c r="W32" i="53"/>
  <c r="U32" i="53"/>
  <c r="Y32" i="53"/>
  <c r="U17" i="20"/>
  <c r="Y17" i="20"/>
  <c r="W17" i="20"/>
  <c r="Y28" i="20"/>
  <c r="W28" i="20"/>
  <c r="U28" i="20"/>
  <c r="Y21" i="20"/>
  <c r="W21" i="20"/>
  <c r="U21" i="20"/>
  <c r="U8" i="54"/>
  <c r="W8" i="54"/>
  <c r="Y8" i="54"/>
  <c r="Y22" i="54"/>
  <c r="W22" i="54"/>
  <c r="U22" i="54"/>
  <c r="Y41" i="42"/>
  <c r="W41" i="42"/>
  <c r="U41" i="42"/>
  <c r="U29" i="42"/>
  <c r="W29" i="42"/>
  <c r="Y29" i="42"/>
  <c r="S5" i="42"/>
  <c r="R44" i="42"/>
  <c r="W31" i="47"/>
  <c r="U31" i="47"/>
  <c r="Y31" i="47"/>
  <c r="Y33" i="47"/>
  <c r="U33" i="47"/>
  <c r="W33" i="47"/>
  <c r="W40" i="35"/>
  <c r="U40" i="35"/>
  <c r="Y40" i="35"/>
  <c r="U7" i="35"/>
  <c r="W7" i="35"/>
  <c r="Y7" i="35"/>
  <c r="W21" i="35"/>
  <c r="Y21" i="35"/>
  <c r="U21" i="35"/>
  <c r="U6" i="50"/>
  <c r="Y6" i="50"/>
  <c r="W6" i="50"/>
  <c r="Y12" i="50"/>
  <c r="W12" i="50"/>
  <c r="U12" i="50"/>
  <c r="U30" i="23"/>
  <c r="Y30" i="23"/>
  <c r="W30" i="23"/>
  <c r="Y40" i="23"/>
  <c r="W40" i="23"/>
  <c r="U40" i="23"/>
  <c r="W19" i="23"/>
  <c r="U19" i="23"/>
  <c r="Y19" i="23"/>
  <c r="Y30" i="28"/>
  <c r="U30" i="28"/>
  <c r="W30" i="28"/>
  <c r="W18" i="28"/>
  <c r="Y18" i="28"/>
  <c r="U18" i="28"/>
  <c r="Y7" i="33"/>
  <c r="W7" i="33"/>
  <c r="U7" i="33"/>
  <c r="U36" i="33"/>
  <c r="Y36" i="33"/>
  <c r="W36" i="33"/>
  <c r="W15" i="33"/>
  <c r="Y15" i="33"/>
  <c r="U15" i="33"/>
  <c r="W26" i="29"/>
  <c r="U26" i="29"/>
  <c r="Y26" i="29"/>
  <c r="Y19" i="29"/>
  <c r="W19" i="29"/>
  <c r="U19" i="29"/>
  <c r="U13" i="34"/>
  <c r="W13" i="34"/>
  <c r="Y13" i="34"/>
  <c r="W32" i="34"/>
  <c r="Y32" i="34"/>
  <c r="U32" i="34"/>
  <c r="Y24" i="34"/>
  <c r="W24" i="34"/>
  <c r="U24" i="34"/>
  <c r="U20" i="31"/>
  <c r="W20" i="31"/>
  <c r="Y20" i="31"/>
  <c r="R31" i="25"/>
  <c r="S31" i="25" s="1"/>
  <c r="R41" i="25"/>
  <c r="S41" i="25" s="1"/>
  <c r="R14" i="25"/>
  <c r="S14" i="25" s="1"/>
  <c r="R24" i="25"/>
  <c r="S24" i="25" s="1"/>
  <c r="R32" i="25"/>
  <c r="S32" i="25" s="1"/>
  <c r="R42" i="25"/>
  <c r="S42" i="25" s="1"/>
  <c r="R16" i="25"/>
  <c r="S16" i="25" s="1"/>
  <c r="R5" i="25"/>
  <c r="R34" i="25"/>
  <c r="S34" i="25" s="1"/>
  <c r="R25" i="25"/>
  <c r="S25" i="25" s="1"/>
  <c r="R17" i="25"/>
  <c r="S17" i="25" s="1"/>
  <c r="R43" i="25"/>
  <c r="S43" i="25" s="1"/>
  <c r="R35" i="25"/>
  <c r="S35" i="25" s="1"/>
  <c r="R8" i="25"/>
  <c r="S8" i="25" s="1"/>
  <c r="R10" i="25"/>
  <c r="S10" i="25" s="1"/>
  <c r="R26" i="25"/>
  <c r="S26" i="25" s="1"/>
  <c r="R28" i="25"/>
  <c r="S28" i="25" s="1"/>
  <c r="R9" i="25"/>
  <c r="S9" i="25" s="1"/>
  <c r="R6" i="25"/>
  <c r="S6" i="25" s="1"/>
  <c r="R18" i="25"/>
  <c r="S18" i="25" s="1"/>
  <c r="R27" i="25"/>
  <c r="S27" i="25" s="1"/>
  <c r="R12" i="25"/>
  <c r="S12" i="25" s="1"/>
  <c r="R36" i="25"/>
  <c r="S36" i="25" s="1"/>
  <c r="R11" i="25"/>
  <c r="S11" i="25" s="1"/>
  <c r="R33" i="25"/>
  <c r="S33" i="25" s="1"/>
  <c r="R20" i="25"/>
  <c r="S20" i="25" s="1"/>
  <c r="R22" i="25"/>
  <c r="S22" i="25" s="1"/>
  <c r="R29" i="25"/>
  <c r="S29" i="25" s="1"/>
  <c r="R40" i="25"/>
  <c r="S40" i="25" s="1"/>
  <c r="R7" i="25"/>
  <c r="S7" i="25" s="1"/>
  <c r="R13" i="25"/>
  <c r="S13" i="25" s="1"/>
  <c r="R21" i="25"/>
  <c r="S21" i="25" s="1"/>
  <c r="R38" i="25"/>
  <c r="S38" i="25" s="1"/>
  <c r="R19" i="25"/>
  <c r="S19" i="25" s="1"/>
  <c r="R30" i="25"/>
  <c r="S30" i="25" s="1"/>
  <c r="R15" i="25"/>
  <c r="S15" i="25" s="1"/>
  <c r="R37" i="25"/>
  <c r="S37" i="25" s="1"/>
  <c r="R39" i="25"/>
  <c r="S39" i="25" s="1"/>
  <c r="R23" i="25"/>
  <c r="S23" i="25" s="1"/>
  <c r="Y40" i="26"/>
  <c r="W40" i="26"/>
  <c r="U40" i="26"/>
  <c r="Y18" i="44"/>
  <c r="W18" i="44"/>
  <c r="U18" i="44"/>
  <c r="W21" i="53"/>
  <c r="U21" i="53"/>
  <c r="Y21" i="53"/>
  <c r="W12" i="20"/>
  <c r="Y12" i="20"/>
  <c r="U12" i="20"/>
  <c r="W24" i="47"/>
  <c r="Y24" i="47"/>
  <c r="U24" i="47"/>
  <c r="W20" i="23"/>
  <c r="U20" i="23"/>
  <c r="Y20" i="23"/>
  <c r="U9" i="41"/>
  <c r="W9" i="41"/>
  <c r="Y9" i="41"/>
  <c r="U41" i="52"/>
  <c r="Y41" i="52"/>
  <c r="W41" i="52"/>
  <c r="Y25" i="31"/>
  <c r="W25" i="31"/>
  <c r="U25" i="31"/>
  <c r="Y25" i="40"/>
  <c r="U25" i="40"/>
  <c r="W25" i="40"/>
  <c r="W16" i="58"/>
  <c r="U16" i="58"/>
  <c r="Y16" i="58"/>
  <c r="Y30" i="58"/>
  <c r="W30" i="58"/>
  <c r="U30" i="58"/>
  <c r="W22" i="30"/>
  <c r="U22" i="30"/>
  <c r="Y22" i="30"/>
  <c r="W27" i="23"/>
  <c r="U27" i="23"/>
  <c r="Y27" i="23"/>
  <c r="U9" i="36"/>
  <c r="W9" i="36"/>
  <c r="Y9" i="36"/>
  <c r="W32" i="40"/>
  <c r="U32" i="40"/>
  <c r="Y32" i="40"/>
  <c r="U39" i="21"/>
  <c r="W39" i="21"/>
  <c r="Y39" i="21"/>
  <c r="Y23" i="56"/>
  <c r="U23" i="56"/>
  <c r="W23" i="56"/>
  <c r="Y33" i="48"/>
  <c r="W33" i="48"/>
  <c r="U33" i="48"/>
  <c r="W30" i="37"/>
  <c r="Y30" i="37"/>
  <c r="U30" i="37"/>
  <c r="U10" i="26"/>
  <c r="W10" i="26"/>
  <c r="Y10" i="26"/>
  <c r="W21" i="44"/>
  <c r="U21" i="44"/>
  <c r="Y21" i="44"/>
  <c r="Y8" i="20"/>
  <c r="W8" i="20"/>
  <c r="U8" i="20"/>
  <c r="U41" i="54"/>
  <c r="W41" i="54"/>
  <c r="Y41" i="54"/>
  <c r="U30" i="50"/>
  <c r="Y30" i="50"/>
  <c r="W30" i="50"/>
  <c r="Y23" i="23"/>
  <c r="W23" i="23"/>
  <c r="U23" i="23"/>
  <c r="U19" i="33"/>
  <c r="W19" i="33"/>
  <c r="Y19" i="33"/>
  <c r="U29" i="36"/>
  <c r="W29" i="36"/>
  <c r="Y29" i="36"/>
  <c r="W43" i="26"/>
  <c r="U43" i="26"/>
  <c r="Y43" i="26"/>
  <c r="Y23" i="41"/>
  <c r="W23" i="41"/>
  <c r="U23" i="41"/>
  <c r="Y26" i="36"/>
  <c r="U26" i="36"/>
  <c r="W26" i="36"/>
  <c r="Y8" i="39"/>
  <c r="W8" i="39"/>
  <c r="U8" i="39"/>
  <c r="W37" i="39"/>
  <c r="U37" i="39"/>
  <c r="Y37" i="39"/>
  <c r="U43" i="41"/>
  <c r="Y43" i="41"/>
  <c r="W43" i="41"/>
  <c r="U6" i="41"/>
  <c r="W6" i="41"/>
  <c r="Y6" i="41"/>
  <c r="Y34" i="41"/>
  <c r="W34" i="41"/>
  <c r="U34" i="41"/>
  <c r="W22" i="36"/>
  <c r="Y22" i="36"/>
  <c r="U22" i="36"/>
  <c r="Y6" i="36"/>
  <c r="W6" i="36"/>
  <c r="U6" i="36"/>
  <c r="W24" i="52"/>
  <c r="U24" i="52"/>
  <c r="Y24" i="52"/>
  <c r="Y22" i="52"/>
  <c r="U22" i="52"/>
  <c r="W22" i="52"/>
  <c r="Y16" i="52"/>
  <c r="U16" i="52"/>
  <c r="W16" i="52"/>
  <c r="Y33" i="31"/>
  <c r="W33" i="31"/>
  <c r="U33" i="31"/>
  <c r="W16" i="31"/>
  <c r="U16" i="31"/>
  <c r="Y16" i="31"/>
  <c r="Y22" i="40"/>
  <c r="W22" i="40"/>
  <c r="U22" i="40"/>
  <c r="Y20" i="40"/>
  <c r="W20" i="40"/>
  <c r="U20" i="40"/>
  <c r="S5" i="58"/>
  <c r="R44" i="58"/>
  <c r="Y6" i="58"/>
  <c r="U6" i="58"/>
  <c r="W6" i="58"/>
  <c r="W24" i="58"/>
  <c r="U24" i="58"/>
  <c r="Y24" i="58"/>
  <c r="W25" i="30"/>
  <c r="Y25" i="30"/>
  <c r="U25" i="30"/>
  <c r="R44" i="30"/>
  <c r="S5" i="30"/>
  <c r="Y9" i="21"/>
  <c r="U9" i="21"/>
  <c r="W9" i="21"/>
  <c r="W42" i="21"/>
  <c r="Y42" i="21"/>
  <c r="U42" i="21"/>
  <c r="Y24" i="21"/>
  <c r="W24" i="21"/>
  <c r="U24" i="21"/>
  <c r="U32" i="49"/>
  <c r="Y32" i="49"/>
  <c r="W32" i="49"/>
  <c r="U17" i="49"/>
  <c r="Y17" i="49"/>
  <c r="W17" i="49"/>
  <c r="U17" i="56"/>
  <c r="Y17" i="56"/>
  <c r="W17" i="56"/>
  <c r="Y26" i="56"/>
  <c r="U26" i="56"/>
  <c r="W26" i="56"/>
  <c r="Y34" i="56"/>
  <c r="U34" i="56"/>
  <c r="W34" i="56"/>
  <c r="U39" i="22"/>
  <c r="Y39" i="22"/>
  <c r="W39" i="22"/>
  <c r="Y31" i="22"/>
  <c r="U31" i="22"/>
  <c r="W31" i="22"/>
  <c r="Y35" i="48"/>
  <c r="U35" i="48"/>
  <c r="W35" i="48"/>
  <c r="W26" i="48"/>
  <c r="U26" i="48"/>
  <c r="Y26" i="48"/>
  <c r="Y17" i="48"/>
  <c r="U17" i="48"/>
  <c r="W17" i="48"/>
  <c r="U34" i="37"/>
  <c r="Y34" i="37"/>
  <c r="W34" i="37"/>
  <c r="Y13" i="37"/>
  <c r="W13" i="37"/>
  <c r="U13" i="37"/>
  <c r="Y14" i="24"/>
  <c r="U14" i="24"/>
  <c r="W14" i="24"/>
  <c r="U25" i="24"/>
  <c r="Y25" i="24"/>
  <c r="W25" i="24"/>
  <c r="Y33" i="24"/>
  <c r="W33" i="24"/>
  <c r="U33" i="24"/>
  <c r="Y24" i="26"/>
  <c r="W24" i="26"/>
  <c r="U24" i="26"/>
  <c r="U7" i="26"/>
  <c r="Y7" i="26"/>
  <c r="W7" i="26"/>
  <c r="W6" i="44"/>
  <c r="U6" i="44"/>
  <c r="Y6" i="44"/>
  <c r="W43" i="44"/>
  <c r="U43" i="44"/>
  <c r="Y43" i="44"/>
  <c r="Y18" i="53"/>
  <c r="U18" i="53"/>
  <c r="W18" i="53"/>
  <c r="Y39" i="53"/>
  <c r="U39" i="53"/>
  <c r="W39" i="53"/>
  <c r="Y19" i="20"/>
  <c r="W19" i="20"/>
  <c r="U19" i="20"/>
  <c r="U41" i="20"/>
  <c r="Y41" i="20"/>
  <c r="W41" i="20"/>
  <c r="Y26" i="20"/>
  <c r="U26" i="20"/>
  <c r="W26" i="20"/>
  <c r="W20" i="54"/>
  <c r="U20" i="54"/>
  <c r="Y20" i="54"/>
  <c r="W25" i="54"/>
  <c r="Y25" i="54"/>
  <c r="U25" i="54"/>
  <c r="Y34" i="42"/>
  <c r="U34" i="42"/>
  <c r="W34" i="42"/>
  <c r="Y28" i="42"/>
  <c r="W28" i="42"/>
  <c r="U28" i="42"/>
  <c r="U39" i="42"/>
  <c r="Y39" i="42"/>
  <c r="W39" i="42"/>
  <c r="W30" i="47"/>
  <c r="Y30" i="47"/>
  <c r="U30" i="47"/>
  <c r="Y27" i="47"/>
  <c r="W27" i="47"/>
  <c r="U27" i="47"/>
  <c r="W18" i="35"/>
  <c r="U18" i="35"/>
  <c r="Y18" i="35"/>
  <c r="Y24" i="35"/>
  <c r="U24" i="35"/>
  <c r="W24" i="35"/>
  <c r="W29" i="35"/>
  <c r="U29" i="35"/>
  <c r="Y29" i="35"/>
  <c r="U37" i="50"/>
  <c r="W37" i="50"/>
  <c r="Y37" i="50"/>
  <c r="Y34" i="50"/>
  <c r="W34" i="50"/>
  <c r="U34" i="50"/>
  <c r="U24" i="23"/>
  <c r="Y24" i="23"/>
  <c r="W24" i="23"/>
  <c r="S5" i="23"/>
  <c r="R44" i="23"/>
  <c r="U13" i="23"/>
  <c r="W13" i="23"/>
  <c r="Y13" i="23"/>
  <c r="U27" i="28"/>
  <c r="Y27" i="28"/>
  <c r="W27" i="28"/>
  <c r="Y39" i="28"/>
  <c r="U39" i="28"/>
  <c r="W39" i="28"/>
  <c r="Y25" i="33"/>
  <c r="W25" i="33"/>
  <c r="U25" i="33"/>
  <c r="Y30" i="33"/>
  <c r="U30" i="33"/>
  <c r="W30" i="33"/>
  <c r="U41" i="33"/>
  <c r="Y41" i="33"/>
  <c r="W41" i="33"/>
  <c r="U21" i="29"/>
  <c r="Y21" i="29"/>
  <c r="W21" i="29"/>
  <c r="Y23" i="29"/>
  <c r="U23" i="29"/>
  <c r="W23" i="29"/>
  <c r="Y43" i="34"/>
  <c r="U43" i="34"/>
  <c r="W43" i="34"/>
  <c r="Y6" i="34"/>
  <c r="U6" i="34"/>
  <c r="W6" i="34"/>
  <c r="Y39" i="34"/>
  <c r="U39" i="34"/>
  <c r="W39" i="34"/>
  <c r="U40" i="52"/>
  <c r="W40" i="52"/>
  <c r="Y40" i="52"/>
  <c r="W32" i="21"/>
  <c r="U32" i="21"/>
  <c r="Y32" i="21"/>
  <c r="W15" i="56"/>
  <c r="Y15" i="56"/>
  <c r="U15" i="56"/>
  <c r="U10" i="39"/>
  <c r="W10" i="39"/>
  <c r="Y10" i="39"/>
  <c r="U43" i="21"/>
  <c r="Y43" i="21"/>
  <c r="W43" i="21"/>
  <c r="W24" i="36"/>
  <c r="U24" i="36"/>
  <c r="Y24" i="36"/>
  <c r="Y17" i="31"/>
  <c r="W17" i="31"/>
  <c r="U17" i="31"/>
  <c r="U21" i="49"/>
  <c r="Y21" i="49"/>
  <c r="W21" i="49"/>
  <c r="U28" i="48"/>
  <c r="W28" i="48"/>
  <c r="Y28" i="48"/>
  <c r="U41" i="26"/>
  <c r="W41" i="26"/>
  <c r="Y41" i="26"/>
  <c r="W22" i="53"/>
  <c r="U22" i="53"/>
  <c r="Y22" i="53"/>
  <c r="W33" i="20"/>
  <c r="U33" i="20"/>
  <c r="Y33" i="20"/>
  <c r="Y30" i="54"/>
  <c r="U30" i="54"/>
  <c r="W30" i="54"/>
  <c r="W15" i="47"/>
  <c r="Y15" i="47"/>
  <c r="U15" i="47"/>
  <c r="U41" i="28"/>
  <c r="Y41" i="28"/>
  <c r="W41" i="28"/>
  <c r="W42" i="34"/>
  <c r="U42" i="34"/>
  <c r="Y42" i="34"/>
  <c r="U9" i="39"/>
  <c r="W9" i="39"/>
  <c r="Y9" i="39"/>
  <c r="Y43" i="39"/>
  <c r="U43" i="39"/>
  <c r="W43" i="39"/>
  <c r="Y21" i="36"/>
  <c r="U21" i="36"/>
  <c r="W21" i="36"/>
  <c r="U18" i="31"/>
  <c r="Y18" i="31"/>
  <c r="W18" i="31"/>
  <c r="Y34" i="26"/>
  <c r="U34" i="26"/>
  <c r="W34" i="26"/>
  <c r="Y31" i="53"/>
  <c r="U31" i="53"/>
  <c r="W31" i="53"/>
  <c r="U31" i="39"/>
  <c r="W31" i="39"/>
  <c r="Y31" i="39"/>
  <c r="U17" i="39"/>
  <c r="W17" i="39"/>
  <c r="Y17" i="39"/>
  <c r="Y11" i="41"/>
  <c r="W11" i="41"/>
  <c r="U11" i="41"/>
  <c r="U27" i="41"/>
  <c r="Y27" i="41"/>
  <c r="W27" i="41"/>
  <c r="R20" i="57"/>
  <c r="S20" i="57" s="1"/>
  <c r="R6" i="57"/>
  <c r="S6" i="57" s="1"/>
  <c r="R32" i="57"/>
  <c r="S32" i="57" s="1"/>
  <c r="R29" i="57"/>
  <c r="S29" i="57" s="1"/>
  <c r="R36" i="57"/>
  <c r="S36" i="57" s="1"/>
  <c r="R21" i="57"/>
  <c r="S21" i="57" s="1"/>
  <c r="R41" i="57"/>
  <c r="S41" i="57" s="1"/>
  <c r="R13" i="57"/>
  <c r="S13" i="57" s="1"/>
  <c r="R33" i="57"/>
  <c r="S33" i="57" s="1"/>
  <c r="R38" i="57"/>
  <c r="S38" i="57" s="1"/>
  <c r="R34" i="57"/>
  <c r="S34" i="57" s="1"/>
  <c r="R14" i="57"/>
  <c r="S14" i="57" s="1"/>
  <c r="R35" i="57"/>
  <c r="S35" i="57" s="1"/>
  <c r="R37" i="57"/>
  <c r="S37" i="57" s="1"/>
  <c r="R24" i="57"/>
  <c r="S24" i="57" s="1"/>
  <c r="R28" i="57"/>
  <c r="S28" i="57" s="1"/>
  <c r="R31" i="57"/>
  <c r="S31" i="57" s="1"/>
  <c r="R12" i="57"/>
  <c r="S12" i="57" s="1"/>
  <c r="R5" i="57"/>
  <c r="R8" i="57"/>
  <c r="S8" i="57" s="1"/>
  <c r="R43" i="57"/>
  <c r="S43" i="57" s="1"/>
  <c r="R9" i="57"/>
  <c r="S9" i="57" s="1"/>
  <c r="R15" i="57"/>
  <c r="S15" i="57" s="1"/>
  <c r="R27" i="57"/>
  <c r="S27" i="57" s="1"/>
  <c r="R19" i="57"/>
  <c r="S19" i="57" s="1"/>
  <c r="R7" i="57"/>
  <c r="S7" i="57" s="1"/>
  <c r="R10" i="57"/>
  <c r="S10" i="57" s="1"/>
  <c r="R18" i="57"/>
  <c r="S18" i="57" s="1"/>
  <c r="R22" i="57"/>
  <c r="S22" i="57" s="1"/>
  <c r="R40" i="57"/>
  <c r="S40" i="57" s="1"/>
  <c r="R23" i="57"/>
  <c r="S23" i="57" s="1"/>
  <c r="R11" i="57"/>
  <c r="S11" i="57" s="1"/>
  <c r="R42" i="57"/>
  <c r="S42" i="57" s="1"/>
  <c r="R39" i="57"/>
  <c r="S39" i="57" s="1"/>
  <c r="R26" i="57"/>
  <c r="S26" i="57" s="1"/>
  <c r="R17" i="57"/>
  <c r="S17" i="57" s="1"/>
  <c r="R16" i="57"/>
  <c r="S16" i="57" s="1"/>
  <c r="R25" i="57"/>
  <c r="S25" i="57" s="1"/>
  <c r="R30" i="57"/>
  <c r="S30" i="57" s="1"/>
  <c r="Y19" i="36"/>
  <c r="W19" i="36"/>
  <c r="U19" i="36"/>
  <c r="R44" i="36"/>
  <c r="S5" i="36"/>
  <c r="W32" i="52"/>
  <c r="U32" i="52"/>
  <c r="Y32" i="52"/>
  <c r="W11" i="52"/>
  <c r="Y11" i="52"/>
  <c r="U11" i="52"/>
  <c r="Y40" i="31"/>
  <c r="U40" i="31"/>
  <c r="W40" i="31"/>
  <c r="Y12" i="31"/>
  <c r="W12" i="31"/>
  <c r="U12" i="31"/>
  <c r="R44" i="31"/>
  <c r="S5" i="31"/>
  <c r="Y9" i="40"/>
  <c r="U9" i="40"/>
  <c r="W9" i="40"/>
  <c r="W24" i="40"/>
  <c r="U24" i="40"/>
  <c r="Y24" i="40"/>
  <c r="W37" i="58"/>
  <c r="U37" i="58"/>
  <c r="Y37" i="58"/>
  <c r="Y19" i="58"/>
  <c r="W19" i="58"/>
  <c r="U19" i="58"/>
  <c r="U28" i="58"/>
  <c r="W28" i="58"/>
  <c r="Y28" i="58"/>
  <c r="U30" i="30"/>
  <c r="Y30" i="30"/>
  <c r="W30" i="30"/>
  <c r="U35" i="30"/>
  <c r="Y35" i="30"/>
  <c r="W35" i="30"/>
  <c r="W25" i="21"/>
  <c r="U25" i="21"/>
  <c r="Y25" i="21"/>
  <c r="W28" i="21"/>
  <c r="Y28" i="21"/>
  <c r="U28" i="21"/>
  <c r="W26" i="21"/>
  <c r="Y26" i="21"/>
  <c r="U26" i="21"/>
  <c r="Y30" i="49"/>
  <c r="W30" i="49"/>
  <c r="U30" i="49"/>
  <c r="W33" i="49"/>
  <c r="Y33" i="49"/>
  <c r="U33" i="49"/>
  <c r="W27" i="56"/>
  <c r="U27" i="56"/>
  <c r="Y27" i="56"/>
  <c r="W30" i="56"/>
  <c r="U30" i="56"/>
  <c r="Y30" i="56"/>
  <c r="Y25" i="56"/>
  <c r="U25" i="56"/>
  <c r="W25" i="56"/>
  <c r="U42" i="22"/>
  <c r="W42" i="22"/>
  <c r="Y42" i="22"/>
  <c r="Y28" i="22"/>
  <c r="W28" i="22"/>
  <c r="U28" i="22"/>
  <c r="W10" i="48"/>
  <c r="U10" i="48"/>
  <c r="Y10" i="48"/>
  <c r="W29" i="48"/>
  <c r="U29" i="48"/>
  <c r="Y29" i="48"/>
  <c r="Y39" i="48"/>
  <c r="U39" i="48"/>
  <c r="W39" i="48"/>
  <c r="W6" i="37"/>
  <c r="Y6" i="37"/>
  <c r="U6" i="37"/>
  <c r="Y23" i="37"/>
  <c r="W23" i="37"/>
  <c r="U23" i="37"/>
  <c r="U16" i="24"/>
  <c r="W16" i="24"/>
  <c r="Y16" i="24"/>
  <c r="W37" i="24"/>
  <c r="Y37" i="24"/>
  <c r="U37" i="24"/>
  <c r="Y24" i="24"/>
  <c r="W24" i="24"/>
  <c r="U24" i="24"/>
  <c r="W29" i="26"/>
  <c r="U29" i="26"/>
  <c r="Y29" i="26"/>
  <c r="U18" i="26"/>
  <c r="Y18" i="26"/>
  <c r="W18" i="26"/>
  <c r="Y25" i="44"/>
  <c r="W25" i="44"/>
  <c r="U25" i="44"/>
  <c r="U17" i="44"/>
  <c r="Y17" i="44"/>
  <c r="W17" i="44"/>
  <c r="R37" i="46"/>
  <c r="S37" i="46" s="1"/>
  <c r="R10" i="46"/>
  <c r="S10" i="46" s="1"/>
  <c r="R15" i="46"/>
  <c r="S15" i="46" s="1"/>
  <c r="R43" i="46"/>
  <c r="S43" i="46" s="1"/>
  <c r="R38" i="46"/>
  <c r="S38" i="46" s="1"/>
  <c r="R20" i="46"/>
  <c r="S20" i="46" s="1"/>
  <c r="R30" i="46"/>
  <c r="S30" i="46" s="1"/>
  <c r="R21" i="46"/>
  <c r="S21" i="46" s="1"/>
  <c r="R40" i="46"/>
  <c r="S40" i="46" s="1"/>
  <c r="R34" i="46"/>
  <c r="S34" i="46" s="1"/>
  <c r="R12" i="46"/>
  <c r="S12" i="46" s="1"/>
  <c r="R22" i="46"/>
  <c r="S22" i="46" s="1"/>
  <c r="R11" i="46"/>
  <c r="S11" i="46" s="1"/>
  <c r="R16" i="46"/>
  <c r="S16" i="46" s="1"/>
  <c r="R25" i="46"/>
  <c r="S25" i="46" s="1"/>
  <c r="R5" i="46"/>
  <c r="R26" i="46"/>
  <c r="S26" i="46" s="1"/>
  <c r="R14" i="46"/>
  <c r="S14" i="46" s="1"/>
  <c r="R6" i="46"/>
  <c r="S6" i="46" s="1"/>
  <c r="R28" i="46"/>
  <c r="S28" i="46" s="1"/>
  <c r="R29" i="46"/>
  <c r="S29" i="46" s="1"/>
  <c r="R39" i="46"/>
  <c r="S39" i="46" s="1"/>
  <c r="R33" i="46"/>
  <c r="S33" i="46" s="1"/>
  <c r="R13" i="46"/>
  <c r="S13" i="46" s="1"/>
  <c r="R36" i="46"/>
  <c r="S36" i="46" s="1"/>
  <c r="R35" i="46"/>
  <c r="S35" i="46" s="1"/>
  <c r="R41" i="46"/>
  <c r="S41" i="46" s="1"/>
  <c r="R24" i="46"/>
  <c r="S24" i="46" s="1"/>
  <c r="R32" i="46"/>
  <c r="S32" i="46" s="1"/>
  <c r="R31" i="46"/>
  <c r="S31" i="46" s="1"/>
  <c r="R9" i="46"/>
  <c r="S9" i="46" s="1"/>
  <c r="R8" i="46"/>
  <c r="S8" i="46" s="1"/>
  <c r="R17" i="46"/>
  <c r="S17" i="46" s="1"/>
  <c r="R23" i="46"/>
  <c r="S23" i="46" s="1"/>
  <c r="R27" i="46"/>
  <c r="S27" i="46" s="1"/>
  <c r="R19" i="46"/>
  <c r="S19" i="46" s="1"/>
  <c r="R7" i="46"/>
  <c r="S7" i="46" s="1"/>
  <c r="R42" i="46"/>
  <c r="S42" i="46" s="1"/>
  <c r="R18" i="46"/>
  <c r="S18" i="46" s="1"/>
  <c r="W10" i="53"/>
  <c r="U10" i="53"/>
  <c r="Y10" i="53"/>
  <c r="W9" i="53"/>
  <c r="U9" i="53"/>
  <c r="Y9" i="53"/>
  <c r="Y35" i="20"/>
  <c r="W35" i="20"/>
  <c r="U35" i="20"/>
  <c r="U13" i="20"/>
  <c r="W13" i="20"/>
  <c r="Y13" i="20"/>
  <c r="W25" i="20"/>
  <c r="U25" i="20"/>
  <c r="Y25" i="20"/>
  <c r="Y11" i="54"/>
  <c r="U11" i="54"/>
  <c r="W11" i="54"/>
  <c r="W18" i="54"/>
  <c r="U18" i="54"/>
  <c r="Y18" i="54"/>
  <c r="U33" i="42"/>
  <c r="Y33" i="42"/>
  <c r="W33" i="42"/>
  <c r="W23" i="42"/>
  <c r="Y23" i="42"/>
  <c r="U23" i="42"/>
  <c r="Y21" i="42"/>
  <c r="W21" i="42"/>
  <c r="U21" i="42"/>
  <c r="U8" i="47"/>
  <c r="W8" i="47"/>
  <c r="Y8" i="47"/>
  <c r="W39" i="47"/>
  <c r="Y39" i="47"/>
  <c r="U39" i="47"/>
  <c r="W15" i="35"/>
  <c r="U15" i="35"/>
  <c r="Y15" i="35"/>
  <c r="U34" i="35"/>
  <c r="W34" i="35"/>
  <c r="Y34" i="35"/>
  <c r="W42" i="35"/>
  <c r="Y42" i="35"/>
  <c r="U42" i="35"/>
  <c r="U15" i="50"/>
  <c r="W15" i="50"/>
  <c r="Y15" i="50"/>
  <c r="Y28" i="50"/>
  <c r="W28" i="50"/>
  <c r="U28" i="50"/>
  <c r="Y14" i="23"/>
  <c r="U14" i="23"/>
  <c r="W14" i="23"/>
  <c r="Y6" i="23"/>
  <c r="U6" i="23"/>
  <c r="W6" i="23"/>
  <c r="W42" i="23"/>
  <c r="Y42" i="23"/>
  <c r="U42" i="23"/>
  <c r="Y21" i="28"/>
  <c r="W21" i="28"/>
  <c r="U21" i="28"/>
  <c r="W35" i="28"/>
  <c r="U35" i="28"/>
  <c r="Y35" i="28"/>
  <c r="U37" i="33"/>
  <c r="Y37" i="33"/>
  <c r="W37" i="33"/>
  <c r="Y33" i="33"/>
  <c r="W33" i="33"/>
  <c r="U33" i="33"/>
  <c r="Y22" i="33"/>
  <c r="U22" i="33"/>
  <c r="W22" i="33"/>
  <c r="Y33" i="29"/>
  <c r="U33" i="29"/>
  <c r="W33" i="29"/>
  <c r="Y22" i="29"/>
  <c r="U22" i="29"/>
  <c r="W22" i="29"/>
  <c r="U37" i="34"/>
  <c r="Y37" i="34"/>
  <c r="W37" i="34"/>
  <c r="W30" i="34"/>
  <c r="Y30" i="34"/>
  <c r="U30" i="34"/>
  <c r="Y38" i="34"/>
  <c r="U38" i="34"/>
  <c r="W38" i="34"/>
  <c r="D20" i="19" l="1"/>
  <c r="D19" i="19"/>
  <c r="D29" i="19"/>
  <c r="D9" i="19"/>
  <c r="D12" i="19"/>
  <c r="D27" i="19"/>
  <c r="D28" i="19"/>
  <c r="D25" i="19"/>
  <c r="D31" i="19"/>
  <c r="D11" i="19"/>
  <c r="D42" i="19"/>
  <c r="D30" i="19"/>
  <c r="D44" i="19"/>
  <c r="D16" i="19"/>
  <c r="D39" i="19"/>
  <c r="D23" i="19"/>
  <c r="D18" i="19"/>
  <c r="D37" i="19"/>
  <c r="D32" i="19"/>
  <c r="W17" i="46"/>
  <c r="Y17" i="46"/>
  <c r="U17" i="46"/>
  <c r="U20" i="57"/>
  <c r="Y20" i="57"/>
  <c r="W20" i="57"/>
  <c r="U27" i="46"/>
  <c r="W27" i="46"/>
  <c r="Y27" i="46"/>
  <c r="Y6" i="46"/>
  <c r="U6" i="46"/>
  <c r="W6" i="46"/>
  <c r="Y15" i="46"/>
  <c r="W15" i="46"/>
  <c r="U15" i="46"/>
  <c r="Y17" i="57"/>
  <c r="W17" i="57"/>
  <c r="U17" i="57"/>
  <c r="U8" i="57"/>
  <c r="Y8" i="57"/>
  <c r="W8" i="57"/>
  <c r="Y29" i="57"/>
  <c r="W29" i="57"/>
  <c r="U29" i="57"/>
  <c r="W7" i="25"/>
  <c r="U7" i="25"/>
  <c r="Y7" i="25"/>
  <c r="U8" i="25"/>
  <c r="Y8" i="25"/>
  <c r="W8" i="25"/>
  <c r="S44" i="29"/>
  <c r="U5" i="29"/>
  <c r="U44" i="29" s="1"/>
  <c r="W5" i="29"/>
  <c r="W44" i="29" s="1"/>
  <c r="Y5" i="29"/>
  <c r="Y44" i="29" s="1"/>
  <c r="U27" i="45"/>
  <c r="Y27" i="45"/>
  <c r="W27" i="45"/>
  <c r="U33" i="45"/>
  <c r="Y33" i="45"/>
  <c r="W33" i="45"/>
  <c r="U15" i="45"/>
  <c r="W15" i="45"/>
  <c r="Y15" i="45"/>
  <c r="Y36" i="32"/>
  <c r="U36" i="32"/>
  <c r="W36" i="32"/>
  <c r="U15" i="32"/>
  <c r="Y15" i="32"/>
  <c r="W15" i="32"/>
  <c r="U5" i="20"/>
  <c r="Y5" i="20"/>
  <c r="W5" i="20"/>
  <c r="S44" i="20"/>
  <c r="Y14" i="38"/>
  <c r="U14" i="38"/>
  <c r="W14" i="38"/>
  <c r="U18" i="38"/>
  <c r="Y18" i="38"/>
  <c r="W18" i="38"/>
  <c r="Y30" i="38"/>
  <c r="U30" i="38"/>
  <c r="W30" i="38"/>
  <c r="W37" i="43"/>
  <c r="U37" i="43"/>
  <c r="Y37" i="43"/>
  <c r="U15" i="43"/>
  <c r="W15" i="43"/>
  <c r="Y15" i="43"/>
  <c r="W38" i="51"/>
  <c r="U38" i="51"/>
  <c r="Y38" i="51"/>
  <c r="U27" i="51"/>
  <c r="W27" i="51"/>
  <c r="Y27" i="51"/>
  <c r="Y5" i="56"/>
  <c r="Y44" i="56" s="1"/>
  <c r="W5" i="56"/>
  <c r="W44" i="56" s="1"/>
  <c r="U5" i="56"/>
  <c r="U44" i="56" s="1"/>
  <c r="S44" i="56"/>
  <c r="Y37" i="55"/>
  <c r="W37" i="55"/>
  <c r="U37" i="55"/>
  <c r="Y34" i="55"/>
  <c r="W34" i="55"/>
  <c r="U34" i="55"/>
  <c r="W24" i="27"/>
  <c r="Y24" i="27"/>
  <c r="U24" i="27"/>
  <c r="Y23" i="27"/>
  <c r="W23" i="27"/>
  <c r="U23" i="27"/>
  <c r="Y25" i="27"/>
  <c r="U25" i="27"/>
  <c r="W25" i="27"/>
  <c r="Y5" i="30"/>
  <c r="Y44" i="30" s="1"/>
  <c r="S44" i="30"/>
  <c r="W5" i="30"/>
  <c r="W44" i="30" s="1"/>
  <c r="U5" i="30"/>
  <c r="U44" i="30" s="1"/>
  <c r="Y40" i="25"/>
  <c r="W40" i="25"/>
  <c r="U40" i="25"/>
  <c r="W35" i="25"/>
  <c r="Y35" i="25"/>
  <c r="U35" i="25"/>
  <c r="U17" i="45"/>
  <c r="Y17" i="45"/>
  <c r="W17" i="45"/>
  <c r="U28" i="45"/>
  <c r="Y28" i="45"/>
  <c r="W28" i="45"/>
  <c r="Y40" i="45"/>
  <c r="U40" i="45"/>
  <c r="W40" i="45"/>
  <c r="W22" i="32"/>
  <c r="Y22" i="32"/>
  <c r="U22" i="32"/>
  <c r="U34" i="32"/>
  <c r="Y34" i="32"/>
  <c r="W34" i="32"/>
  <c r="W5" i="28"/>
  <c r="W44" i="28" s="1"/>
  <c r="U5" i="28"/>
  <c r="U44" i="28" s="1"/>
  <c r="S44" i="28"/>
  <c r="Y5" i="28"/>
  <c r="Y44" i="28" s="1"/>
  <c r="W25" i="38"/>
  <c r="Y25" i="38"/>
  <c r="U25" i="38"/>
  <c r="Y35" i="38"/>
  <c r="W35" i="38"/>
  <c r="U35" i="38"/>
  <c r="U5" i="40"/>
  <c r="U44" i="40" s="1"/>
  <c r="W5" i="40"/>
  <c r="W44" i="40" s="1"/>
  <c r="Y5" i="40"/>
  <c r="Y44" i="40" s="1"/>
  <c r="S44" i="40"/>
  <c r="Y21" i="43"/>
  <c r="U21" i="43"/>
  <c r="W21" i="43"/>
  <c r="U38" i="43"/>
  <c r="Y38" i="43"/>
  <c r="W38" i="43"/>
  <c r="U21" i="51"/>
  <c r="Y21" i="51"/>
  <c r="W21" i="51"/>
  <c r="W41" i="51"/>
  <c r="U41" i="51"/>
  <c r="Y41" i="51"/>
  <c r="W9" i="55"/>
  <c r="U9" i="55"/>
  <c r="Y9" i="55"/>
  <c r="Y36" i="55"/>
  <c r="W36" i="55"/>
  <c r="U36" i="55"/>
  <c r="U14" i="27"/>
  <c r="Y14" i="27"/>
  <c r="W14" i="27"/>
  <c r="U31" i="27"/>
  <c r="Y31" i="27"/>
  <c r="W31" i="27"/>
  <c r="W35" i="27"/>
  <c r="Y35" i="27"/>
  <c r="U35" i="27"/>
  <c r="Y24" i="43"/>
  <c r="U24" i="43"/>
  <c r="W24" i="43"/>
  <c r="Y11" i="51"/>
  <c r="U11" i="51"/>
  <c r="W11" i="51"/>
  <c r="U19" i="51"/>
  <c r="Y19" i="51"/>
  <c r="W19" i="51"/>
  <c r="W5" i="47"/>
  <c r="W44" i="47" s="1"/>
  <c r="S44" i="47"/>
  <c r="Y5" i="47"/>
  <c r="Y44" i="47" s="1"/>
  <c r="U5" i="47"/>
  <c r="U44" i="47" s="1"/>
  <c r="Y12" i="55"/>
  <c r="W12" i="55"/>
  <c r="U12" i="55"/>
  <c r="U27" i="55"/>
  <c r="Y27" i="55"/>
  <c r="W27" i="55"/>
  <c r="Y12" i="27"/>
  <c r="W12" i="27"/>
  <c r="U12" i="27"/>
  <c r="Y21" i="27"/>
  <c r="W21" i="27"/>
  <c r="U21" i="27"/>
  <c r="Y17" i="43"/>
  <c r="W17" i="43"/>
  <c r="U17" i="43"/>
  <c r="W14" i="43"/>
  <c r="U14" i="43"/>
  <c r="Y14" i="43"/>
  <c r="Y29" i="51"/>
  <c r="W29" i="51"/>
  <c r="U29" i="51"/>
  <c r="W40" i="51"/>
  <c r="U40" i="51"/>
  <c r="Y40" i="51"/>
  <c r="W41" i="55"/>
  <c r="U41" i="55"/>
  <c r="Y41" i="55"/>
  <c r="U39" i="55"/>
  <c r="W39" i="55"/>
  <c r="Y39" i="55"/>
  <c r="W20" i="27"/>
  <c r="Y20" i="27"/>
  <c r="U20" i="27"/>
  <c r="W26" i="27"/>
  <c r="Y26" i="27"/>
  <c r="U26" i="27"/>
  <c r="W41" i="45"/>
  <c r="Y41" i="45"/>
  <c r="U41" i="45"/>
  <c r="Y6" i="45"/>
  <c r="W6" i="45"/>
  <c r="U6" i="45"/>
  <c r="W20" i="25"/>
  <c r="U20" i="25"/>
  <c r="Y20" i="25"/>
  <c r="Y5" i="54"/>
  <c r="Y44" i="54" s="1"/>
  <c r="W5" i="54"/>
  <c r="W44" i="54" s="1"/>
  <c r="U5" i="54"/>
  <c r="U44" i="54" s="1"/>
  <c r="S44" i="54"/>
  <c r="U31" i="45"/>
  <c r="W31" i="45"/>
  <c r="Y31" i="45"/>
  <c r="U13" i="45"/>
  <c r="Y13" i="45"/>
  <c r="W13" i="45"/>
  <c r="U36" i="45"/>
  <c r="W36" i="45"/>
  <c r="Y36" i="45"/>
  <c r="W21" i="32"/>
  <c r="Y21" i="32"/>
  <c r="U21" i="32"/>
  <c r="W8" i="32"/>
  <c r="U8" i="32"/>
  <c r="Y8" i="32"/>
  <c r="D41" i="19"/>
  <c r="W16" i="38"/>
  <c r="Y16" i="38"/>
  <c r="U16" i="38"/>
  <c r="W23" i="38"/>
  <c r="U23" i="38"/>
  <c r="Y23" i="38"/>
  <c r="U26" i="43"/>
  <c r="W26" i="43"/>
  <c r="Y26" i="43"/>
  <c r="Y18" i="43"/>
  <c r="W18" i="43"/>
  <c r="U18" i="43"/>
  <c r="U7" i="51"/>
  <c r="W7" i="51"/>
  <c r="Y7" i="51"/>
  <c r="W34" i="51"/>
  <c r="Y34" i="51"/>
  <c r="U34" i="51"/>
  <c r="W7" i="55"/>
  <c r="Y7" i="55"/>
  <c r="U7" i="55"/>
  <c r="Y31" i="55"/>
  <c r="U31" i="55"/>
  <c r="W31" i="55"/>
  <c r="Y19" i="55"/>
  <c r="U19" i="55"/>
  <c r="W19" i="55"/>
  <c r="Y11" i="27"/>
  <c r="U11" i="27"/>
  <c r="W11" i="27"/>
  <c r="U6" i="27"/>
  <c r="W6" i="27"/>
  <c r="Y6" i="27"/>
  <c r="Y5" i="33"/>
  <c r="Y44" i="33" s="1"/>
  <c r="W5" i="33"/>
  <c r="W44" i="33" s="1"/>
  <c r="U5" i="33"/>
  <c r="U44" i="33" s="1"/>
  <c r="S44" i="33"/>
  <c r="Y32" i="57"/>
  <c r="W32" i="57"/>
  <c r="U32" i="57"/>
  <c r="W8" i="38"/>
  <c r="Y8" i="38"/>
  <c r="U8" i="38"/>
  <c r="Y38" i="45"/>
  <c r="U38" i="45"/>
  <c r="W38" i="45"/>
  <c r="W19" i="45"/>
  <c r="Y19" i="45"/>
  <c r="U19" i="45"/>
  <c r="W18" i="45"/>
  <c r="Y18" i="45"/>
  <c r="U18" i="45"/>
  <c r="U41" i="32"/>
  <c r="W41" i="32"/>
  <c r="Y41" i="32"/>
  <c r="Y28" i="32"/>
  <c r="U28" i="32"/>
  <c r="W28" i="32"/>
  <c r="Y34" i="38"/>
  <c r="U34" i="38"/>
  <c r="W34" i="38"/>
  <c r="W28" i="38"/>
  <c r="Y28" i="38"/>
  <c r="U28" i="38"/>
  <c r="Y5" i="53"/>
  <c r="Y44" i="53" s="1"/>
  <c r="W5" i="53"/>
  <c r="W44" i="53" s="1"/>
  <c r="U5" i="53"/>
  <c r="U44" i="53" s="1"/>
  <c r="S44" i="53"/>
  <c r="U33" i="43"/>
  <c r="Y33" i="43"/>
  <c r="W33" i="43"/>
  <c r="R44" i="43"/>
  <c r="S7" i="43"/>
  <c r="S44" i="43" s="1"/>
  <c r="W39" i="51"/>
  <c r="U39" i="51"/>
  <c r="Y39" i="51"/>
  <c r="W16" i="51"/>
  <c r="Y16" i="51"/>
  <c r="U16" i="51"/>
  <c r="U32" i="51"/>
  <c r="Y32" i="51"/>
  <c r="W32" i="51"/>
  <c r="Y23" i="55"/>
  <c r="W23" i="55"/>
  <c r="U23" i="55"/>
  <c r="Y10" i="55"/>
  <c r="W10" i="55"/>
  <c r="U10" i="55"/>
  <c r="Y21" i="55"/>
  <c r="W21" i="55"/>
  <c r="U21" i="55"/>
  <c r="U36" i="27"/>
  <c r="W36" i="27"/>
  <c r="Y36" i="27"/>
  <c r="U33" i="27"/>
  <c r="W33" i="27"/>
  <c r="Y33" i="27"/>
  <c r="Y14" i="46"/>
  <c r="W14" i="46"/>
  <c r="U14" i="46"/>
  <c r="S5" i="57"/>
  <c r="R44" i="57"/>
  <c r="S5" i="38"/>
  <c r="R44" i="38"/>
  <c r="U35" i="43"/>
  <c r="W35" i="43"/>
  <c r="Y35" i="43"/>
  <c r="W9" i="32"/>
  <c r="U9" i="32"/>
  <c r="Y9" i="32"/>
  <c r="W37" i="57"/>
  <c r="U37" i="57"/>
  <c r="Y37" i="57"/>
  <c r="Y11" i="25"/>
  <c r="W11" i="25"/>
  <c r="U11" i="25"/>
  <c r="W8" i="45"/>
  <c r="Y8" i="45"/>
  <c r="U8" i="45"/>
  <c r="U29" i="45"/>
  <c r="W29" i="45"/>
  <c r="Y29" i="45"/>
  <c r="W7" i="32"/>
  <c r="U7" i="32"/>
  <c r="Y7" i="32"/>
  <c r="Y17" i="32"/>
  <c r="U17" i="32"/>
  <c r="W17" i="32"/>
  <c r="W5" i="44"/>
  <c r="W44" i="44" s="1"/>
  <c r="S44" i="44"/>
  <c r="Y5" i="44"/>
  <c r="Y44" i="44" s="1"/>
  <c r="U5" i="44"/>
  <c r="U44" i="44" s="1"/>
  <c r="W32" i="38"/>
  <c r="U32" i="38"/>
  <c r="Y32" i="38"/>
  <c r="W9" i="38"/>
  <c r="Y9" i="38"/>
  <c r="U9" i="38"/>
  <c r="Y43" i="43"/>
  <c r="W43" i="43"/>
  <c r="U43" i="43"/>
  <c r="Y13" i="43"/>
  <c r="W13" i="43"/>
  <c r="U13" i="43"/>
  <c r="W31" i="51"/>
  <c r="U31" i="51"/>
  <c r="Y31" i="51"/>
  <c r="U17" i="51"/>
  <c r="W17" i="51"/>
  <c r="Y17" i="51"/>
  <c r="Y25" i="51"/>
  <c r="W25" i="51"/>
  <c r="U25" i="51"/>
  <c r="W33" i="55"/>
  <c r="Y33" i="55"/>
  <c r="U33" i="55"/>
  <c r="U40" i="55"/>
  <c r="Y40" i="55"/>
  <c r="W40" i="55"/>
  <c r="W8" i="55"/>
  <c r="Y8" i="55"/>
  <c r="U8" i="55"/>
  <c r="Y13" i="27"/>
  <c r="W13" i="27"/>
  <c r="U13" i="27"/>
  <c r="U10" i="27"/>
  <c r="W10" i="27"/>
  <c r="Y10" i="27"/>
  <c r="W5" i="34"/>
  <c r="W44" i="34" s="1"/>
  <c r="Y5" i="34"/>
  <c r="Y44" i="34" s="1"/>
  <c r="U5" i="34"/>
  <c r="U44" i="34" s="1"/>
  <c r="S44" i="34"/>
  <c r="U25" i="45"/>
  <c r="Y25" i="45"/>
  <c r="W25" i="45"/>
  <c r="S5" i="46"/>
  <c r="R44" i="46"/>
  <c r="Y9" i="45"/>
  <c r="U9" i="45"/>
  <c r="W9" i="45"/>
  <c r="U9" i="46"/>
  <c r="Y9" i="46"/>
  <c r="W9" i="46"/>
  <c r="U11" i="57"/>
  <c r="Y11" i="57"/>
  <c r="W11" i="57"/>
  <c r="W25" i="25"/>
  <c r="U25" i="25"/>
  <c r="Y25" i="25"/>
  <c r="W24" i="46"/>
  <c r="U24" i="46"/>
  <c r="Y24" i="46"/>
  <c r="W22" i="46"/>
  <c r="Y22" i="46"/>
  <c r="U22" i="46"/>
  <c r="W22" i="57"/>
  <c r="U22" i="57"/>
  <c r="Y22" i="57"/>
  <c r="U35" i="57"/>
  <c r="W35" i="57"/>
  <c r="Y35" i="57"/>
  <c r="Y23" i="25"/>
  <c r="W23" i="25"/>
  <c r="U23" i="25"/>
  <c r="U36" i="25"/>
  <c r="W36" i="25"/>
  <c r="F37" i="19" s="1"/>
  <c r="Y36" i="25"/>
  <c r="Y16" i="25"/>
  <c r="U16" i="25"/>
  <c r="W16" i="25"/>
  <c r="U5" i="52"/>
  <c r="U44" i="52" s="1"/>
  <c r="W5" i="52"/>
  <c r="W44" i="52" s="1"/>
  <c r="Y5" i="52"/>
  <c r="Y44" i="52" s="1"/>
  <c r="S44" i="52"/>
  <c r="Y42" i="45"/>
  <c r="U42" i="45"/>
  <c r="W42" i="45"/>
  <c r="Y35" i="45"/>
  <c r="U35" i="45"/>
  <c r="W35" i="45"/>
  <c r="U5" i="49"/>
  <c r="U44" i="49" s="1"/>
  <c r="Y5" i="49"/>
  <c r="Y44" i="49" s="1"/>
  <c r="W5" i="49"/>
  <c r="W44" i="49" s="1"/>
  <c r="S44" i="49"/>
  <c r="U7" i="39"/>
  <c r="U44" i="39" s="1"/>
  <c r="W7" i="39"/>
  <c r="W44" i="39" s="1"/>
  <c r="Y7" i="39"/>
  <c r="Y44" i="39" s="1"/>
  <c r="W13" i="32"/>
  <c r="U13" i="32"/>
  <c r="Y13" i="32"/>
  <c r="Y25" i="32"/>
  <c r="W25" i="32"/>
  <c r="U25" i="32"/>
  <c r="Y6" i="32"/>
  <c r="U6" i="32"/>
  <c r="W6" i="32"/>
  <c r="D17" i="19"/>
  <c r="W17" i="38"/>
  <c r="U17" i="38"/>
  <c r="Y17" i="38"/>
  <c r="W11" i="38"/>
  <c r="U11" i="38"/>
  <c r="Y11" i="38"/>
  <c r="W42" i="43"/>
  <c r="Y42" i="43"/>
  <c r="U42" i="43"/>
  <c r="W27" i="43"/>
  <c r="Y27" i="43"/>
  <c r="U27" i="43"/>
  <c r="U12" i="51"/>
  <c r="W12" i="51"/>
  <c r="Y12" i="51"/>
  <c r="W23" i="51"/>
  <c r="U23" i="51"/>
  <c r="Y23" i="51"/>
  <c r="Y42" i="51"/>
  <c r="U42" i="51"/>
  <c r="W42" i="51"/>
  <c r="U15" i="55"/>
  <c r="Y15" i="55"/>
  <c r="W15" i="55"/>
  <c r="U26" i="55"/>
  <c r="Y26" i="55"/>
  <c r="W26" i="55"/>
  <c r="Y22" i="55"/>
  <c r="U22" i="55"/>
  <c r="W22" i="55"/>
  <c r="Y38" i="27"/>
  <c r="W38" i="27"/>
  <c r="U38" i="27"/>
  <c r="Y34" i="27"/>
  <c r="W34" i="27"/>
  <c r="U34" i="27"/>
  <c r="U37" i="32"/>
  <c r="Y37" i="32"/>
  <c r="W37" i="32"/>
  <c r="W6" i="38"/>
  <c r="Y6" i="38"/>
  <c r="U6" i="38"/>
  <c r="W34" i="25"/>
  <c r="Y34" i="25"/>
  <c r="U34" i="25"/>
  <c r="U12" i="25"/>
  <c r="Y12" i="25"/>
  <c r="W12" i="25"/>
  <c r="Y16" i="45"/>
  <c r="W16" i="45"/>
  <c r="U16" i="45"/>
  <c r="Y7" i="45"/>
  <c r="W7" i="45"/>
  <c r="U7" i="45"/>
  <c r="Y31" i="32"/>
  <c r="U31" i="32"/>
  <c r="W31" i="32"/>
  <c r="W33" i="32"/>
  <c r="Y33" i="32"/>
  <c r="U33" i="32"/>
  <c r="Y11" i="32"/>
  <c r="U11" i="32"/>
  <c r="W11" i="32"/>
  <c r="Y22" i="38"/>
  <c r="U22" i="38"/>
  <c r="W22" i="38"/>
  <c r="Y10" i="38"/>
  <c r="U10" i="38"/>
  <c r="W10" i="38"/>
  <c r="U19" i="43"/>
  <c r="W19" i="43"/>
  <c r="Y19" i="43"/>
  <c r="U9" i="43"/>
  <c r="W9" i="43"/>
  <c r="Y9" i="43"/>
  <c r="Y10" i="43"/>
  <c r="W10" i="43"/>
  <c r="U10" i="43"/>
  <c r="Y30" i="51"/>
  <c r="U30" i="51"/>
  <c r="W30" i="51"/>
  <c r="Y13" i="51"/>
  <c r="U13" i="51"/>
  <c r="W13" i="51"/>
  <c r="W18" i="51"/>
  <c r="U18" i="51"/>
  <c r="Y18" i="51"/>
  <c r="Y20" i="55"/>
  <c r="W20" i="55"/>
  <c r="U20" i="55"/>
  <c r="W17" i="55"/>
  <c r="Y17" i="55"/>
  <c r="U17" i="55"/>
  <c r="S5" i="55"/>
  <c r="R44" i="55"/>
  <c r="Y5" i="22"/>
  <c r="Y44" i="22" s="1"/>
  <c r="U5" i="22"/>
  <c r="U44" i="22" s="1"/>
  <c r="S44" i="22"/>
  <c r="W5" i="22"/>
  <c r="W44" i="22" s="1"/>
  <c r="W28" i="27"/>
  <c r="U28" i="27"/>
  <c r="Y28" i="27"/>
  <c r="U9" i="27"/>
  <c r="Y9" i="27"/>
  <c r="W9" i="27"/>
  <c r="D24" i="19"/>
  <c r="U6" i="57"/>
  <c r="Y6" i="57"/>
  <c r="W6" i="57"/>
  <c r="W29" i="25"/>
  <c r="U29" i="25"/>
  <c r="Y29" i="25"/>
  <c r="U10" i="45"/>
  <c r="W10" i="45"/>
  <c r="Y10" i="45"/>
  <c r="W31" i="46"/>
  <c r="U31" i="46"/>
  <c r="Y31" i="46"/>
  <c r="Y5" i="23"/>
  <c r="Y44" i="23" s="1"/>
  <c r="S44" i="23"/>
  <c r="U5" i="23"/>
  <c r="U44" i="23" s="1"/>
  <c r="W5" i="23"/>
  <c r="W44" i="23" s="1"/>
  <c r="R44" i="25"/>
  <c r="S5" i="25"/>
  <c r="W41" i="46"/>
  <c r="Y41" i="46"/>
  <c r="U41" i="46"/>
  <c r="W12" i="46"/>
  <c r="Y12" i="46"/>
  <c r="U12" i="46"/>
  <c r="U5" i="36"/>
  <c r="U44" i="36" s="1"/>
  <c r="S44" i="36"/>
  <c r="Y5" i="36"/>
  <c r="Y44" i="36" s="1"/>
  <c r="W5" i="36"/>
  <c r="W44" i="36" s="1"/>
  <c r="W18" i="57"/>
  <c r="Y18" i="57"/>
  <c r="U18" i="57"/>
  <c r="Y14" i="57"/>
  <c r="U14" i="57"/>
  <c r="W14" i="57"/>
  <c r="W39" i="25"/>
  <c r="Y39" i="25"/>
  <c r="U39" i="25"/>
  <c r="Y42" i="25"/>
  <c r="W42" i="25"/>
  <c r="U42" i="25"/>
  <c r="W35" i="46"/>
  <c r="U35" i="46"/>
  <c r="Y35" i="46"/>
  <c r="Y34" i="46"/>
  <c r="W34" i="46"/>
  <c r="U34" i="46"/>
  <c r="U10" i="57"/>
  <c r="Y10" i="57"/>
  <c r="W10" i="57"/>
  <c r="Y34" i="57"/>
  <c r="W34" i="57"/>
  <c r="U34" i="57"/>
  <c r="Y37" i="25"/>
  <c r="U37" i="25"/>
  <c r="W37" i="25"/>
  <c r="W27" i="25"/>
  <c r="Y27" i="25"/>
  <c r="U27" i="25"/>
  <c r="U32" i="25"/>
  <c r="Y32" i="25"/>
  <c r="W32" i="25"/>
  <c r="Y5" i="21"/>
  <c r="Y44" i="21" s="1"/>
  <c r="S44" i="21"/>
  <c r="U5" i="21"/>
  <c r="U44" i="21" s="1"/>
  <c r="W5" i="21"/>
  <c r="W44" i="21" s="1"/>
  <c r="U5" i="48"/>
  <c r="U44" i="48" s="1"/>
  <c r="Y5" i="48"/>
  <c r="Y44" i="48" s="1"/>
  <c r="S44" i="48"/>
  <c r="W5" i="48"/>
  <c r="W44" i="48" s="1"/>
  <c r="U22" i="45"/>
  <c r="W22" i="45"/>
  <c r="Y22" i="45"/>
  <c r="Y39" i="45"/>
  <c r="U39" i="45"/>
  <c r="W39" i="45"/>
  <c r="Y14" i="32"/>
  <c r="W14" i="32"/>
  <c r="U14" i="32"/>
  <c r="W40" i="32"/>
  <c r="U40" i="32"/>
  <c r="Y40" i="32"/>
  <c r="U32" i="32"/>
  <c r="W32" i="32"/>
  <c r="Y32" i="32"/>
  <c r="Y33" i="38"/>
  <c r="W33" i="38"/>
  <c r="U33" i="38"/>
  <c r="U20" i="38"/>
  <c r="W20" i="38"/>
  <c r="Y20" i="38"/>
  <c r="Y34" i="43"/>
  <c r="U34" i="43"/>
  <c r="W34" i="43"/>
  <c r="W25" i="43"/>
  <c r="Y25" i="43"/>
  <c r="U25" i="43"/>
  <c r="U12" i="43"/>
  <c r="W12" i="43"/>
  <c r="Y12" i="43"/>
  <c r="U22" i="51"/>
  <c r="W22" i="51"/>
  <c r="Y22" i="51"/>
  <c r="U20" i="51"/>
  <c r="W20" i="51"/>
  <c r="Y20" i="51"/>
  <c r="W24" i="51"/>
  <c r="U24" i="51"/>
  <c r="Y24" i="51"/>
  <c r="D38" i="19"/>
  <c r="Y6" i="55"/>
  <c r="W6" i="55"/>
  <c r="U6" i="55"/>
  <c r="W42" i="55"/>
  <c r="Y42" i="55"/>
  <c r="U42" i="55"/>
  <c r="Y16" i="55"/>
  <c r="W16" i="55"/>
  <c r="U16" i="55"/>
  <c r="U27" i="27"/>
  <c r="Y27" i="27"/>
  <c r="W27" i="27"/>
  <c r="Y29" i="27"/>
  <c r="W29" i="27"/>
  <c r="U29" i="27"/>
  <c r="U34" i="45"/>
  <c r="Y34" i="45"/>
  <c r="W34" i="45"/>
  <c r="U20" i="45"/>
  <c r="Y20" i="45"/>
  <c r="W20" i="45"/>
  <c r="W35" i="32"/>
  <c r="Y35" i="32"/>
  <c r="U35" i="32"/>
  <c r="U43" i="32"/>
  <c r="Y43" i="32"/>
  <c r="W43" i="32"/>
  <c r="W20" i="32"/>
  <c r="Y20" i="32"/>
  <c r="U20" i="32"/>
  <c r="S44" i="26"/>
  <c r="Y5" i="26"/>
  <c r="Y44" i="26" s="1"/>
  <c r="W5" i="26"/>
  <c r="W44" i="26" s="1"/>
  <c r="U5" i="26"/>
  <c r="U44" i="26" s="1"/>
  <c r="Y36" i="38"/>
  <c r="U36" i="38"/>
  <c r="W36" i="38"/>
  <c r="U37" i="38"/>
  <c r="W37" i="38"/>
  <c r="Y37" i="38"/>
  <c r="U19" i="38"/>
  <c r="Y19" i="38"/>
  <c r="W19" i="38"/>
  <c r="U6" i="43"/>
  <c r="W6" i="43"/>
  <c r="Y6" i="43"/>
  <c r="W28" i="43"/>
  <c r="U28" i="43"/>
  <c r="Y28" i="43"/>
  <c r="U22" i="43"/>
  <c r="Y22" i="43"/>
  <c r="W22" i="43"/>
  <c r="R44" i="51"/>
  <c r="S5" i="51"/>
  <c r="U28" i="51"/>
  <c r="Y28" i="51"/>
  <c r="W28" i="51"/>
  <c r="W10" i="51"/>
  <c r="Y10" i="51"/>
  <c r="U10" i="51"/>
  <c r="U29" i="55"/>
  <c r="W29" i="55"/>
  <c r="Y29" i="55"/>
  <c r="W25" i="55"/>
  <c r="Y25" i="55"/>
  <c r="U25" i="55"/>
  <c r="W43" i="55"/>
  <c r="Y43" i="55"/>
  <c r="U43" i="55"/>
  <c r="Y19" i="27"/>
  <c r="U19" i="27"/>
  <c r="W19" i="27"/>
  <c r="U40" i="27"/>
  <c r="W40" i="27"/>
  <c r="Y40" i="27"/>
  <c r="D33" i="19"/>
  <c r="W23" i="46"/>
  <c r="U23" i="46"/>
  <c r="Y23" i="46"/>
  <c r="U39" i="57"/>
  <c r="Y39" i="57"/>
  <c r="W39" i="57"/>
  <c r="Y41" i="38"/>
  <c r="U41" i="38"/>
  <c r="W41" i="38"/>
  <c r="W17" i="25"/>
  <c r="Y17" i="25"/>
  <c r="U17" i="25"/>
  <c r="U16" i="46"/>
  <c r="W16" i="46"/>
  <c r="Y16" i="46"/>
  <c r="Y23" i="57"/>
  <c r="U23" i="57"/>
  <c r="W23" i="57"/>
  <c r="U40" i="46"/>
  <c r="Y40" i="46"/>
  <c r="W40" i="46"/>
  <c r="U7" i="57"/>
  <c r="Y7" i="57"/>
  <c r="W7" i="57"/>
  <c r="Y13" i="46"/>
  <c r="W13" i="46"/>
  <c r="U13" i="46"/>
  <c r="Y19" i="57"/>
  <c r="W19" i="57"/>
  <c r="U19" i="57"/>
  <c r="U33" i="57"/>
  <c r="W33" i="57"/>
  <c r="Y33" i="57"/>
  <c r="U14" i="25"/>
  <c r="Y14" i="25"/>
  <c r="W14" i="25"/>
  <c r="D10" i="19"/>
  <c r="D35" i="19"/>
  <c r="Y21" i="45"/>
  <c r="U21" i="45"/>
  <c r="W21" i="45"/>
  <c r="U24" i="45"/>
  <c r="W24" i="45"/>
  <c r="Y24" i="45"/>
  <c r="W24" i="32"/>
  <c r="U24" i="32"/>
  <c r="Y24" i="32"/>
  <c r="W23" i="32"/>
  <c r="Y23" i="32"/>
  <c r="U23" i="32"/>
  <c r="U29" i="32"/>
  <c r="Y29" i="32"/>
  <c r="W29" i="32"/>
  <c r="Y21" i="38"/>
  <c r="W21" i="38"/>
  <c r="U21" i="38"/>
  <c r="Y12" i="38"/>
  <c r="W12" i="38"/>
  <c r="U12" i="38"/>
  <c r="U13" i="38"/>
  <c r="W13" i="38"/>
  <c r="Y13" i="38"/>
  <c r="U36" i="43"/>
  <c r="Y36" i="43"/>
  <c r="W36" i="43"/>
  <c r="U32" i="43"/>
  <c r="Y32" i="43"/>
  <c r="W32" i="43"/>
  <c r="U30" i="43"/>
  <c r="Y30" i="43"/>
  <c r="W30" i="43"/>
  <c r="U37" i="51"/>
  <c r="Y37" i="51"/>
  <c r="W37" i="51"/>
  <c r="U8" i="51"/>
  <c r="W8" i="51"/>
  <c r="Y8" i="51"/>
  <c r="U26" i="51"/>
  <c r="W26" i="51"/>
  <c r="Y26" i="51"/>
  <c r="U24" i="55"/>
  <c r="Y24" i="55"/>
  <c r="W24" i="55"/>
  <c r="U28" i="55"/>
  <c r="Y28" i="55"/>
  <c r="W28" i="55"/>
  <c r="Y15" i="27"/>
  <c r="U15" i="27"/>
  <c r="W15" i="27"/>
  <c r="U7" i="27"/>
  <c r="W7" i="27"/>
  <c r="Y7" i="27"/>
  <c r="U39" i="27"/>
  <c r="Y39" i="27"/>
  <c r="W39" i="27"/>
  <c r="U37" i="46"/>
  <c r="W37" i="46"/>
  <c r="Y37" i="46"/>
  <c r="U12" i="57"/>
  <c r="W12" i="57"/>
  <c r="Y12" i="57"/>
  <c r="Y10" i="32"/>
  <c r="U10" i="32"/>
  <c r="W10" i="32"/>
  <c r="Y8" i="46"/>
  <c r="U8" i="46"/>
  <c r="W8" i="46"/>
  <c r="Y22" i="25"/>
  <c r="W22" i="25"/>
  <c r="U22" i="25"/>
  <c r="W24" i="57"/>
  <c r="Y24" i="57"/>
  <c r="U24" i="57"/>
  <c r="Y33" i="25"/>
  <c r="U33" i="25"/>
  <c r="W33" i="25"/>
  <c r="W11" i="46"/>
  <c r="Y11" i="46"/>
  <c r="U11" i="46"/>
  <c r="U40" i="57"/>
  <c r="Y40" i="57"/>
  <c r="W40" i="57"/>
  <c r="S44" i="31"/>
  <c r="Y5" i="31"/>
  <c r="Y44" i="31" s="1"/>
  <c r="U5" i="31"/>
  <c r="U44" i="31" s="1"/>
  <c r="W5" i="31"/>
  <c r="W44" i="31" s="1"/>
  <c r="U38" i="57"/>
  <c r="W38" i="57"/>
  <c r="Y38" i="57"/>
  <c r="Y6" i="25"/>
  <c r="U6" i="25"/>
  <c r="W6" i="25"/>
  <c r="D43" i="19"/>
  <c r="Y18" i="46"/>
  <c r="W18" i="46"/>
  <c r="U18" i="46"/>
  <c r="Y33" i="46"/>
  <c r="W33" i="46"/>
  <c r="U33" i="46"/>
  <c r="W30" i="46"/>
  <c r="U30" i="46"/>
  <c r="Y30" i="46"/>
  <c r="U27" i="57"/>
  <c r="Y27" i="57"/>
  <c r="W27" i="57"/>
  <c r="U13" i="57"/>
  <c r="W13" i="57"/>
  <c r="Y13" i="57"/>
  <c r="D13" i="19"/>
  <c r="Y19" i="25"/>
  <c r="U19" i="25"/>
  <c r="W19" i="25"/>
  <c r="W9" i="25"/>
  <c r="U9" i="25"/>
  <c r="Y9" i="25"/>
  <c r="W41" i="25"/>
  <c r="Y41" i="25"/>
  <c r="U41" i="25"/>
  <c r="W5" i="35"/>
  <c r="W44" i="35" s="1"/>
  <c r="U5" i="35"/>
  <c r="U44" i="35" s="1"/>
  <c r="Y5" i="35"/>
  <c r="Y44" i="35" s="1"/>
  <c r="S44" i="35"/>
  <c r="U43" i="45"/>
  <c r="W43" i="45"/>
  <c r="Y43" i="45"/>
  <c r="W14" i="45"/>
  <c r="U14" i="45"/>
  <c r="Y14" i="45"/>
  <c r="W38" i="32"/>
  <c r="U38" i="32"/>
  <c r="Y38" i="32"/>
  <c r="W26" i="32"/>
  <c r="Y26" i="32"/>
  <c r="U26" i="32"/>
  <c r="U18" i="32"/>
  <c r="Y18" i="32"/>
  <c r="W18" i="32"/>
  <c r="W40" i="38"/>
  <c r="Y40" i="38"/>
  <c r="U40" i="38"/>
  <c r="Y38" i="38"/>
  <c r="U38" i="38"/>
  <c r="W38" i="38"/>
  <c r="W24" i="38"/>
  <c r="U24" i="38"/>
  <c r="Y24" i="38"/>
  <c r="W5" i="41"/>
  <c r="W44" i="41" s="1"/>
  <c r="U5" i="41"/>
  <c r="U44" i="41" s="1"/>
  <c r="S44" i="41"/>
  <c r="Y5" i="41"/>
  <c r="Y44" i="41" s="1"/>
  <c r="D21" i="19"/>
  <c r="Y5" i="43"/>
  <c r="W5" i="43"/>
  <c r="U5" i="43"/>
  <c r="Y8" i="43"/>
  <c r="U8" i="43"/>
  <c r="W8" i="43"/>
  <c r="Y40" i="43"/>
  <c r="W40" i="43"/>
  <c r="U40" i="43"/>
  <c r="U15" i="51"/>
  <c r="W15" i="51"/>
  <c r="Y15" i="51"/>
  <c r="W43" i="51"/>
  <c r="Y43" i="51"/>
  <c r="U43" i="51"/>
  <c r="W5" i="37"/>
  <c r="W44" i="37" s="1"/>
  <c r="Y5" i="37"/>
  <c r="Y44" i="37" s="1"/>
  <c r="U5" i="37"/>
  <c r="U44" i="37" s="1"/>
  <c r="S44" i="37"/>
  <c r="W35" i="55"/>
  <c r="Y35" i="55"/>
  <c r="U35" i="55"/>
  <c r="W18" i="55"/>
  <c r="U18" i="55"/>
  <c r="Y18" i="55"/>
  <c r="U8" i="27"/>
  <c r="W8" i="27"/>
  <c r="Y8" i="27"/>
  <c r="Y30" i="27"/>
  <c r="U30" i="27"/>
  <c r="W30" i="27"/>
  <c r="U17" i="27"/>
  <c r="Y17" i="27"/>
  <c r="W17" i="27"/>
  <c r="Y10" i="46"/>
  <c r="U10" i="46"/>
  <c r="W10" i="46"/>
  <c r="W26" i="57"/>
  <c r="U26" i="57"/>
  <c r="Y26" i="57"/>
  <c r="Y26" i="46"/>
  <c r="W26" i="46"/>
  <c r="U26" i="46"/>
  <c r="U31" i="57"/>
  <c r="W31" i="57"/>
  <c r="Y31" i="57"/>
  <c r="Y23" i="45"/>
  <c r="W23" i="45"/>
  <c r="U23" i="45"/>
  <c r="W25" i="46"/>
  <c r="U25" i="46"/>
  <c r="Y25" i="46"/>
  <c r="U28" i="57"/>
  <c r="W28" i="57"/>
  <c r="Y28" i="57"/>
  <c r="W32" i="46"/>
  <c r="U32" i="46"/>
  <c r="Y32" i="46"/>
  <c r="W36" i="46"/>
  <c r="U36" i="46"/>
  <c r="Y36" i="46"/>
  <c r="Y15" i="25"/>
  <c r="W15" i="25"/>
  <c r="U15" i="25"/>
  <c r="U18" i="25"/>
  <c r="Y18" i="25"/>
  <c r="W18" i="25"/>
  <c r="U24" i="25"/>
  <c r="Y24" i="25"/>
  <c r="W24" i="25"/>
  <c r="W30" i="25"/>
  <c r="Y30" i="25"/>
  <c r="U30" i="25"/>
  <c r="W39" i="46"/>
  <c r="U39" i="46"/>
  <c r="Y39" i="46"/>
  <c r="U30" i="57"/>
  <c r="Y30" i="57"/>
  <c r="W30" i="57"/>
  <c r="S44" i="58"/>
  <c r="Y5" i="58"/>
  <c r="Y44" i="58" s="1"/>
  <c r="W5" i="58"/>
  <c r="W44" i="58" s="1"/>
  <c r="U5" i="58"/>
  <c r="U44" i="58" s="1"/>
  <c r="Y38" i="25"/>
  <c r="U38" i="25"/>
  <c r="W38" i="25"/>
  <c r="W28" i="25"/>
  <c r="U28" i="25"/>
  <c r="Y28" i="25"/>
  <c r="U31" i="25"/>
  <c r="Y31" i="25"/>
  <c r="W31" i="25"/>
  <c r="D22" i="19"/>
  <c r="U5" i="50"/>
  <c r="U44" i="50" s="1"/>
  <c r="Y5" i="50"/>
  <c r="Y44" i="50" s="1"/>
  <c r="S44" i="50"/>
  <c r="W5" i="50"/>
  <c r="W44" i="50" s="1"/>
  <c r="U5" i="24"/>
  <c r="U44" i="24" s="1"/>
  <c r="S44" i="24"/>
  <c r="W5" i="24"/>
  <c r="W44" i="24" s="1"/>
  <c r="Y5" i="24"/>
  <c r="Y44" i="24" s="1"/>
  <c r="U26" i="45"/>
  <c r="Y26" i="45"/>
  <c r="W26" i="45"/>
  <c r="Y30" i="45"/>
  <c r="U30" i="45"/>
  <c r="W30" i="45"/>
  <c r="W12" i="32"/>
  <c r="Y12" i="32"/>
  <c r="U12" i="32"/>
  <c r="W16" i="32"/>
  <c r="Y16" i="32"/>
  <c r="U16" i="32"/>
  <c r="R44" i="32"/>
  <c r="S5" i="32"/>
  <c r="U31" i="38"/>
  <c r="W31" i="38"/>
  <c r="Y31" i="38"/>
  <c r="Y43" i="38"/>
  <c r="U43" i="38"/>
  <c r="W43" i="38"/>
  <c r="U39" i="38"/>
  <c r="Y39" i="38"/>
  <c r="W39" i="38"/>
  <c r="W39" i="43"/>
  <c r="U39" i="43"/>
  <c r="Y39" i="43"/>
  <c r="Y16" i="43"/>
  <c r="W16" i="43"/>
  <c r="U16" i="43"/>
  <c r="W29" i="43"/>
  <c r="Y29" i="43"/>
  <c r="U29" i="43"/>
  <c r="U36" i="51"/>
  <c r="Y36" i="51"/>
  <c r="W36" i="51"/>
  <c r="Y35" i="51"/>
  <c r="U35" i="51"/>
  <c r="W35" i="51"/>
  <c r="W30" i="55"/>
  <c r="U30" i="55"/>
  <c r="Y30" i="55"/>
  <c r="Y13" i="55"/>
  <c r="U13" i="55"/>
  <c r="W13" i="55"/>
  <c r="W18" i="27"/>
  <c r="U18" i="27"/>
  <c r="Y18" i="27"/>
  <c r="U41" i="27"/>
  <c r="W41" i="27"/>
  <c r="Y41" i="27"/>
  <c r="W42" i="27"/>
  <c r="Y42" i="27"/>
  <c r="U42" i="27"/>
  <c r="U21" i="46"/>
  <c r="Y21" i="46"/>
  <c r="W21" i="46"/>
  <c r="D26" i="19"/>
  <c r="W42" i="46"/>
  <c r="U42" i="46"/>
  <c r="Y42" i="46"/>
  <c r="Y20" i="46"/>
  <c r="W20" i="46"/>
  <c r="U20" i="46"/>
  <c r="U15" i="57"/>
  <c r="Y15" i="57"/>
  <c r="W15" i="57"/>
  <c r="Y41" i="57"/>
  <c r="W41" i="57"/>
  <c r="U41" i="57"/>
  <c r="W7" i="46"/>
  <c r="U7" i="46"/>
  <c r="Y7" i="46"/>
  <c r="W29" i="46"/>
  <c r="U29" i="46"/>
  <c r="Y29" i="46"/>
  <c r="W38" i="46"/>
  <c r="U38" i="46"/>
  <c r="Y38" i="46"/>
  <c r="Y25" i="57"/>
  <c r="U25" i="57"/>
  <c r="W25" i="57"/>
  <c r="U9" i="57"/>
  <c r="W9" i="57"/>
  <c r="Y9" i="57"/>
  <c r="U21" i="57"/>
  <c r="Y21" i="57"/>
  <c r="W21" i="57"/>
  <c r="W21" i="25"/>
  <c r="Y21" i="25"/>
  <c r="U21" i="25"/>
  <c r="U26" i="25"/>
  <c r="W26" i="25"/>
  <c r="Y26" i="25"/>
  <c r="W5" i="42"/>
  <c r="W44" i="42" s="1"/>
  <c r="U5" i="42"/>
  <c r="U44" i="42" s="1"/>
  <c r="S44" i="42"/>
  <c r="Y5" i="42"/>
  <c r="Y44" i="42" s="1"/>
  <c r="D15" i="19"/>
  <c r="D40" i="19"/>
  <c r="Y37" i="45"/>
  <c r="U37" i="45"/>
  <c r="W37" i="45"/>
  <c r="U32" i="45"/>
  <c r="W32" i="45"/>
  <c r="Y32" i="45"/>
  <c r="Y39" i="32"/>
  <c r="W39" i="32"/>
  <c r="U39" i="32"/>
  <c r="U19" i="32"/>
  <c r="W19" i="32"/>
  <c r="Y19" i="32"/>
  <c r="W42" i="38"/>
  <c r="U42" i="38"/>
  <c r="Y42" i="38"/>
  <c r="Y29" i="38"/>
  <c r="W29" i="38"/>
  <c r="U29" i="38"/>
  <c r="U27" i="38"/>
  <c r="Y27" i="38"/>
  <c r="W27" i="38"/>
  <c r="W11" i="43"/>
  <c r="U11" i="43"/>
  <c r="Y11" i="43"/>
  <c r="W31" i="43"/>
  <c r="U31" i="43"/>
  <c r="Y31" i="43"/>
  <c r="W20" i="43"/>
  <c r="U20" i="43"/>
  <c r="Y20" i="43"/>
  <c r="U6" i="51"/>
  <c r="W6" i="51"/>
  <c r="Y6" i="51"/>
  <c r="U9" i="51"/>
  <c r="Y9" i="51"/>
  <c r="W9" i="51"/>
  <c r="D7" i="19"/>
  <c r="Y32" i="55"/>
  <c r="W32" i="55"/>
  <c r="U32" i="55"/>
  <c r="Y11" i="55"/>
  <c r="W11" i="55"/>
  <c r="U11" i="55"/>
  <c r="S5" i="27"/>
  <c r="R44" i="27"/>
  <c r="Y37" i="27"/>
  <c r="U37" i="27"/>
  <c r="W37" i="27"/>
  <c r="Y22" i="27"/>
  <c r="W22" i="27"/>
  <c r="U22" i="27"/>
  <c r="U43" i="25"/>
  <c r="Y43" i="25"/>
  <c r="W43" i="25"/>
  <c r="Y42" i="32"/>
  <c r="U42" i="32"/>
  <c r="W42" i="32"/>
  <c r="W42" i="57"/>
  <c r="U42" i="57"/>
  <c r="Y42" i="57"/>
  <c r="W19" i="46"/>
  <c r="Y19" i="46"/>
  <c r="U19" i="46"/>
  <c r="U28" i="46"/>
  <c r="Y28" i="46"/>
  <c r="W28" i="46"/>
  <c r="Y43" i="46"/>
  <c r="U43" i="46"/>
  <c r="W43" i="46"/>
  <c r="W16" i="57"/>
  <c r="U16" i="57"/>
  <c r="Y16" i="57"/>
  <c r="U43" i="57"/>
  <c r="W43" i="57"/>
  <c r="Y43" i="57"/>
  <c r="Y36" i="57"/>
  <c r="U36" i="57"/>
  <c r="W36" i="57"/>
  <c r="D34" i="19"/>
  <c r="Y13" i="25"/>
  <c r="U13" i="25"/>
  <c r="W13" i="25"/>
  <c r="U10" i="25"/>
  <c r="W10" i="25"/>
  <c r="Y10" i="25"/>
  <c r="W11" i="45"/>
  <c r="Y11" i="45"/>
  <c r="U11" i="45"/>
  <c r="Y12" i="45"/>
  <c r="U12" i="45"/>
  <c r="W12" i="45"/>
  <c r="R44" i="45"/>
  <c r="S5" i="45"/>
  <c r="U30" i="32"/>
  <c r="W30" i="32"/>
  <c r="Y30" i="32"/>
  <c r="Y27" i="32"/>
  <c r="W27" i="32"/>
  <c r="U27" i="32"/>
  <c r="U7" i="38"/>
  <c r="Y7" i="38"/>
  <c r="W7" i="38"/>
  <c r="Y15" i="38"/>
  <c r="U15" i="38"/>
  <c r="W15" i="38"/>
  <c r="U26" i="38"/>
  <c r="Y26" i="38"/>
  <c r="W26" i="38"/>
  <c r="U23" i="43"/>
  <c r="W23" i="43"/>
  <c r="Y23" i="43"/>
  <c r="W41" i="43"/>
  <c r="U41" i="43"/>
  <c r="Y41" i="43"/>
  <c r="W14" i="51"/>
  <c r="U14" i="51"/>
  <c r="Y14" i="51"/>
  <c r="Y33" i="51"/>
  <c r="W33" i="51"/>
  <c r="U33" i="51"/>
  <c r="Y38" i="55"/>
  <c r="W38" i="55"/>
  <c r="U38" i="55"/>
  <c r="Y14" i="55"/>
  <c r="U14" i="55"/>
  <c r="W14" i="55"/>
  <c r="Y16" i="27"/>
  <c r="W16" i="27"/>
  <c r="U16" i="27"/>
  <c r="Y43" i="27"/>
  <c r="U43" i="27"/>
  <c r="W43" i="27"/>
  <c r="W32" i="27"/>
  <c r="Y32" i="27"/>
  <c r="U32" i="27"/>
  <c r="F16" i="19" l="1"/>
  <c r="G22" i="19"/>
  <c r="F27" i="19"/>
  <c r="E22" i="19"/>
  <c r="F43" i="19"/>
  <c r="G41" i="19"/>
  <c r="E21" i="19"/>
  <c r="G13" i="19"/>
  <c r="F14" i="19"/>
  <c r="E17" i="19"/>
  <c r="F33" i="19"/>
  <c r="E31" i="19"/>
  <c r="E36" i="19"/>
  <c r="G35" i="19"/>
  <c r="G29" i="19"/>
  <c r="G14" i="19"/>
  <c r="G42" i="19"/>
  <c r="E15" i="19"/>
  <c r="G21" i="19"/>
  <c r="G27" i="19"/>
  <c r="E19" i="19"/>
  <c r="G37" i="19"/>
  <c r="F21" i="19"/>
  <c r="E14" i="19"/>
  <c r="F32" i="19"/>
  <c r="F23" i="19"/>
  <c r="F28" i="19"/>
  <c r="G32" i="19"/>
  <c r="F42" i="19"/>
  <c r="G23" i="19"/>
  <c r="E43" i="19"/>
  <c r="E32" i="19"/>
  <c r="E9" i="19"/>
  <c r="G20" i="19"/>
  <c r="G38" i="19"/>
  <c r="F10" i="19"/>
  <c r="F30" i="19"/>
  <c r="F29" i="19"/>
  <c r="E35" i="19"/>
  <c r="G24" i="19"/>
  <c r="F39" i="19"/>
  <c r="E26" i="19"/>
  <c r="F35" i="19"/>
  <c r="F12" i="19"/>
  <c r="F20" i="19"/>
  <c r="E39" i="19"/>
  <c r="F18" i="19"/>
  <c r="E23" i="19"/>
  <c r="G28" i="19"/>
  <c r="E41" i="19"/>
  <c r="F36" i="19"/>
  <c r="G9" i="19"/>
  <c r="E38" i="19"/>
  <c r="E24" i="19"/>
  <c r="G40" i="19"/>
  <c r="F24" i="19"/>
  <c r="F25" i="19"/>
  <c r="F40" i="19"/>
  <c r="E20" i="19"/>
  <c r="G26" i="19"/>
  <c r="E16" i="19"/>
  <c r="F17" i="19"/>
  <c r="G16" i="19"/>
  <c r="E42" i="19"/>
  <c r="G10" i="19"/>
  <c r="E10" i="19"/>
  <c r="F31" i="19"/>
  <c r="E40" i="19"/>
  <c r="E25" i="19"/>
  <c r="F7" i="19"/>
  <c r="F34" i="19"/>
  <c r="G30" i="19"/>
  <c r="F15" i="19"/>
  <c r="F41" i="19"/>
  <c r="G17" i="19"/>
  <c r="E18" i="19"/>
  <c r="E37" i="19"/>
  <c r="F9" i="19"/>
  <c r="G18" i="19"/>
  <c r="E30" i="19"/>
  <c r="F22" i="19"/>
  <c r="F26" i="19"/>
  <c r="G31" i="19"/>
  <c r="G15" i="19"/>
  <c r="E33" i="19"/>
  <c r="E27" i="19"/>
  <c r="G39" i="19"/>
  <c r="G36" i="19"/>
  <c r="E44" i="19"/>
  <c r="F11" i="19"/>
  <c r="F44" i="19"/>
  <c r="F19" i="19"/>
  <c r="E7" i="19"/>
  <c r="E34" i="19"/>
  <c r="G33" i="19"/>
  <c r="G12" i="19"/>
  <c r="E28" i="19"/>
  <c r="F13" i="19"/>
  <c r="F38" i="19"/>
  <c r="G43" i="19"/>
  <c r="E29" i="19"/>
  <c r="G34" i="19"/>
  <c r="E13" i="19"/>
  <c r="G25" i="19"/>
  <c r="G11" i="19"/>
  <c r="G44" i="19"/>
  <c r="E11" i="19"/>
  <c r="G19" i="19"/>
  <c r="G7" i="19"/>
  <c r="E12" i="19"/>
  <c r="G8" i="19"/>
  <c r="U5" i="57"/>
  <c r="U44" i="57" s="1"/>
  <c r="S44" i="57"/>
  <c r="Y5" i="57"/>
  <c r="Y44" i="57" s="1"/>
  <c r="W5" i="57"/>
  <c r="W44" i="57" s="1"/>
  <c r="W5" i="32"/>
  <c r="W44" i="32" s="1"/>
  <c r="U5" i="32"/>
  <c r="U44" i="32" s="1"/>
  <c r="Y5" i="32"/>
  <c r="Y44" i="32" s="1"/>
  <c r="S44" i="32"/>
  <c r="M14" i="19"/>
  <c r="M15" i="19" s="1"/>
  <c r="U5" i="51"/>
  <c r="U44" i="51" s="1"/>
  <c r="Y5" i="51"/>
  <c r="Y44" i="51" s="1"/>
  <c r="S44" i="51"/>
  <c r="W5" i="51"/>
  <c r="W44" i="51" s="1"/>
  <c r="W5" i="25"/>
  <c r="W44" i="25" s="1"/>
  <c r="S44" i="25"/>
  <c r="U5" i="25"/>
  <c r="U44" i="25" s="1"/>
  <c r="Y5" i="25"/>
  <c r="Y44" i="25" s="1"/>
  <c r="U5" i="55"/>
  <c r="U44" i="55" s="1"/>
  <c r="W5" i="55"/>
  <c r="W44" i="55" s="1"/>
  <c r="Y5" i="55"/>
  <c r="Y44" i="55" s="1"/>
  <c r="S44" i="55"/>
  <c r="D6" i="19"/>
  <c r="W44" i="20"/>
  <c r="Y44" i="20"/>
  <c r="U44" i="20"/>
  <c r="Y5" i="46"/>
  <c r="Y44" i="46" s="1"/>
  <c r="W5" i="46"/>
  <c r="W44" i="46" s="1"/>
  <c r="U5" i="46"/>
  <c r="U44" i="46" s="1"/>
  <c r="S44" i="46"/>
  <c r="Y5" i="45"/>
  <c r="Y44" i="45" s="1"/>
  <c r="W5" i="45"/>
  <c r="W44" i="45" s="1"/>
  <c r="U5" i="45"/>
  <c r="U44" i="45" s="1"/>
  <c r="S44" i="45"/>
  <c r="U5" i="27"/>
  <c r="U44" i="27" s="1"/>
  <c r="S44" i="27"/>
  <c r="Y5" i="27"/>
  <c r="Y44" i="27" s="1"/>
  <c r="W5" i="27"/>
  <c r="W44" i="27" s="1"/>
  <c r="W5" i="38"/>
  <c r="W44" i="38" s="1"/>
  <c r="U5" i="38"/>
  <c r="U44" i="38" s="1"/>
  <c r="Y5" i="38"/>
  <c r="Y44" i="38" s="1"/>
  <c r="S44" i="38"/>
  <c r="U7" i="43"/>
  <c r="U44" i="43" s="1"/>
  <c r="W7" i="43"/>
  <c r="W44" i="43" s="1"/>
  <c r="Y7" i="43"/>
  <c r="Y44" i="43" s="1"/>
  <c r="D8" i="19"/>
  <c r="D45" i="19" l="1"/>
  <c r="M6" i="19" s="1"/>
  <c r="M8" i="19" s="1"/>
  <c r="G6" i="19"/>
  <c r="G45" i="19" s="1"/>
  <c r="P6" i="19" s="1"/>
  <c r="F6" i="19"/>
  <c r="E6" i="19"/>
  <c r="E8" i="19"/>
  <c r="F8" i="19"/>
  <c r="F45" i="19" l="1"/>
  <c r="O6" i="19" s="1"/>
  <c r="E45" i="19"/>
  <c r="N6" i="19" s="1"/>
  <c r="N8" i="19" s="1"/>
</calcChain>
</file>

<file path=xl/sharedStrings.xml><?xml version="1.0" encoding="utf-8"?>
<sst xmlns="http://schemas.openxmlformats.org/spreadsheetml/2006/main" count="5349" uniqueCount="438">
  <si>
    <t>令和２年兵庫県産業連関表</t>
    <rPh sb="0" eb="2">
      <t>レイワ</t>
    </rPh>
    <rPh sb="3" eb="4">
      <t>ネン</t>
    </rPh>
    <rPh sb="4" eb="7">
      <t>ヒョウゴケン</t>
    </rPh>
    <rPh sb="7" eb="9">
      <t>サンギョウ</t>
    </rPh>
    <rPh sb="9" eb="12">
      <t>レンカンヒョウ</t>
    </rPh>
    <phoneticPr fontId="3"/>
  </si>
  <si>
    <t>水道</t>
  </si>
  <si>
    <t>廃棄物処理</t>
  </si>
  <si>
    <t>他に分類されない会員制団体</t>
    <rPh sb="0" eb="1">
      <t>ホカ</t>
    </rPh>
    <rPh sb="2" eb="4">
      <t>ブンルイ</t>
    </rPh>
    <rPh sb="8" eb="11">
      <t>カイインセイ</t>
    </rPh>
    <rPh sb="11" eb="13">
      <t>ダンタイ</t>
    </rPh>
    <phoneticPr fontId="5"/>
  </si>
  <si>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</si>
  <si>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</si>
  <si>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</si>
  <si>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</si>
  <si>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</si>
  <si>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</si>
  <si>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</si>
  <si>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</si>
  <si>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</si>
  <si>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</si>
  <si>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</si>
  <si>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</si>
  <si>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</si>
  <si>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</si>
  <si>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</si>
  <si>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</si>
  <si>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</si>
  <si>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</si>
  <si>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</si>
  <si>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</si>
  <si>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</si>
  <si>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</si>
  <si>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</si>
  <si>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</si>
  <si>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</si>
  <si>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</si>
  <si>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</si>
  <si>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</si>
  <si>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</si>
  <si>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</si>
  <si>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</si>
  <si>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</si>
  <si>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</si>
  <si>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</si>
  <si>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</si>
  <si>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</si>
  <si>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</si>
  <si>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A</t>
  </si>
  <si>
    <t>B</t>
  </si>
  <si>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</si>
  <si>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</si>
  <si>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</si>
  <si>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</si>
  <si>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</si>
  <si>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</si>
  <si>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</si>
  <si>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</si>
  <si>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</si>
  <si>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</si>
  <si>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第９表　雇用表（付帯表）</t>
    <rPh sb="0" eb="1">
      <t>ダイ</t>
    </rPh>
    <rPh sb="2" eb="3">
      <t>ヒョウ</t>
    </rPh>
    <rPh sb="4" eb="6">
      <t>コヨウ</t>
    </rPh>
    <rPh sb="6" eb="7">
      <t>ヒョウ</t>
    </rPh>
    <rPh sb="8" eb="10">
      <t>フタイ</t>
    </rPh>
    <rPh sb="10" eb="11">
      <t>ヒョウ</t>
    </rPh>
    <phoneticPr fontId="3"/>
  </si>
  <si>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</si>
  <si>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</si>
  <si>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</si>
  <si>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</si>
  <si>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</si>
  <si>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</si>
  <si>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</si>
  <si>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</si>
  <si>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</si>
  <si>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</si>
  <si>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その他の製造工業製品</t>
  </si>
  <si>
    <t>商業</t>
  </si>
  <si>
    <t>金融・保険</t>
  </si>
  <si>
    <t>公務</t>
  </si>
  <si>
    <t>民間消費支出</t>
  </si>
  <si>
    <t>雇用者所得</t>
  </si>
  <si>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</si>
  <si>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</si>
  <si>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</si>
  <si>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農業</t>
  </si>
  <si>
    <t>林業</t>
    <rPh sb="0" eb="2">
      <t>リンギョウ</t>
    </rPh>
    <phoneticPr fontId="5"/>
  </si>
  <si>
    <t>漁業</t>
    <rPh sb="0" eb="2">
      <t>ギョギョウ</t>
    </rPh>
    <phoneticPr fontId="5"/>
  </si>
  <si>
    <t>鉱業</t>
    <rPh sb="0" eb="2">
      <t>コウギョウ</t>
    </rPh>
    <phoneticPr fontId="5"/>
  </si>
  <si>
    <t>飲食料品</t>
    <rPh sb="0" eb="2">
      <t>インショク</t>
    </rPh>
    <phoneticPr fontId="5"/>
  </si>
  <si>
    <t>繊維製品</t>
  </si>
  <si>
    <t>パルプ・紙・木製品</t>
  </si>
  <si>
    <t>化学製品</t>
  </si>
  <si>
    <t>石油・石炭製品</t>
  </si>
  <si>
    <t>プラスチック・ゴム製品</t>
    <rPh sb="9" eb="11">
      <t>セイヒン</t>
    </rPh>
    <phoneticPr fontId="5"/>
  </si>
  <si>
    <t>窯業・土石製品</t>
  </si>
  <si>
    <t>鉄鋼</t>
  </si>
  <si>
    <t>非鉄金属</t>
  </si>
  <si>
    <t>金属製品</t>
  </si>
  <si>
    <t>電子部品</t>
    <rPh sb="0" eb="2">
      <t>デンシ</t>
    </rPh>
    <rPh sb="2" eb="4">
      <t>ブヒン</t>
    </rPh>
    <phoneticPr fontId="5"/>
  </si>
  <si>
    <t>電気機械</t>
  </si>
  <si>
    <t>情報通信機器</t>
    <rPh sb="0" eb="2">
      <t>ジョウホウ</t>
    </rPh>
    <rPh sb="2" eb="4">
      <t>ツウシン</t>
    </rPh>
    <rPh sb="4" eb="6">
      <t>キキ</t>
    </rPh>
    <phoneticPr fontId="5"/>
  </si>
  <si>
    <t>輸送機械</t>
  </si>
  <si>
    <t>建設</t>
  </si>
  <si>
    <t>電気・ガス・熱供給</t>
    <rPh sb="0" eb="2">
      <t>デンキ</t>
    </rPh>
    <phoneticPr fontId="6"/>
  </si>
  <si>
    <t>不動産</t>
  </si>
  <si>
    <t>運輸・郵便</t>
    <rPh sb="3" eb="5">
      <t>ユウビン</t>
    </rPh>
    <phoneticPr fontId="6"/>
  </si>
  <si>
    <t>情報通信</t>
    <rPh sb="0" eb="2">
      <t>ジョウホウ</t>
    </rPh>
    <rPh sb="2" eb="4">
      <t>ツウシン</t>
    </rPh>
    <phoneticPr fontId="5"/>
  </si>
  <si>
    <t>教育・研究</t>
  </si>
  <si>
    <t>医療・福祉</t>
    <rPh sb="0" eb="2">
      <t>イリョウ</t>
    </rPh>
    <rPh sb="3" eb="5">
      <t>フクシ</t>
    </rPh>
    <phoneticPr fontId="5"/>
  </si>
  <si>
    <t>対事業所サービス</t>
  </si>
  <si>
    <t>対個人サービス</t>
    <rPh sb="0" eb="1">
      <t>タイ</t>
    </rPh>
    <rPh sb="1" eb="3">
      <t>コジン</t>
    </rPh>
    <phoneticPr fontId="6"/>
  </si>
  <si>
    <t>統合大分類（39部門）</t>
    <rPh sb="2" eb="3">
      <t>ダイ</t>
    </rPh>
    <phoneticPr fontId="3"/>
  </si>
  <si>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</si>
  <si>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</si>
  <si>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投入係数表</t>
  </si>
  <si>
    <t>投入係数表</t>
    <rPh sb="0" eb="2">
      <t>トウニュウ</t>
    </rPh>
    <rPh sb="2" eb="4">
      <t>ケイスウ</t>
    </rPh>
    <rPh sb="4" eb="5">
      <t>ヒョウ</t>
    </rPh>
    <phoneticPr fontId="3"/>
  </si>
  <si>
    <t>説明</t>
  </si>
  <si>
    <t>備考</t>
  </si>
  <si>
    <t>データ入力</t>
    <rPh sb="3" eb="5">
      <t>ニュウリョク</t>
    </rPh>
    <phoneticPr fontId="12"/>
  </si>
  <si>
    <t>経済波及効果推計値</t>
    <rPh sb="0" eb="2">
      <t>ケイザイ</t>
    </rPh>
    <rPh sb="2" eb="4">
      <t>ハキュウ</t>
    </rPh>
    <rPh sb="4" eb="6">
      <t>コウカ</t>
    </rPh>
    <rPh sb="6" eb="8">
      <t>スイケイ</t>
    </rPh>
    <rPh sb="8" eb="9">
      <t>アタイ</t>
    </rPh>
    <phoneticPr fontId="12"/>
  </si>
  <si>
    <t>林業</t>
    <rPh sb="0" eb="2">
      <t>リンギョウ</t>
    </rPh>
    <phoneticPr fontId="15"/>
  </si>
  <si>
    <t>プラスチック・ゴム製品</t>
    <rPh sb="9" eb="11">
      <t>セイヒン</t>
    </rPh>
    <phoneticPr fontId="12"/>
  </si>
  <si>
    <t>医療・福祉</t>
    <rPh sb="3" eb="5">
      <t>フクシ</t>
    </rPh>
    <phoneticPr fontId="15"/>
  </si>
  <si>
    <t>他に分類されない会員制団体</t>
    <rPh sb="0" eb="1">
      <t>ホカ</t>
    </rPh>
    <rPh sb="2" eb="4">
      <t>ブンルイ</t>
    </rPh>
    <rPh sb="8" eb="11">
      <t>カイインセイ</t>
    </rPh>
    <rPh sb="11" eb="13">
      <t>ダンタイ</t>
    </rPh>
    <phoneticPr fontId="15"/>
  </si>
  <si>
    <t>逆行列係数表</t>
  </si>
  <si>
    <t>分析係数</t>
    <rPh sb="0" eb="2">
      <t>ブンセキ</t>
    </rPh>
    <rPh sb="2" eb="4">
      <t>ケイスウ</t>
    </rPh>
    <phoneticPr fontId="12"/>
  </si>
  <si>
    <t xml:space="preserve"> </t>
    <phoneticPr fontId="12"/>
  </si>
  <si>
    <t xml:space="preserve">  波及効果（誘発効果）は、直接効果と間接波及効果（第１次、第２次……）に分けられる。</t>
    <phoneticPr fontId="12"/>
  </si>
  <si>
    <t>このうち「生産誘発効果」には、原材料消費による誘発効果と雇用者所得（賃金・給与等）など家計を通じて消費支出される最終需要の増加による誘発効果などがある。</t>
    <phoneticPr fontId="12"/>
  </si>
  <si>
    <t>　生産波及効果には、「生産誘発効果」と「粗付加価値誘発効果」とがある。</t>
    <phoneticPr fontId="12"/>
  </si>
  <si>
    <t>測定の道具として、「投入係数」と「逆行列係数」を使用する。</t>
    <phoneticPr fontId="12"/>
  </si>
  <si>
    <t>生産波及効果分析では、産業間の因果連鎖に起因する生産波及効果のメカニズムを基に、最終的に各産業部門において誘発される生産額を測定する。</t>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</si>
  <si>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</si>
  <si>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</si>
  <si>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産業連関分析上の留意点</t>
    <rPh sb="0" eb="2">
      <t>サンギョウ</t>
    </rPh>
    <rPh sb="2" eb="4">
      <t>レンカン</t>
    </rPh>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</si>
  <si>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</si>
  <si>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</si>
  <si>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</si>
  <si>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</si>
  <si>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</si>
  <si>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</si>
  <si>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</si>
  <si>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</si>
  <si>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</si>
  <si>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</si>
  <si>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</si>
  <si>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</si>
  <si>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</si>
  <si>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</si>
  <si>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</si>
  <si>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</si>
  <si>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</si>
  <si>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</si>
  <si>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</si>
  <si>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</si>
  <si>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</si>
  <si>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</si>
  <si>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</si>
  <si>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</si>
  <si>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</si>
  <si>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</si>
  <si>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</si>
  <si>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</si>
  <si>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</si>
  <si>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</si>
  <si>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</si>
  <si>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</si>
  <si>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波及効果の測定には、39部門表（令和２年表）を用い、最終需要増加に伴う原材料による波及効果、付加価値による波及効果の２段階に分けて行う。</t>
    <rPh sb="16" eb="18">
      <t>レイワ</t>
    </rPh>
    <rPh sb="26" eb="28">
      <t>サイシュウ</t>
    </rPh>
    <rPh sb="28" eb="30">
      <t>ジュヨウ</t>
    </rPh>
    <rPh sb="30" eb="32">
      <t>ゾウカ</t>
    </rPh>
    <rPh sb="33" eb="34">
      <t>トモナ</t>
    </rPh>
    <phoneticPr fontId="12"/>
  </si>
  <si>
    <t>各種係数表</t>
  </si>
  <si>
    <t>※取引基本表より</t>
  </si>
  <si>
    <t>(単位：百万円）</t>
    <rPh sb="1" eb="3">
      <t>タンイ</t>
    </rPh>
    <rPh sb="4" eb="5">
      <t>ヒャク</t>
    </rPh>
    <rPh sb="5" eb="7">
      <t>マンエン</t>
    </rPh>
    <phoneticPr fontId="12"/>
  </si>
  <si>
    <t>（百万円）</t>
  </si>
  <si>
    <t>　</t>
    <phoneticPr fontId="12"/>
  </si>
  <si>
    <t>　</t>
  </si>
  <si>
    <t>統合大分類（39部門）</t>
    <rPh sb="2" eb="3">
      <t>ダイ</t>
    </rPh>
    <phoneticPr fontId="12"/>
  </si>
  <si>
    <t>県内自給率</t>
    <rPh sb="0" eb="1">
      <t>ケン</t>
    </rPh>
    <phoneticPr fontId="12"/>
  </si>
  <si>
    <t>就業係数</t>
    <phoneticPr fontId="12"/>
  </si>
  <si>
    <t>雇用係数</t>
    <phoneticPr fontId="12"/>
  </si>
  <si>
    <t>粗付加価値率</t>
  </si>
  <si>
    <t>雇用者所得率</t>
  </si>
  <si>
    <t>民間消費支出構成比</t>
  </si>
  <si>
    <t>県内需要合計</t>
    <rPh sb="0" eb="1">
      <t>ケン</t>
    </rPh>
    <phoneticPr fontId="12"/>
  </si>
  <si>
    <t>移輸入計</t>
  </si>
  <si>
    <t>移輸入率</t>
  </si>
  <si>
    <t>県内生産額</t>
    <rPh sb="0" eb="1">
      <t>ケン</t>
    </rPh>
    <phoneticPr fontId="12"/>
  </si>
  <si>
    <t>間接税(除関税)</t>
  </si>
  <si>
    <t>粗付加価値率</t>
    <rPh sb="0" eb="3">
      <t>ソフカ</t>
    </rPh>
    <rPh sb="3" eb="5">
      <t>カチ</t>
    </rPh>
    <rPh sb="5" eb="6">
      <t>リツ</t>
    </rPh>
    <phoneticPr fontId="12"/>
  </si>
  <si>
    <t>雇用者所得率</t>
    <rPh sb="0" eb="3">
      <t>コヨウシャ</t>
    </rPh>
    <rPh sb="3" eb="6">
      <t>ショトクリツ</t>
    </rPh>
    <phoneticPr fontId="12"/>
  </si>
  <si>
    <t>民間消費支出構成比</t>
    <rPh sb="0" eb="2">
      <t>ミンカン</t>
    </rPh>
    <rPh sb="2" eb="4">
      <t>ショウヒ</t>
    </rPh>
    <rPh sb="4" eb="6">
      <t>シシュツ</t>
    </rPh>
    <rPh sb="6" eb="9">
      <t>コウセイヒ</t>
    </rPh>
    <phoneticPr fontId="12"/>
  </si>
  <si>
    <t>移輸出計</t>
    <rPh sb="0" eb="1">
      <t>イ</t>
    </rPh>
    <rPh sb="1" eb="3">
      <t>ユシュツ</t>
    </rPh>
    <rPh sb="3" eb="4">
      <t>ケイ</t>
    </rPh>
    <phoneticPr fontId="12"/>
  </si>
  <si>
    <t>県際収支</t>
    <rPh sb="0" eb="1">
      <t>ケン</t>
    </rPh>
    <rPh sb="1" eb="2">
      <t>サイ</t>
    </rPh>
    <rPh sb="2" eb="4">
      <t>シュウシ</t>
    </rPh>
    <phoneticPr fontId="12"/>
  </si>
  <si>
    <t>A</t>
    <phoneticPr fontId="12"/>
  </si>
  <si>
    <t>B</t>
    <phoneticPr fontId="12"/>
  </si>
  <si>
    <t>C</t>
    <phoneticPr fontId="12"/>
  </si>
  <si>
    <t>D</t>
    <phoneticPr fontId="12"/>
  </si>
  <si>
    <t>E</t>
    <phoneticPr fontId="12"/>
  </si>
  <si>
    <t>F</t>
    <phoneticPr fontId="12"/>
  </si>
  <si>
    <t>G=Σ(A:E)/Ｆ</t>
    <phoneticPr fontId="12"/>
  </si>
  <si>
    <t>H=A/F</t>
    <phoneticPr fontId="12"/>
  </si>
  <si>
    <t>B=A/ΣA</t>
    <phoneticPr fontId="12"/>
  </si>
  <si>
    <t>D=B-C</t>
    <phoneticPr fontId="12"/>
  </si>
  <si>
    <t>E=C/A</t>
    <phoneticPr fontId="12"/>
  </si>
  <si>
    <t>F=1-E</t>
    <phoneticPr fontId="12"/>
  </si>
  <si>
    <t>製造業</t>
    <rPh sb="0" eb="3">
      <t>セイゾウギョウ</t>
    </rPh>
    <phoneticPr fontId="12"/>
  </si>
  <si>
    <t>非製造業</t>
    <rPh sb="0" eb="1">
      <t>ヒ</t>
    </rPh>
    <rPh sb="1" eb="4">
      <t>セイゾウギョウ</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</si>
  <si>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</si>
  <si>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令和２年兵庫県産業連関表</t>
    <rPh sb="0" eb="2">
      <t>レイワ</t>
    </rPh>
    <rPh sb="3" eb="4">
      <t>ネン</t>
    </rPh>
    <rPh sb="4" eb="7">
      <t>ヒョウゴケン</t>
    </rPh>
    <rPh sb="7" eb="9">
      <t>サンギョウ</t>
    </rPh>
    <rPh sb="9" eb="12">
      <t>レンカンヒョウ</t>
    </rPh>
    <phoneticPr fontId="12"/>
  </si>
  <si>
    <t>分析係数表</t>
    <rPh sb="0" eb="2">
      <t>ブンセキ</t>
    </rPh>
    <rPh sb="2" eb="4">
      <t>ケイスウ</t>
    </rPh>
    <rPh sb="4" eb="5">
      <t>ヒョウ</t>
    </rPh>
    <phoneticPr fontId="13"/>
  </si>
  <si>
    <t>県内自給率・移輸入率表</t>
    <rPh sb="0" eb="2">
      <t>ケンナイ</t>
    </rPh>
    <rPh sb="2" eb="5">
      <t>ジキュウリツ</t>
    </rPh>
    <rPh sb="6" eb="9">
      <t>イユニュウ</t>
    </rPh>
    <rPh sb="9" eb="10">
      <t>リツ</t>
    </rPh>
    <rPh sb="10" eb="11">
      <t>ヒョウ</t>
    </rPh>
    <phoneticPr fontId="3"/>
  </si>
  <si>
    <t>※取引基本表より</t>
    <rPh sb="1" eb="3">
      <t>トリヒキ</t>
    </rPh>
    <rPh sb="3" eb="6">
      <t>キホンヒョウ</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</si>
  <si>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</si>
  <si>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</si>
  <si>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</si>
  <si>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</si>
  <si>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民間消費支出構成比</t>
    <rPh sb="0" eb="2">
      <t>ミンカン</t>
    </rPh>
    <rPh sb="2" eb="4">
      <t>ショウヒ</t>
    </rPh>
    <rPh sb="4" eb="6">
      <t>シシュツ</t>
    </rPh>
    <rPh sb="6" eb="9">
      <t>コウセイヒ</t>
    </rPh>
    <phoneticPr fontId="3"/>
  </si>
  <si>
    <t>C=B/A</t>
  </si>
  <si>
    <t>D=1-C</t>
  </si>
  <si>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12"/>
  </si>
  <si>
    <t>部門別最終需要額</t>
    <rPh sb="0" eb="3">
      <t>ブモンベツ</t>
    </rPh>
    <rPh sb="3" eb="5">
      <t>サイシュウ</t>
    </rPh>
    <rPh sb="5" eb="7">
      <t>ジュヨウ</t>
    </rPh>
    <rPh sb="7" eb="8">
      <t>ガク</t>
    </rPh>
    <phoneticPr fontId="12"/>
  </si>
  <si>
    <t>雇用者報酬への転換比率</t>
    <rPh sb="0" eb="3">
      <t>コヨウシャ</t>
    </rPh>
    <rPh sb="3" eb="5">
      <t>ホウシュウ</t>
    </rPh>
    <rPh sb="7" eb="9">
      <t>テンカン</t>
    </rPh>
    <rPh sb="9" eb="11">
      <t>ヒリツ</t>
    </rPh>
    <phoneticPr fontId="12"/>
  </si>
  <si>
    <t>最終需要額</t>
    <rPh sb="0" eb="2">
      <t>サイシュウ</t>
    </rPh>
    <rPh sb="2" eb="5">
      <t>ジュヨウガク</t>
    </rPh>
    <phoneticPr fontId="12"/>
  </si>
  <si>
    <t>（百万円、人）</t>
    <rPh sb="1" eb="2">
      <t>ヒャク</t>
    </rPh>
    <rPh sb="2" eb="4">
      <t>マンエン</t>
    </rPh>
    <rPh sb="5" eb="6">
      <t>ニン</t>
    </rPh>
    <phoneticPr fontId="12"/>
  </si>
  <si>
    <t>備考</t>
    <rPh sb="0" eb="2">
      <t>ビコウ</t>
    </rPh>
    <phoneticPr fontId="12"/>
  </si>
  <si>
    <t>平均消費性向（勤労者世帯）</t>
    <rPh sb="0" eb="2">
      <t>ヘイキン</t>
    </rPh>
    <rPh sb="7" eb="10">
      <t>キンロウシャ</t>
    </rPh>
    <rPh sb="10" eb="12">
      <t>セタイ</t>
    </rPh>
    <phoneticPr fontId="12"/>
  </si>
  <si>
    <t>（百万円）</t>
    <rPh sb="1" eb="2">
      <t>ヒャク</t>
    </rPh>
    <rPh sb="2" eb="4">
      <t>マンエン</t>
    </rPh>
    <phoneticPr fontId="12"/>
  </si>
  <si>
    <t>生産誘発額</t>
    <rPh sb="0" eb="2">
      <t>セイサン</t>
    </rPh>
    <rPh sb="2" eb="5">
      <t>ユウハツガク</t>
    </rPh>
    <phoneticPr fontId="12"/>
  </si>
  <si>
    <t>付加価値誘発額</t>
    <rPh sb="0" eb="2">
      <t>フカ</t>
    </rPh>
    <rPh sb="2" eb="4">
      <t>カチ</t>
    </rPh>
    <rPh sb="4" eb="7">
      <t>ユウハツガク</t>
    </rPh>
    <phoneticPr fontId="12"/>
  </si>
  <si>
    <t>就業者誘発数</t>
    <rPh sb="0" eb="3">
      <t>シュウギョウシャ</t>
    </rPh>
    <rPh sb="3" eb="5">
      <t>ユウハツ</t>
    </rPh>
    <rPh sb="5" eb="6">
      <t>スウ</t>
    </rPh>
    <phoneticPr fontId="12"/>
  </si>
  <si>
    <t>雇用者誘発数</t>
    <rPh sb="0" eb="3">
      <t>コヨウシャ</t>
    </rPh>
    <rPh sb="3" eb="5">
      <t>ユウハツ</t>
    </rPh>
    <rPh sb="5" eb="6">
      <t>スウ</t>
    </rPh>
    <phoneticPr fontId="12"/>
  </si>
  <si>
    <t>神戸市</t>
    <rPh sb="0" eb="3">
      <t>コウベシ</t>
    </rPh>
    <phoneticPr fontId="12"/>
  </si>
  <si>
    <t>近畿</t>
    <rPh sb="0" eb="2">
      <t>キンキ</t>
    </rPh>
    <phoneticPr fontId="12"/>
  </si>
  <si>
    <t>（資料）総務省「家計調査」</t>
    <rPh sb="1" eb="3">
      <t>シリョウ</t>
    </rPh>
    <rPh sb="4" eb="7">
      <t>ソウムショウ</t>
    </rPh>
    <rPh sb="8" eb="10">
      <t>カケイ</t>
    </rPh>
    <rPh sb="10" eb="12">
      <t>チョウサ</t>
    </rPh>
    <phoneticPr fontId="12"/>
  </si>
  <si>
    <t>雇用者報酬転換比率</t>
    <rPh sb="0" eb="3">
      <t>コヨウシャ</t>
    </rPh>
    <rPh sb="3" eb="5">
      <t>ホウシュウ</t>
    </rPh>
    <rPh sb="5" eb="7">
      <t>テンカン</t>
    </rPh>
    <rPh sb="7" eb="9">
      <t>ヒリツ</t>
    </rPh>
    <phoneticPr fontId="12"/>
  </si>
  <si>
    <t>運輸・郵便</t>
    <rPh sb="3" eb="5">
      <t>ユウビン</t>
    </rPh>
    <phoneticPr fontId="15"/>
  </si>
  <si>
    <t>合計</t>
    <rPh sb="0" eb="2">
      <t>ゴウケイ</t>
    </rPh>
    <phoneticPr fontId="12"/>
  </si>
  <si>
    <t>・2次波及試算にあたっては、域内産品自給率（純粋の域内への波及効果）を考慮</t>
    <rPh sb="14" eb="16">
      <t>イキナイ</t>
    </rPh>
    <rPh sb="25" eb="26">
      <t>イキ</t>
    </rPh>
    <phoneticPr fontId="12"/>
  </si>
  <si>
    <t>部門別最終需要額（39部門別）</t>
    <rPh sb="0" eb="3">
      <t>ブモンベツ</t>
    </rPh>
    <rPh sb="3" eb="5">
      <t>サイシュウ</t>
    </rPh>
    <rPh sb="5" eb="7">
      <t>ジュヨウ</t>
    </rPh>
    <rPh sb="7" eb="8">
      <t>ガク</t>
    </rPh>
    <rPh sb="11" eb="14">
      <t>ブモンベツ</t>
    </rPh>
    <phoneticPr fontId="12"/>
  </si>
  <si>
    <t>経済波及効果まとめ</t>
    <rPh sb="0" eb="2">
      <t>ケイザイ</t>
    </rPh>
    <rPh sb="2" eb="4">
      <t>ハキュウ</t>
    </rPh>
    <rPh sb="4" eb="6">
      <t>コウカ</t>
    </rPh>
    <phoneticPr fontId="12"/>
  </si>
  <si>
    <t>粗付加価値誘発額</t>
    <rPh sb="0" eb="1">
      <t>ソ</t>
    </rPh>
    <rPh sb="1" eb="3">
      <t>フカ</t>
    </rPh>
    <rPh sb="3" eb="5">
      <t>カチ</t>
    </rPh>
    <rPh sb="5" eb="8">
      <t>ユウハツガク</t>
    </rPh>
    <phoneticPr fontId="12"/>
  </si>
  <si>
    <t>うち雇用者誘発数</t>
    <rPh sb="2" eb="5">
      <t>コヨウシャ</t>
    </rPh>
    <rPh sb="5" eb="7">
      <t>ユウハツ</t>
    </rPh>
    <rPh sb="7" eb="8">
      <t>スウ</t>
    </rPh>
    <phoneticPr fontId="12"/>
  </si>
  <si>
    <t>（人）</t>
    <rPh sb="1" eb="2">
      <t>ニン</t>
    </rPh>
    <phoneticPr fontId="12"/>
  </si>
  <si>
    <t>経済波及効果(A)</t>
    <rPh sb="0" eb="2">
      <t>ケイザイ</t>
    </rPh>
    <rPh sb="2" eb="4">
      <t>ハキュウ</t>
    </rPh>
    <rPh sb="4" eb="6">
      <t>コウカ</t>
    </rPh>
    <phoneticPr fontId="12"/>
  </si>
  <si>
    <t>当初需要額・域内GDP(B)</t>
    <rPh sb="0" eb="2">
      <t>トウショ</t>
    </rPh>
    <rPh sb="2" eb="4">
      <t>ジュヨウ</t>
    </rPh>
    <rPh sb="4" eb="5">
      <t>ガク</t>
    </rPh>
    <rPh sb="6" eb="8">
      <t>イキナイ</t>
    </rPh>
    <phoneticPr fontId="12"/>
  </si>
  <si>
    <t>－</t>
    <phoneticPr fontId="12"/>
  </si>
  <si>
    <t>当初比（C=A/B）</t>
    <rPh sb="0" eb="2">
      <t>トウショ</t>
    </rPh>
    <rPh sb="2" eb="3">
      <t>ヒ</t>
    </rPh>
    <phoneticPr fontId="12"/>
  </si>
  <si>
    <t>直接効果</t>
    <rPh sb="0" eb="2">
      <t>チョクセツ</t>
    </rPh>
    <rPh sb="2" eb="4">
      <t>コウカ</t>
    </rPh>
    <phoneticPr fontId="12"/>
  </si>
  <si>
    <t>第一次間接効果</t>
    <rPh sb="0" eb="3">
      <t>ダイイチジ</t>
    </rPh>
    <rPh sb="3" eb="5">
      <t>カンセツ</t>
    </rPh>
    <rPh sb="5" eb="7">
      <t>コウカ</t>
    </rPh>
    <phoneticPr fontId="12"/>
  </si>
  <si>
    <t>第二次間接効果</t>
    <rPh sb="0" eb="3">
      <t>ダイニジ</t>
    </rPh>
    <rPh sb="3" eb="5">
      <t>カンセツ</t>
    </rPh>
    <rPh sb="5" eb="7">
      <t>コウカ</t>
    </rPh>
    <phoneticPr fontId="12"/>
  </si>
  <si>
    <t>計</t>
    <rPh sb="0" eb="1">
      <t>ケイ</t>
    </rPh>
    <phoneticPr fontId="12"/>
  </si>
  <si>
    <t>経済波及効果計算プロセス</t>
    <phoneticPr fontId="12"/>
  </si>
  <si>
    <t>農業</t>
    <rPh sb="0" eb="2">
      <t>ノウギョウ</t>
    </rPh>
    <phoneticPr fontId="23"/>
  </si>
  <si>
    <t>生産誘発額</t>
    <rPh sb="0" eb="2">
      <t>セイサン</t>
    </rPh>
    <rPh sb="2" eb="4">
      <t>ユウハツ</t>
    </rPh>
    <rPh sb="4" eb="5">
      <t>ガク</t>
    </rPh>
    <phoneticPr fontId="12"/>
  </si>
  <si>
    <t>雇用誘発数</t>
    <rPh sb="0" eb="2">
      <t>コヨウ</t>
    </rPh>
    <rPh sb="2" eb="4">
      <t>ユウハツ</t>
    </rPh>
    <rPh sb="4" eb="5">
      <t>スウ</t>
    </rPh>
    <phoneticPr fontId="12"/>
  </si>
  <si>
    <t>域内最終需要増加額
（直接効果）</t>
    <rPh sb="0" eb="1">
      <t>イキ</t>
    </rPh>
    <phoneticPr fontId="12"/>
  </si>
  <si>
    <t>投入係数（農業）</t>
    <rPh sb="5" eb="7">
      <t>ノウギョウ</t>
    </rPh>
    <phoneticPr fontId="12"/>
  </si>
  <si>
    <t>需要増加額</t>
  </si>
  <si>
    <t>県内自給率</t>
    <rPh sb="0" eb="1">
      <t>ケン</t>
    </rPh>
    <rPh sb="1" eb="2">
      <t>ナイ</t>
    </rPh>
    <rPh sb="2" eb="5">
      <t>ジキュウリツ</t>
    </rPh>
    <phoneticPr fontId="12"/>
  </si>
  <si>
    <t>県内需要
増加額</t>
    <rPh sb="0" eb="1">
      <t>ケン</t>
    </rPh>
    <phoneticPr fontId="12"/>
  </si>
  <si>
    <t>1次間接
波及効果</t>
  </si>
  <si>
    <t>直接+1次間接波及効果</t>
  </si>
  <si>
    <t>雇用者
所得率</t>
  </si>
  <si>
    <t>雇用者所得誘発額（直接+1次間接波及効果）</t>
  </si>
  <si>
    <t>民間消費による需要
増加額</t>
  </si>
  <si>
    <t>民間消費による県内需要増加額</t>
    <rPh sb="7" eb="8">
      <t>ケン</t>
    </rPh>
    <phoneticPr fontId="12"/>
  </si>
  <si>
    <t>2次間接
波及効果</t>
  </si>
  <si>
    <t>総合効果（直接+1次+2次間接波及効果）</t>
  </si>
  <si>
    <t>就業係数（百万円当り）</t>
    <rPh sb="0" eb="2">
      <t>シュウギョウ</t>
    </rPh>
    <rPh sb="2" eb="4">
      <t>ケイスウ</t>
    </rPh>
    <phoneticPr fontId="12"/>
  </si>
  <si>
    <t>就業者創出（人）</t>
    <rPh sb="0" eb="3">
      <t>シュウギョウシャ</t>
    </rPh>
    <phoneticPr fontId="12"/>
  </si>
  <si>
    <t>雇用係数（百万円当り）</t>
    <rPh sb="0" eb="2">
      <t>コヨウ</t>
    </rPh>
    <rPh sb="2" eb="4">
      <t>ケイスウ</t>
    </rPh>
    <phoneticPr fontId="12"/>
  </si>
  <si>
    <t>雇用者創出（人）</t>
    <rPh sb="0" eb="3">
      <t>コヨウシャ</t>
    </rPh>
    <rPh sb="3" eb="5">
      <t>ソウシュツ</t>
    </rPh>
    <phoneticPr fontId="12"/>
  </si>
  <si>
    <t>C=A×B</t>
    <phoneticPr fontId="12"/>
  </si>
  <si>
    <t>E=C×D</t>
    <phoneticPr fontId="12"/>
  </si>
  <si>
    <t>F=逆行列係数×E</t>
    <rPh sb="2" eb="5">
      <t>ギャクギョウレツ</t>
    </rPh>
    <rPh sb="5" eb="7">
      <t>ケイスウ</t>
    </rPh>
    <phoneticPr fontId="12"/>
  </si>
  <si>
    <t>G=A+F</t>
    <phoneticPr fontId="12"/>
  </si>
  <si>
    <t>H</t>
    <phoneticPr fontId="12"/>
  </si>
  <si>
    <t>I=G×H</t>
    <phoneticPr fontId="12"/>
  </si>
  <si>
    <t>J</t>
    <phoneticPr fontId="12"/>
  </si>
  <si>
    <t>Ｋ=I×J</t>
    <phoneticPr fontId="12"/>
  </si>
  <si>
    <t>L</t>
    <phoneticPr fontId="12"/>
  </si>
  <si>
    <t>M=K×L</t>
    <phoneticPr fontId="12"/>
  </si>
  <si>
    <t>N</t>
    <phoneticPr fontId="12"/>
  </si>
  <si>
    <t>O=M×N</t>
    <phoneticPr fontId="12"/>
  </si>
  <si>
    <t>P=逆行列係数×O</t>
    <rPh sb="2" eb="5">
      <t>ギャクギョウレツ</t>
    </rPh>
    <rPh sb="5" eb="7">
      <t>ケイスウ</t>
    </rPh>
    <phoneticPr fontId="12"/>
  </si>
  <si>
    <t>Q=G+P</t>
    <phoneticPr fontId="12"/>
  </si>
  <si>
    <t>R</t>
    <phoneticPr fontId="12"/>
  </si>
  <si>
    <t>S=Q×R</t>
    <phoneticPr fontId="12"/>
  </si>
  <si>
    <t>T</t>
    <phoneticPr fontId="12"/>
  </si>
  <si>
    <t>U=Q×T</t>
    <phoneticPr fontId="12"/>
  </si>
  <si>
    <t>V</t>
    <phoneticPr fontId="12"/>
  </si>
  <si>
    <t>W=Q×V</t>
    <phoneticPr fontId="12"/>
  </si>
  <si>
    <t>合計</t>
  </si>
  <si>
    <t>備考（参照WS)</t>
    <rPh sb="0" eb="2">
      <t>ビコウ</t>
    </rPh>
    <rPh sb="3" eb="5">
      <t>サンショウ</t>
    </rPh>
    <phoneticPr fontId="12"/>
  </si>
  <si>
    <t>最終需要推計</t>
    <rPh sb="0" eb="2">
      <t>サイシュウ</t>
    </rPh>
    <rPh sb="2" eb="4">
      <t>ジュヨウ</t>
    </rPh>
    <rPh sb="4" eb="6">
      <t>スイケイ</t>
    </rPh>
    <phoneticPr fontId="12"/>
  </si>
  <si>
    <t>投入係数表</t>
    <rPh sb="0" eb="2">
      <t>トウニュウ</t>
    </rPh>
    <rPh sb="2" eb="4">
      <t>ケイスウ</t>
    </rPh>
    <rPh sb="4" eb="5">
      <t>ヒョウ</t>
    </rPh>
    <phoneticPr fontId="12"/>
  </si>
  <si>
    <t>逆行列係数表</t>
    <rPh sb="0" eb="3">
      <t>ギャクギョウレツ</t>
    </rPh>
    <rPh sb="3" eb="5">
      <t>ケイスウ</t>
    </rPh>
    <rPh sb="5" eb="6">
      <t>ヒョウ</t>
    </rPh>
    <phoneticPr fontId="12"/>
  </si>
  <si>
    <t>※四捨五入の関係で合計と内訳が一致しない場合があります。</t>
  </si>
  <si>
    <t>投入係数（林業）</t>
    <rPh sb="5" eb="7">
      <t>リンギョウ</t>
    </rPh>
    <phoneticPr fontId="12"/>
  </si>
  <si>
    <t>漁業</t>
    <rPh sb="0" eb="2">
      <t>ギョギョウ</t>
    </rPh>
    <phoneticPr fontId="12"/>
  </si>
  <si>
    <t>投入係数（漁業）</t>
    <rPh sb="5" eb="7">
      <t>ギョギョウ</t>
    </rPh>
    <phoneticPr fontId="12"/>
  </si>
  <si>
    <t>鉱業</t>
    <phoneticPr fontId="12"/>
  </si>
  <si>
    <t>投入係数（鉱業）</t>
    <rPh sb="5" eb="7">
      <t>コウギョウ</t>
    </rPh>
    <phoneticPr fontId="12"/>
  </si>
  <si>
    <t>飲食料品　　　　　　　</t>
    <phoneticPr fontId="12"/>
  </si>
  <si>
    <t>投入係数（飲食料品）</t>
    <rPh sb="5" eb="7">
      <t>インショク</t>
    </rPh>
    <rPh sb="7" eb="8">
      <t>リョウ</t>
    </rPh>
    <rPh sb="8" eb="9">
      <t>ヒン</t>
    </rPh>
    <phoneticPr fontId="12"/>
  </si>
  <si>
    <t>繊維製品</t>
    <phoneticPr fontId="12"/>
  </si>
  <si>
    <t>投入係数（繊維製品）</t>
    <rPh sb="5" eb="7">
      <t>センイ</t>
    </rPh>
    <rPh sb="7" eb="9">
      <t>セイヒン</t>
    </rPh>
    <phoneticPr fontId="12"/>
  </si>
  <si>
    <t>パルプ・紙・木製品</t>
    <phoneticPr fontId="12"/>
  </si>
  <si>
    <t>投入係数（パルプ・紙・木製品）</t>
    <rPh sb="9" eb="10">
      <t>カミ</t>
    </rPh>
    <rPh sb="11" eb="12">
      <t>キ</t>
    </rPh>
    <rPh sb="12" eb="14">
      <t>セイヒン</t>
    </rPh>
    <phoneticPr fontId="12"/>
  </si>
  <si>
    <t>化学製品</t>
    <phoneticPr fontId="12"/>
  </si>
  <si>
    <t>投入係数（化学製品）</t>
    <rPh sb="5" eb="7">
      <t>カガク</t>
    </rPh>
    <rPh sb="7" eb="9">
      <t>セイヒン</t>
    </rPh>
    <phoneticPr fontId="12"/>
  </si>
  <si>
    <t>石油・石炭製品</t>
    <phoneticPr fontId="12"/>
  </si>
  <si>
    <t>投入係数（石油・石炭製品）</t>
    <rPh sb="5" eb="7">
      <t>セキユ</t>
    </rPh>
    <rPh sb="8" eb="10">
      <t>セキタン</t>
    </rPh>
    <rPh sb="10" eb="12">
      <t>セイヒン</t>
    </rPh>
    <phoneticPr fontId="12"/>
  </si>
  <si>
    <t>投入係数（プラスチック・ゴム製品）</t>
    <rPh sb="14" eb="16">
      <t>セイヒン</t>
    </rPh>
    <phoneticPr fontId="12"/>
  </si>
  <si>
    <t>窯業・土石製品</t>
    <phoneticPr fontId="12"/>
  </si>
  <si>
    <t>投入係数（窯業・土石製品）</t>
    <rPh sb="5" eb="7">
      <t>ヨウギョウ</t>
    </rPh>
    <rPh sb="8" eb="10">
      <t>ドセキ</t>
    </rPh>
    <rPh sb="10" eb="12">
      <t>セイヒン</t>
    </rPh>
    <phoneticPr fontId="12"/>
  </si>
  <si>
    <t>鉄鋼</t>
    <phoneticPr fontId="12"/>
  </si>
  <si>
    <t>投入係数（鉄鋼）</t>
    <rPh sb="5" eb="7">
      <t>テッコウ</t>
    </rPh>
    <phoneticPr fontId="12"/>
  </si>
  <si>
    <t>非鉄金属</t>
    <phoneticPr fontId="12"/>
  </si>
  <si>
    <t>投入係数（非鉄金属）</t>
    <rPh sb="5" eb="7">
      <t>ヒテツ</t>
    </rPh>
    <rPh sb="7" eb="9">
      <t>キンゾク</t>
    </rPh>
    <phoneticPr fontId="12"/>
  </si>
  <si>
    <t>金属製品</t>
    <phoneticPr fontId="12"/>
  </si>
  <si>
    <t>投入係数（金属製品）</t>
    <rPh sb="5" eb="7">
      <t>キンゾク</t>
    </rPh>
    <rPh sb="7" eb="9">
      <t>セイヒン</t>
    </rPh>
    <phoneticPr fontId="12"/>
  </si>
  <si>
    <t>はん用機械</t>
    <phoneticPr fontId="12"/>
  </si>
  <si>
    <t>投入係数（はん用機械）</t>
    <rPh sb="7" eb="8">
      <t>ヨウ</t>
    </rPh>
    <rPh sb="8" eb="10">
      <t>キカイ</t>
    </rPh>
    <phoneticPr fontId="12"/>
  </si>
  <si>
    <t>生産用機械</t>
    <phoneticPr fontId="12"/>
  </si>
  <si>
    <t>投入係数（生産用機械）</t>
    <rPh sb="5" eb="8">
      <t>セイサンヨウ</t>
    </rPh>
    <rPh sb="8" eb="10">
      <t>キカイ</t>
    </rPh>
    <phoneticPr fontId="12"/>
  </si>
  <si>
    <t>業務用機械</t>
    <phoneticPr fontId="12"/>
  </si>
  <si>
    <t>投入係数（業務用機械）</t>
    <rPh sb="5" eb="8">
      <t>ギョウムヨウ</t>
    </rPh>
    <rPh sb="8" eb="10">
      <t>キカイ</t>
    </rPh>
    <phoneticPr fontId="12"/>
  </si>
  <si>
    <t>電子部品</t>
    <rPh sb="0" eb="2">
      <t>デンシ</t>
    </rPh>
    <rPh sb="2" eb="4">
      <t>ブヒン</t>
    </rPh>
    <phoneticPr fontId="12"/>
  </si>
  <si>
    <t>投入係数（電子部品）</t>
    <rPh sb="5" eb="7">
      <t>デンシ</t>
    </rPh>
    <rPh sb="7" eb="9">
      <t>ブヒン</t>
    </rPh>
    <phoneticPr fontId="12"/>
  </si>
  <si>
    <t>電気機械</t>
    <rPh sb="0" eb="2">
      <t>デンキ</t>
    </rPh>
    <phoneticPr fontId="12"/>
  </si>
  <si>
    <t>投入係数（電気機械）</t>
    <rPh sb="5" eb="7">
      <t>デンキ</t>
    </rPh>
    <rPh sb="7" eb="9">
      <t>キカイ</t>
    </rPh>
    <phoneticPr fontId="12"/>
  </si>
  <si>
    <t>情報通信機器</t>
    <rPh sb="0" eb="2">
      <t>ジョウホウ</t>
    </rPh>
    <phoneticPr fontId="12"/>
  </si>
  <si>
    <t>投入係数（情報通信機器）</t>
    <rPh sb="5" eb="7">
      <t>ジョウホウ</t>
    </rPh>
    <rPh sb="7" eb="9">
      <t>ツウシン</t>
    </rPh>
    <rPh sb="9" eb="11">
      <t>キキ</t>
    </rPh>
    <phoneticPr fontId="12"/>
  </si>
  <si>
    <t>輸送機械  　　　　　</t>
    <phoneticPr fontId="12"/>
  </si>
  <si>
    <t>投入係数（輸送機械）</t>
    <rPh sb="5" eb="7">
      <t>ユソウ</t>
    </rPh>
    <rPh sb="7" eb="9">
      <t>キカイ</t>
    </rPh>
    <phoneticPr fontId="12"/>
  </si>
  <si>
    <t>その他の製造工業製品</t>
    <phoneticPr fontId="12"/>
  </si>
  <si>
    <t>投入係数（その他の製造工業製品）</t>
    <rPh sb="7" eb="8">
      <t>タ</t>
    </rPh>
    <rPh sb="9" eb="11">
      <t>セイゾウ</t>
    </rPh>
    <rPh sb="11" eb="13">
      <t>コウギョウ</t>
    </rPh>
    <rPh sb="13" eb="15">
      <t>セイヒン</t>
    </rPh>
    <phoneticPr fontId="12"/>
  </si>
  <si>
    <t>建設</t>
    <phoneticPr fontId="12"/>
  </si>
  <si>
    <t>投入係数（建設）</t>
    <rPh sb="5" eb="7">
      <t>ケンセツ</t>
    </rPh>
    <phoneticPr fontId="12"/>
  </si>
  <si>
    <t>投入係数（電気・ガス・熱供給）</t>
    <rPh sb="5" eb="7">
      <t>デンキ</t>
    </rPh>
    <rPh sb="11" eb="12">
      <t>ネツ</t>
    </rPh>
    <rPh sb="12" eb="14">
      <t>キョウキュウ</t>
    </rPh>
    <phoneticPr fontId="12"/>
  </si>
  <si>
    <t>水道　　</t>
    <phoneticPr fontId="12"/>
  </si>
  <si>
    <t>投入係数（水道）</t>
    <rPh sb="5" eb="7">
      <t>スイドウ</t>
    </rPh>
    <phoneticPr fontId="12"/>
  </si>
  <si>
    <t>廃棄物処理</t>
    <rPh sb="0" eb="3">
      <t>ハイキブツ</t>
    </rPh>
    <rPh sb="3" eb="5">
      <t>ショリ</t>
    </rPh>
    <phoneticPr fontId="12"/>
  </si>
  <si>
    <t>投入係数（廃棄物処理）</t>
    <rPh sb="5" eb="8">
      <t>ハイキブツ</t>
    </rPh>
    <rPh sb="8" eb="10">
      <t>ショリ</t>
    </rPh>
    <phoneticPr fontId="12"/>
  </si>
  <si>
    <t>商業</t>
    <rPh sb="0" eb="2">
      <t>ショウギョウ</t>
    </rPh>
    <phoneticPr fontId="12"/>
  </si>
  <si>
    <t>投入係数（商業）</t>
    <rPh sb="5" eb="7">
      <t>ショウギョウ</t>
    </rPh>
    <phoneticPr fontId="12"/>
  </si>
  <si>
    <t>金融・保険</t>
    <phoneticPr fontId="12"/>
  </si>
  <si>
    <t>投入係数（金融・保険）</t>
    <rPh sb="5" eb="7">
      <t>キンユウ</t>
    </rPh>
    <rPh sb="8" eb="10">
      <t>ホケン</t>
    </rPh>
    <phoneticPr fontId="12"/>
  </si>
  <si>
    <t>不動産</t>
    <phoneticPr fontId="12"/>
  </si>
  <si>
    <t>投入係数（不動産）</t>
    <rPh sb="5" eb="8">
      <t>フドウサン</t>
    </rPh>
    <phoneticPr fontId="12"/>
  </si>
  <si>
    <t>投入係数（運輸・郵便）</t>
    <rPh sb="5" eb="7">
      <t>ウンユ</t>
    </rPh>
    <rPh sb="8" eb="10">
      <t>ユウビン</t>
    </rPh>
    <phoneticPr fontId="12"/>
  </si>
  <si>
    <t>情報通信</t>
    <rPh sb="0" eb="2">
      <t>ジョウホウ</t>
    </rPh>
    <phoneticPr fontId="12"/>
  </si>
  <si>
    <t>投入係数（情報通信）</t>
    <rPh sb="5" eb="7">
      <t>ジョウホウ</t>
    </rPh>
    <rPh sb="7" eb="9">
      <t>ツウシン</t>
    </rPh>
    <phoneticPr fontId="12"/>
  </si>
  <si>
    <t>公務</t>
    <phoneticPr fontId="12"/>
  </si>
  <si>
    <t>投入係数（公務）</t>
    <rPh sb="5" eb="7">
      <t>コウム</t>
    </rPh>
    <phoneticPr fontId="12"/>
  </si>
  <si>
    <t>教育・研究</t>
    <phoneticPr fontId="12"/>
  </si>
  <si>
    <t>投入係数（教育・研究）</t>
    <rPh sb="5" eb="7">
      <t>キョウイク</t>
    </rPh>
    <rPh sb="8" eb="10">
      <t>ケンキュウ</t>
    </rPh>
    <phoneticPr fontId="12"/>
  </si>
  <si>
    <t>投入係数（医療・福祉）</t>
    <rPh sb="5" eb="7">
      <t>イリョウ</t>
    </rPh>
    <rPh sb="8" eb="10">
      <t>フクシ</t>
    </rPh>
    <phoneticPr fontId="12"/>
  </si>
  <si>
    <t>投入係数（他に分類されない会員制団体）</t>
    <rPh sb="5" eb="6">
      <t>ホカ</t>
    </rPh>
    <rPh sb="7" eb="9">
      <t>ブンルイ</t>
    </rPh>
    <rPh sb="13" eb="16">
      <t>カイインセイ</t>
    </rPh>
    <rPh sb="16" eb="18">
      <t>ダンタイ</t>
    </rPh>
    <phoneticPr fontId="12"/>
  </si>
  <si>
    <t>対事業所サービス</t>
    <phoneticPr fontId="12"/>
  </si>
  <si>
    <t>投入係数（対事業所サービス）</t>
    <rPh sb="5" eb="6">
      <t>タイ</t>
    </rPh>
    <rPh sb="6" eb="9">
      <t>ジギョウショ</t>
    </rPh>
    <phoneticPr fontId="12"/>
  </si>
  <si>
    <t>対個人サービス</t>
    <rPh sb="0" eb="1">
      <t>タイ</t>
    </rPh>
    <rPh sb="1" eb="3">
      <t>コジン</t>
    </rPh>
    <phoneticPr fontId="12"/>
  </si>
  <si>
    <t>投入係数（対個人サービス）</t>
    <rPh sb="5" eb="6">
      <t>タイ</t>
    </rPh>
    <rPh sb="6" eb="8">
      <t>コジン</t>
    </rPh>
    <phoneticPr fontId="12"/>
  </si>
  <si>
    <t>事務用品</t>
    <rPh sb="0" eb="2">
      <t>ジム</t>
    </rPh>
    <rPh sb="2" eb="4">
      <t>ヨウヒン</t>
    </rPh>
    <phoneticPr fontId="12"/>
  </si>
  <si>
    <t>投入係数（事務用品）</t>
    <rPh sb="5" eb="7">
      <t>ジム</t>
    </rPh>
    <rPh sb="7" eb="9">
      <t>ヨウヒン</t>
    </rPh>
    <phoneticPr fontId="12"/>
  </si>
  <si>
    <t>分類不明</t>
    <rPh sb="0" eb="2">
      <t>ブンルイ</t>
    </rPh>
    <rPh sb="2" eb="4">
      <t>フメイ</t>
    </rPh>
    <phoneticPr fontId="12"/>
  </si>
  <si>
    <t>投入係数（分類不明）</t>
    <rPh sb="5" eb="7">
      <t>ブンルイ</t>
    </rPh>
    <rPh sb="7" eb="9">
      <t>フメイ</t>
    </rPh>
    <phoneticPr fontId="12"/>
  </si>
  <si>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</si>
  <si>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・平均消費性向は家計調査年報（令和６年）近畿の値（0.605）を使用し、波及効果の試算は2次波及まで</t>
    <rPh sb="15" eb="17">
      <t>レイワ</t>
    </rPh>
    <phoneticPr fontId="12"/>
  </si>
  <si>
    <t>平成12年平均</t>
    <rPh sb="0" eb="2">
      <t>ヘイセイ</t>
    </rPh>
    <rPh sb="4" eb="5">
      <t>ネン</t>
    </rPh>
    <rPh sb="5" eb="7">
      <t>ヘイキン</t>
    </rPh>
    <phoneticPr fontId="22"/>
  </si>
  <si>
    <t>平成13年平均</t>
    <rPh sb="0" eb="2">
      <t>ヘイセイ</t>
    </rPh>
    <rPh sb="4" eb="7">
      <t>ネンヘイキン</t>
    </rPh>
    <phoneticPr fontId="22"/>
  </si>
  <si>
    <t>平成14年平均</t>
    <rPh sb="0" eb="2">
      <t>ヘイセイ</t>
    </rPh>
    <rPh sb="4" eb="7">
      <t>ネンヘイキン</t>
    </rPh>
    <phoneticPr fontId="22"/>
  </si>
  <si>
    <t>平成15年平均</t>
    <rPh sb="0" eb="2">
      <t>ヘイセイ</t>
    </rPh>
    <rPh sb="4" eb="5">
      <t>ネン</t>
    </rPh>
    <rPh sb="5" eb="7">
      <t>ヘイキン</t>
    </rPh>
    <phoneticPr fontId="22"/>
  </si>
  <si>
    <t>平成16年平均</t>
    <rPh sb="0" eb="2">
      <t>ヘイセイ</t>
    </rPh>
    <rPh sb="4" eb="7">
      <t>ネンヘイキン</t>
    </rPh>
    <phoneticPr fontId="22"/>
  </si>
  <si>
    <t>平成17年平均</t>
    <rPh sb="0" eb="2">
      <t>ヘイセイ</t>
    </rPh>
    <rPh sb="4" eb="7">
      <t>ネンヘイキン</t>
    </rPh>
    <phoneticPr fontId="22"/>
  </si>
  <si>
    <t>平成18年平均</t>
    <rPh sb="0" eb="2">
      <t>ヘイセイ</t>
    </rPh>
    <rPh sb="4" eb="5">
      <t>ネン</t>
    </rPh>
    <rPh sb="5" eb="7">
      <t>ヘイキン</t>
    </rPh>
    <phoneticPr fontId="22"/>
  </si>
  <si>
    <t>平成19年平均</t>
    <rPh sb="0" eb="2">
      <t>ヘイセイ</t>
    </rPh>
    <rPh sb="4" eb="7">
      <t>ネンヘイキン</t>
    </rPh>
    <phoneticPr fontId="22"/>
  </si>
  <si>
    <t>平成20年平均</t>
    <rPh sb="0" eb="2">
      <t>ヘイセイ</t>
    </rPh>
    <rPh sb="4" eb="7">
      <t>ネンヘイキン</t>
    </rPh>
    <phoneticPr fontId="22"/>
  </si>
  <si>
    <t>平成21年平均</t>
    <rPh sb="0" eb="2">
      <t>ヘイセイ</t>
    </rPh>
    <rPh sb="4" eb="5">
      <t>ネン</t>
    </rPh>
    <rPh sb="5" eb="7">
      <t>ヘイキン</t>
    </rPh>
    <phoneticPr fontId="22"/>
  </si>
  <si>
    <t>平成22年平均</t>
    <rPh sb="0" eb="2">
      <t>ヘイセイ</t>
    </rPh>
    <rPh sb="4" eb="7">
      <t>ネンヘイキン</t>
    </rPh>
    <phoneticPr fontId="22"/>
  </si>
  <si>
    <t>平成23年平均</t>
    <rPh sb="0" eb="2">
      <t>ヘイセイ</t>
    </rPh>
    <rPh sb="4" eb="7">
      <t>ネンヘイキン</t>
    </rPh>
    <phoneticPr fontId="22"/>
  </si>
  <si>
    <t>平成24年平均</t>
    <rPh sb="0" eb="2">
      <t>ヘイセイ</t>
    </rPh>
    <rPh sb="4" eb="5">
      <t>ネン</t>
    </rPh>
    <rPh sb="5" eb="7">
      <t>ヘイキン</t>
    </rPh>
    <phoneticPr fontId="22"/>
  </si>
  <si>
    <t>平成25年平均</t>
    <rPh sb="0" eb="2">
      <t>ヘイセイ</t>
    </rPh>
    <rPh sb="4" eb="7">
      <t>ネンヘイキン</t>
    </rPh>
    <phoneticPr fontId="22"/>
  </si>
  <si>
    <t>平成26年平均</t>
    <rPh sb="0" eb="2">
      <t>ヘイセイ</t>
    </rPh>
    <rPh sb="4" eb="7">
      <t>ネンヘイキン</t>
    </rPh>
    <phoneticPr fontId="22"/>
  </si>
  <si>
    <t>平成27年平均</t>
    <rPh sb="0" eb="2">
      <t>ヘイセイ</t>
    </rPh>
    <rPh sb="4" eb="5">
      <t>ネン</t>
    </rPh>
    <rPh sb="5" eb="7">
      <t>ヘイキン</t>
    </rPh>
    <phoneticPr fontId="22"/>
  </si>
  <si>
    <t>平成28年平均</t>
    <rPh sb="0" eb="2">
      <t>ヘイセイ</t>
    </rPh>
    <rPh sb="4" eb="7">
      <t>ネンヘイキン</t>
    </rPh>
    <phoneticPr fontId="22"/>
  </si>
  <si>
    <t>平成29年平均</t>
    <rPh sb="0" eb="2">
      <t>ヘイセイ</t>
    </rPh>
    <rPh sb="4" eb="7">
      <t>ネンヘイキン</t>
    </rPh>
    <phoneticPr fontId="22"/>
  </si>
  <si>
    <t>平成30年平均</t>
    <rPh sb="0" eb="2">
      <t>ヘイセイ</t>
    </rPh>
    <rPh sb="4" eb="5">
      <t>ネン</t>
    </rPh>
    <rPh sb="5" eb="7">
      <t>ヘイキン</t>
    </rPh>
    <phoneticPr fontId="22"/>
  </si>
  <si>
    <t>令和元年平均</t>
    <rPh sb="0" eb="2">
      <t>レイワ</t>
    </rPh>
    <rPh sb="2" eb="4">
      <t>ガンネン</t>
    </rPh>
    <rPh sb="4" eb="6">
      <t>ヘイキン</t>
    </rPh>
    <phoneticPr fontId="22"/>
  </si>
  <si>
    <t>令和2年平均</t>
    <rPh sb="0" eb="2">
      <t>レイワ</t>
    </rPh>
    <rPh sb="3" eb="6">
      <t>ネンヘイキン</t>
    </rPh>
    <phoneticPr fontId="22"/>
  </si>
  <si>
    <t>令和3年平均</t>
    <rPh sb="0" eb="2">
      <t>レイワ</t>
    </rPh>
    <rPh sb="3" eb="6">
      <t>ネンヘイキン</t>
    </rPh>
    <phoneticPr fontId="22"/>
  </si>
  <si>
    <t>令和4年平均</t>
    <rPh sb="0" eb="2">
      <t>レイワ</t>
    </rPh>
    <rPh sb="3" eb="6">
      <t>ネンヘイキン</t>
    </rPh>
    <phoneticPr fontId="22"/>
  </si>
  <si>
    <t>令和5年平均</t>
    <rPh sb="0" eb="2">
      <t>レイワ</t>
    </rPh>
    <rPh sb="3" eb="6">
      <t>ネンヘイキン</t>
    </rPh>
    <phoneticPr fontId="22"/>
  </si>
  <si>
    <t>令和6年平均</t>
    <rPh sb="0" eb="2">
      <t>レイワ</t>
    </rPh>
    <rPh sb="3" eb="6">
      <t>ネンヘイキン</t>
    </rPh>
    <phoneticPr fontId="22"/>
  </si>
  <si>
    <t>経済波及効果（まとめ）</t>
    <phoneticPr fontId="3"/>
  </si>
  <si>
    <t>平均消費
性向
（R6/近畿）</t>
    <rPh sb="12" eb="14">
      <t>キンキ</t>
    </rPh>
    <phoneticPr fontId="12"/>
  </si>
  <si>
    <t>粗付加価値率</t>
    <rPh sb="0" eb="1">
      <t>ソ</t>
    </rPh>
    <rPh sb="1" eb="3">
      <t>フカ</t>
    </rPh>
    <rPh sb="3" eb="5">
      <t>カチ</t>
    </rPh>
    <rPh sb="5" eb="6">
      <t>リツ</t>
    </rPh>
    <phoneticPr fontId="12"/>
  </si>
  <si>
    <t>各部門の最終需要額が増加した場合の波及効果（部門別）</t>
    <rPh sb="0" eb="3">
      <t>カクブモン</t>
    </rPh>
    <rPh sb="4" eb="6">
      <t>サイシュウ</t>
    </rPh>
    <rPh sb="6" eb="9">
      <t>ジュヨウガク</t>
    </rPh>
    <rPh sb="10" eb="12">
      <t>ゾウカ</t>
    </rPh>
    <rPh sb="14" eb="16">
      <t>バアイ</t>
    </rPh>
    <rPh sb="17" eb="21">
      <t>ハキュウコウカ</t>
    </rPh>
    <rPh sb="22" eb="25">
      <t>ブモンベツ</t>
    </rPh>
    <phoneticPr fontId="3"/>
  </si>
  <si>
    <t>波及効果分析に必要なデータ入力シート</t>
    <rPh sb="0" eb="4">
      <t>ハキュウコウカ</t>
    </rPh>
    <rPh sb="4" eb="6">
      <t>ブンセキ</t>
    </rPh>
    <rPh sb="7" eb="9">
      <t>ヒツヨウ</t>
    </rPh>
    <rPh sb="13" eb="15">
      <t>ニュウリョク</t>
    </rPh>
    <phoneticPr fontId="12"/>
  </si>
  <si>
    <t>ワークシート番号</t>
    <rPh sb="6" eb="8">
      <t>バンゴウ</t>
    </rPh>
    <phoneticPr fontId="12"/>
  </si>
  <si>
    <t>比較する県GDPデータ</t>
    <rPh sb="0" eb="2">
      <t>ヒカク</t>
    </rPh>
    <rPh sb="4" eb="5">
      <t>ケン</t>
    </rPh>
    <phoneticPr fontId="12"/>
  </si>
  <si>
    <t>県民経済計算</t>
    <rPh sb="0" eb="2">
      <t>ケンミン</t>
    </rPh>
    <rPh sb="2" eb="6">
      <t>ケイザイケイサン</t>
    </rPh>
    <phoneticPr fontId="3"/>
  </si>
  <si>
    <t>市町民経済計算</t>
    <rPh sb="0" eb="1">
      <t>シ</t>
    </rPh>
    <rPh sb="1" eb="3">
      <t>チョウミン</t>
    </rPh>
    <rPh sb="3" eb="7">
      <t>ケイザイケイサン</t>
    </rPh>
    <phoneticPr fontId="3"/>
  </si>
  <si>
    <t>四半期別GDP速報</t>
    <rPh sb="0" eb="3">
      <t>シハンキ</t>
    </rPh>
    <rPh sb="3" eb="4">
      <t>ベツ</t>
    </rPh>
    <rPh sb="7" eb="9">
      <t>ソクホウ</t>
    </rPh>
    <phoneticPr fontId="3"/>
  </si>
  <si>
    <t>使用するGDP</t>
    <rPh sb="0" eb="2">
      <t>シヨウ</t>
    </rPh>
    <phoneticPr fontId="3"/>
  </si>
  <si>
    <t>・雇用者誘発数の基礎となる雇用係数は、令和２年兵庫県産業連関表・雇用表（39部門分類）」を使用</t>
    <rPh sb="19" eb="21">
      <t>レイワ</t>
    </rPh>
    <rPh sb="22" eb="23">
      <t>ネン</t>
    </rPh>
    <rPh sb="23" eb="26">
      <t>ヒョウゴケン</t>
    </rPh>
    <rPh sb="26" eb="28">
      <t>サンギョウ</t>
    </rPh>
    <phoneticPr fontId="12"/>
  </si>
  <si>
    <t>※「波及効果」シートの表下の注意書き、出典等は、必要に応じて直接修正入力をお願いします。</t>
    <rPh sb="2" eb="6">
      <t>ハキュウコウカ</t>
    </rPh>
    <rPh sb="11" eb="12">
      <t>ヒョウ</t>
    </rPh>
    <rPh sb="12" eb="13">
      <t>シタ</t>
    </rPh>
    <rPh sb="14" eb="17">
      <t>チュウイガ</t>
    </rPh>
    <rPh sb="19" eb="21">
      <t>シュッテン</t>
    </rPh>
    <rPh sb="21" eb="22">
      <t>トウ</t>
    </rPh>
    <rPh sb="24" eb="26">
      <t>ヒツヨウ</t>
    </rPh>
    <rPh sb="27" eb="28">
      <t>オウ</t>
    </rPh>
    <rPh sb="30" eb="32">
      <t>チョクセツ</t>
    </rPh>
    <rPh sb="32" eb="34">
      <t>シュウセイ</t>
    </rPh>
    <rPh sb="34" eb="36">
      <t>ニュウリョク</t>
    </rPh>
    <rPh sb="38" eb="39">
      <t>ネガ</t>
    </rPh>
    <phoneticPr fontId="3"/>
  </si>
  <si>
    <t>最終需要額の増加額の合計による、それぞれの部門への波及効果を部門ごと（各行）に表示している。</t>
    <rPh sb="0" eb="2">
      <t>サイシュウ</t>
    </rPh>
    <rPh sb="2" eb="5">
      <t>ジュヨウガク</t>
    </rPh>
    <rPh sb="6" eb="8">
      <t>ゾウカ</t>
    </rPh>
    <rPh sb="8" eb="9">
      <t>ガク</t>
    </rPh>
    <rPh sb="10" eb="12">
      <t>ゴウケイ</t>
    </rPh>
    <rPh sb="21" eb="23">
      <t>ブモン</t>
    </rPh>
    <rPh sb="25" eb="29">
      <t>ハキュウコウカ</t>
    </rPh>
    <rPh sb="30" eb="32">
      <t>ブモン</t>
    </rPh>
    <rPh sb="35" eb="37">
      <t>カクギョウ</t>
    </rPh>
    <rPh sb="39" eb="41">
      <t>ヒョウジ</t>
    </rPh>
    <phoneticPr fontId="3"/>
  </si>
  <si>
    <t>取引基本表</t>
    <rPh sb="0" eb="2">
      <t>トリヒキ</t>
    </rPh>
    <rPh sb="2" eb="5">
      <t>キホンヒョウ</t>
    </rPh>
    <phoneticPr fontId="3"/>
  </si>
  <si>
    <t>雇用表</t>
    <rPh sb="0" eb="2">
      <t>コヨウ</t>
    </rPh>
    <rPh sb="2" eb="3">
      <t>ヒョウ</t>
    </rPh>
    <phoneticPr fontId="12"/>
  </si>
  <si>
    <t>R4年度県ＧＤＰ（名目値）</t>
    <rPh sb="4" eb="5">
      <t>ケン</t>
    </rPh>
    <rPh sb="9" eb="12">
      <t>メイモクチ</t>
    </rPh>
    <phoneticPr fontId="12"/>
  </si>
  <si>
    <t>ワークシート名</t>
    <phoneticPr fontId="3"/>
  </si>
  <si>
    <t>事例8　生産増加が環境にもたらす効果　目次</t>
    <rPh sb="0" eb="2">
      <t>ジレイ</t>
    </rPh>
    <rPh sb="4" eb="6">
      <t>セイサン</t>
    </rPh>
    <rPh sb="6" eb="8">
      <t>ゾウカ</t>
    </rPh>
    <rPh sb="9" eb="11">
      <t>カンキョウ</t>
    </rPh>
    <rPh sb="16" eb="18">
      <t>コウカ</t>
    </rPh>
    <rPh sb="19" eb="21">
      <t>モクジ</t>
    </rPh>
    <phoneticPr fontId="12"/>
  </si>
  <si>
    <t>事例8　生産増加が環境にもたらす効果</t>
    <rPh sb="0" eb="2">
      <t>ジレイ</t>
    </rPh>
    <rPh sb="4" eb="6">
      <t>セイサン</t>
    </rPh>
    <rPh sb="6" eb="8">
      <t>ゾウカ</t>
    </rPh>
    <rPh sb="9" eb="11">
      <t>カンキョウ</t>
    </rPh>
    <rPh sb="16" eb="18">
      <t>コウカ</t>
    </rPh>
    <phoneticPr fontId="12"/>
  </si>
  <si>
    <t>平成27年</t>
    <rPh sb="0" eb="2">
      <t>ヘイセイ</t>
    </rPh>
    <rPh sb="4" eb="5">
      <t>ネン</t>
    </rPh>
    <phoneticPr fontId="12"/>
  </si>
  <si>
    <t>経済波及効果計算プロセス（環境効果）39部門組替表</t>
    <rPh sb="13" eb="15">
      <t>カンキョウ</t>
    </rPh>
    <rPh sb="15" eb="17">
      <t>コウカ</t>
    </rPh>
    <rPh sb="20" eb="22">
      <t>ブモン</t>
    </rPh>
    <rPh sb="22" eb="23">
      <t>ク</t>
    </rPh>
    <rPh sb="23" eb="24">
      <t>カ</t>
    </rPh>
    <rPh sb="24" eb="25">
      <t>ヒョウ</t>
    </rPh>
    <phoneticPr fontId="12"/>
  </si>
  <si>
    <t>H27年国内生産額（生産者価格）</t>
    <rPh sb="3" eb="4">
      <t>ネン</t>
    </rPh>
    <rPh sb="4" eb="6">
      <t>コクナイ</t>
    </rPh>
    <rPh sb="6" eb="8">
      <t>セイサン</t>
    </rPh>
    <rPh sb="8" eb="9">
      <t>ガク</t>
    </rPh>
    <rPh sb="10" eb="13">
      <t>セイサンシャ</t>
    </rPh>
    <rPh sb="13" eb="15">
      <t>カカク</t>
    </rPh>
    <phoneticPr fontId="23"/>
  </si>
  <si>
    <t>H27年直接エネルギー消費量</t>
    <rPh sb="3" eb="4">
      <t>ネン</t>
    </rPh>
    <rPh sb="4" eb="6">
      <t>チョクセツ</t>
    </rPh>
    <rPh sb="11" eb="13">
      <t>ショウヒ</t>
    </rPh>
    <rPh sb="13" eb="14">
      <t>リョウ</t>
    </rPh>
    <phoneticPr fontId="23"/>
  </si>
  <si>
    <t>3EID単位直接エネルギー消費係数</t>
    <rPh sb="4" eb="6">
      <t>タンイ</t>
    </rPh>
    <rPh sb="6" eb="8">
      <t>チョクセツ</t>
    </rPh>
    <rPh sb="13" eb="15">
      <t>ショウヒ</t>
    </rPh>
    <rPh sb="15" eb="17">
      <t>ケイスウ</t>
    </rPh>
    <phoneticPr fontId="23"/>
  </si>
  <si>
    <t>39部門</t>
    <rPh sb="2" eb="4">
      <t>ブモン</t>
    </rPh>
    <phoneticPr fontId="12"/>
  </si>
  <si>
    <t>百万円</t>
    <rPh sb="0" eb="3">
      <t>ヒャクマンエン</t>
    </rPh>
    <phoneticPr fontId="23"/>
  </si>
  <si>
    <t>GJ</t>
  </si>
  <si>
    <t>D=B/A</t>
    <phoneticPr fontId="12"/>
  </si>
  <si>
    <t>データ入力欄</t>
    <rPh sb="3" eb="5">
      <t>ニュウリョク</t>
    </rPh>
    <rPh sb="5" eb="6">
      <t>ラン</t>
    </rPh>
    <phoneticPr fontId="12"/>
  </si>
  <si>
    <t>エネルギー消費量</t>
    <rPh sb="5" eb="8">
      <t>ショウヒリョウ</t>
    </rPh>
    <phoneticPr fontId="3"/>
  </si>
  <si>
    <t>（資料）兵庫県統計課「県民経済計算」</t>
    <rPh sb="1" eb="3">
      <t>シリョウ</t>
    </rPh>
    <rPh sb="4" eb="7">
      <t>ヒョウゴケン</t>
    </rPh>
    <rPh sb="7" eb="9">
      <t>トウケイ</t>
    </rPh>
    <rPh sb="9" eb="10">
      <t>カ</t>
    </rPh>
    <rPh sb="11" eb="12">
      <t>ケン</t>
    </rPh>
    <rPh sb="12" eb="13">
      <t>ミン</t>
    </rPh>
    <rPh sb="13" eb="15">
      <t>ケイザイ</t>
    </rPh>
    <rPh sb="15" eb="17">
      <t>ケイサン</t>
    </rPh>
    <phoneticPr fontId="12"/>
  </si>
  <si>
    <t>波及効果まとめ</t>
    <rPh sb="0" eb="4">
      <t>ハキュウコウカ</t>
    </rPh>
    <phoneticPr fontId="3"/>
  </si>
  <si>
    <t>最終需要額の増加の合計による各部門への部門ごとの経済波及効果、環境効果を表示</t>
    <rPh sb="0" eb="2">
      <t>サイシュウ</t>
    </rPh>
    <rPh sb="2" eb="5">
      <t>ジュヨウガク</t>
    </rPh>
    <rPh sb="6" eb="8">
      <t>ゾウカ</t>
    </rPh>
    <rPh sb="9" eb="11">
      <t>ゴウケイ</t>
    </rPh>
    <rPh sb="14" eb="17">
      <t>カクブモン</t>
    </rPh>
    <rPh sb="19" eb="21">
      <t>ブモン</t>
    </rPh>
    <rPh sb="24" eb="26">
      <t>ケイザイ</t>
    </rPh>
    <rPh sb="26" eb="30">
      <t>ハキュウコウカ</t>
    </rPh>
    <rPh sb="31" eb="33">
      <t>カンキョウ</t>
    </rPh>
    <rPh sb="33" eb="35">
      <t>コウカ</t>
    </rPh>
    <rPh sb="36" eb="38">
      <t>ヒョウジ</t>
    </rPh>
    <phoneticPr fontId="3"/>
  </si>
  <si>
    <t>R2兵庫県産業連関表データ</t>
  </si>
  <si>
    <t>R2兵庫県産業連関表データ</t>
    <rPh sb="2" eb="5">
      <t>ヒョウゴケン</t>
    </rPh>
    <rPh sb="5" eb="7">
      <t>サンギョウ</t>
    </rPh>
    <phoneticPr fontId="12"/>
  </si>
  <si>
    <t>ワークシート</t>
    <phoneticPr fontId="12"/>
  </si>
  <si>
    <r>
      <t>t-CO</t>
    </r>
    <r>
      <rPr>
        <vertAlign val="subscript"/>
        <sz val="10"/>
        <rFont val="ＭＳ Ｐゴシック"/>
        <family val="3"/>
        <charset val="128"/>
      </rPr>
      <t>2</t>
    </r>
    <phoneticPr fontId="3"/>
  </si>
  <si>
    <t>エネルギー
消費量</t>
    <rPh sb="6" eb="8">
      <t>ショウヒ</t>
    </rPh>
    <rPh sb="8" eb="9">
      <t>（</t>
    </rPh>
    <phoneticPr fontId="3"/>
  </si>
  <si>
    <r>
      <t>CO</t>
    </r>
    <r>
      <rPr>
        <vertAlign val="subscript"/>
        <sz val="10"/>
        <rFont val="ＭＳ Ｐゴシック"/>
        <family val="3"/>
        <charset val="128"/>
      </rPr>
      <t>2</t>
    </r>
    <r>
      <rPr>
        <sz val="10"/>
        <rFont val="ＭＳ Ｐゴシック"/>
        <family val="3"/>
        <charset val="128"/>
      </rPr>
      <t>排出量</t>
    </r>
    <rPh sb="3" eb="5">
      <t>ハイシュツ</t>
    </rPh>
    <rPh sb="5" eb="6">
      <t>リョウ</t>
    </rPh>
    <phoneticPr fontId="3"/>
  </si>
  <si>
    <t>※このWS作成時点で最新の、2015年表を使用</t>
    <phoneticPr fontId="3"/>
  </si>
  <si>
    <t>環境係数</t>
    <rPh sb="0" eb="2">
      <t>カンキョウ</t>
    </rPh>
    <rPh sb="2" eb="4">
      <t>ケイスウ</t>
    </rPh>
    <phoneticPr fontId="3"/>
  </si>
  <si>
    <t>国立環境研究所(2015)「産業連関表による環境負荷原単位データブック(3EID)」のデータから、兵庫県の39部門分類に組替</t>
    <rPh sb="49" eb="52">
      <t>ヒョウゴケン</t>
    </rPh>
    <rPh sb="55" eb="57">
      <t>ブモン</t>
    </rPh>
    <rPh sb="57" eb="59">
      <t>ブンルイ</t>
    </rPh>
    <rPh sb="60" eb="62">
      <t>クミカエ</t>
    </rPh>
    <phoneticPr fontId="3"/>
  </si>
  <si>
    <t>注）組替に使用した39部門分類は、令和2年表の分類に基づいた。</t>
    <rPh sb="0" eb="1">
      <t>チュウ</t>
    </rPh>
    <rPh sb="2" eb="4">
      <t>クミカエ</t>
    </rPh>
    <rPh sb="5" eb="7">
      <t>シヨウ</t>
    </rPh>
    <rPh sb="11" eb="13">
      <t>ブモン</t>
    </rPh>
    <rPh sb="13" eb="15">
      <t>ブンルイ</t>
    </rPh>
    <rPh sb="17" eb="19">
      <t>レイワ</t>
    </rPh>
    <rPh sb="20" eb="21">
      <t>ネン</t>
    </rPh>
    <rPh sb="21" eb="22">
      <t>ヒョウ</t>
    </rPh>
    <rPh sb="23" eb="25">
      <t>ブンルイ</t>
    </rPh>
    <rPh sb="26" eb="27">
      <t>モト</t>
    </rPh>
    <phoneticPr fontId="3"/>
  </si>
  <si>
    <r>
      <t>t-CO</t>
    </r>
    <r>
      <rPr>
        <vertAlign val="subscript"/>
        <sz val="10"/>
        <rFont val="ＭＳ Ｐゴシック"/>
        <family val="3"/>
        <charset val="128"/>
      </rPr>
      <t>2</t>
    </r>
    <r>
      <rPr>
        <sz val="10"/>
        <rFont val="ＭＳ Ｐゴシック"/>
        <family val="3"/>
        <charset val="128"/>
      </rPr>
      <t>/百万円</t>
    </r>
    <rPh sb="6" eb="7">
      <t>ヒャク</t>
    </rPh>
    <rPh sb="7" eb="9">
      <t>マンエン</t>
    </rPh>
    <phoneticPr fontId="12"/>
  </si>
  <si>
    <t>GJ</t>
    <phoneticPr fontId="6"/>
  </si>
  <si>
    <r>
      <t>t-CO</t>
    </r>
    <r>
      <rPr>
        <vertAlign val="subscript"/>
        <sz val="9"/>
        <rFont val="ＭＳ Ｐゴシック"/>
        <family val="3"/>
        <charset val="128"/>
      </rPr>
      <t>2</t>
    </r>
    <phoneticPr fontId="3"/>
  </si>
  <si>
    <r>
      <t>CO</t>
    </r>
    <r>
      <rPr>
        <vertAlign val="subscript"/>
        <sz val="11"/>
        <rFont val="ＭＳ Ｐゴシック"/>
        <family val="3"/>
        <charset val="128"/>
      </rPr>
      <t>2</t>
    </r>
    <r>
      <rPr>
        <sz val="11"/>
        <rFont val="ＭＳ Ｐゴシック"/>
        <family val="3"/>
        <charset val="128"/>
      </rPr>
      <t>排出量</t>
    </r>
    <rPh sb="3" eb="5">
      <t>ハイシュツ</t>
    </rPh>
    <rPh sb="5" eb="6">
      <t>リョウ</t>
    </rPh>
    <phoneticPr fontId="3"/>
  </si>
  <si>
    <r>
      <t>t-CO</t>
    </r>
    <r>
      <rPr>
        <vertAlign val="subscript"/>
        <sz val="11"/>
        <rFont val="ＭＳ Ｐゴシック"/>
        <family val="3"/>
        <charset val="128"/>
      </rPr>
      <t>2</t>
    </r>
    <phoneticPr fontId="3"/>
  </si>
  <si>
    <t>GJ</t>
    <phoneticPr fontId="3"/>
  </si>
  <si>
    <t>利用したデータについて</t>
    <rPh sb="0" eb="2">
      <t>リヨウ</t>
    </rPh>
    <phoneticPr fontId="12"/>
  </si>
  <si>
    <t>A. 南斉規介 (2019) 産業連関表による環境負荷原単位データブック(3EID), 国立研究開発法人国立環境研究所，http://www.cger.nies.go.jp/publications/report/d031/index.html</t>
    <phoneticPr fontId="3"/>
  </si>
  <si>
    <t>B. Keisuke Nansai, Jacob Fry, Arunima Malik, Naoki Kondo (2020), Carbon footprint of Japanese health care services from 2011 to 2015, Resources, Conservation &amp; Recycling, 152, 104525.</t>
    <phoneticPr fontId="3"/>
  </si>
  <si>
    <r>
      <t>3EID</t>
    </r>
    <r>
      <rPr>
        <sz val="10"/>
        <color theme="1"/>
        <rFont val="ＭＳ Ｐゴシック"/>
        <family val="3"/>
        <charset val="128"/>
      </rPr>
      <t>単位直接CO</t>
    </r>
    <r>
      <rPr>
        <vertAlign val="subscript"/>
        <sz val="10"/>
        <color theme="1"/>
        <rFont val="ＭＳ Ｐゴシック"/>
        <family val="3"/>
        <charset val="128"/>
      </rPr>
      <t>2</t>
    </r>
    <r>
      <rPr>
        <sz val="10"/>
        <color theme="1"/>
        <rFont val="ＭＳ Ｐゴシック"/>
        <family val="3"/>
        <charset val="128"/>
      </rPr>
      <t>排出係数</t>
    </r>
    <rPh sb="4" eb="6">
      <t>タンイ</t>
    </rPh>
    <rPh sb="6" eb="8">
      <t>チョクセツ</t>
    </rPh>
    <rPh sb="11" eb="13">
      <t>ハイシュツ</t>
    </rPh>
    <rPh sb="13" eb="15">
      <t>ケイスウ</t>
    </rPh>
    <phoneticPr fontId="23"/>
  </si>
  <si>
    <r>
      <t>H27年直接CO</t>
    </r>
    <r>
      <rPr>
        <vertAlign val="subscript"/>
        <sz val="10"/>
        <color theme="1"/>
        <rFont val="ＭＳ Ｐゴシック"/>
        <family val="3"/>
        <charset val="128"/>
      </rPr>
      <t>2</t>
    </r>
    <r>
      <rPr>
        <sz val="10"/>
        <color theme="1"/>
        <rFont val="ＭＳ Ｐゴシック"/>
        <family val="3"/>
        <charset val="128"/>
      </rPr>
      <t>排出量</t>
    </r>
    <rPh sb="3" eb="4">
      <t>ネン</t>
    </rPh>
    <phoneticPr fontId="12"/>
  </si>
  <si>
    <r>
      <t>GJ</t>
    </r>
    <r>
      <rPr>
        <sz val="10"/>
        <color theme="1"/>
        <rFont val="ＭＳ Ｐゴシック"/>
        <family val="3"/>
        <charset val="128"/>
      </rPr>
      <t>/百万円</t>
    </r>
    <rPh sb="3" eb="4">
      <t>ヒャク</t>
    </rPh>
    <rPh sb="4" eb="6">
      <t>マンエン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</si>
</sst>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 #,##0"/>
    <numFmt numFmtId="177" formatCode="#,##0.000000;\▲\ #,##0.000000"/>
    <numFmt numFmtId="178" formatCode="#,##0.000000;[Red]\-#,##0.000000"/>
    <numFmt numFmtId="179" formatCode="#,##0_ ;[Red]\-#,##0\ "/>
    <numFmt numFmtId="180" formatCode="#,##0.00000;[Red]\-#,##0.00000"/>
    <numFmt numFmtId="181" formatCode="#,##0.0;[Red]\-#,##0.0"/>
    <numFmt numFmtId="182" formatCode="#,##0.000;[Red]\-#,##0.000"/>
    <numFmt numFmtId="183" formatCode="#,##0.000_ ;[Red]\-#,##0.000\ "/>
    <numFmt numFmtId="184" formatCode="#,##0.0;&quot;▲ &quot;#,##0.0"/>
    <numFmt numFmtId="185" formatCode="0_ "/>
    <numFmt numFmtId="186" formatCode="0_);[Red]\(0\)"/>
    <numFmt numFmtId="187" formatCode="0.00_);[Red]\(0.00\)"/>
    <numFmt numFmtId="188" formatCode="0.000_);[Red]\(0.000\)"/>
    <numFmt numFmtId="189" formatCode="0_ ;[Red]\-0\ "/>
  </numFmts>
  <fonts count="36">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sz val="10.5"/>
      <color indexed="8"/>
      <name val="ＭＳ 明朝"/>
      <family val="1"/>
      <charset val="128"/>
    </font>
    <font>
      <b/>
      <sz val="10.5"/>
      <color indexed="8"/>
      <name val="ＭＳ 明朝"/>
      <family val="1"/>
      <charset val="128"/>
    </font>
    <font>
      <b/>
      <sz val="12"/>
      <color indexed="8"/>
      <name val="ＭＳ 明朝"/>
      <family val="1"/>
      <charset val="128"/>
    </font>
    <font>
      <sz val="11"/>
      <name val="ＭＳ 明朝"/>
      <family val="1"/>
      <charset val="128"/>
    </font>
    <font>
      <sz val="10.5"/>
      <name val="ＭＳ 明朝"/>
      <family val="1"/>
      <charset val="128"/>
    </font>
    <font>
      <b/>
      <sz val="10"/>
      <name val="ＭＳ Ｐゴシック"/>
      <family val="3"/>
      <charset val="128"/>
    </font>
    <font>
      <b/>
      <sz val="12"/>
      <color rgb="FFFA7D00"/>
      <name val="MS Gothic"/>
      <family val="2"/>
      <charset val="128"/>
    </font>
    <font>
      <u/>
      <sz val="11"/>
      <color indexed="36"/>
      <name val="ＭＳ Ｐゴシック"/>
      <family val="3"/>
      <charset val="128"/>
    </font>
    <font>
      <sz val="8"/>
      <name val="ＭＳ Ｐゴシック"/>
      <family val="3"/>
      <charset val="128"/>
    </font>
    <font>
      <sz val="11"/>
      <name val="ＭＳ Ｐゴシック"/>
      <family val="3"/>
      <charset val="128"/>
      <scheme val="minor"/>
    </font>
    <font>
      <sz val="11"/>
      <color theme="1"/>
      <name val="ＭＳ Ｐゴシック"/>
      <family val="3"/>
      <charset val="128"/>
      <scheme val="minor"/>
    </font>
    <font>
      <sz val="12"/>
      <name val="ＭＳ ゴシック"/>
      <family val="3"/>
      <charset val="128"/>
    </font>
    <font>
      <sz val="12"/>
      <color theme="1"/>
      <name val="ＭＳ ゴシック"/>
      <family val="3"/>
      <charset val="128"/>
    </font>
    <font>
      <b/>
      <sz val="12"/>
      <name val="ＭＳ 明朝"/>
      <family val="1"/>
      <charset val="128"/>
    </font>
    <font>
      <vertAlign val="subscript"/>
      <sz val="11"/>
      <name val="ＭＳ Ｐゴシック"/>
      <family val="3"/>
      <charset val="128"/>
    </font>
    <font>
      <sz val="11"/>
      <color theme="1"/>
      <name val="ＭＳ Ｐゴシック"/>
      <family val="2"/>
      <charset val="128"/>
      <scheme val="minor"/>
    </font>
    <font>
      <vertAlign val="subscript"/>
      <sz val="10"/>
      <name val="ＭＳ Ｐゴシック"/>
      <family val="3"/>
      <charset val="128"/>
    </font>
    <font>
      <vertAlign val="subscript"/>
      <sz val="9"/>
      <name val="ＭＳ Ｐゴシック"/>
      <family val="3"/>
      <charset val="128"/>
    </font>
    <font>
      <sz val="10"/>
      <color theme="1"/>
      <name val="ＭＳ Ｐゴシック"/>
      <family val="3"/>
      <charset val="128"/>
    </font>
    <font>
      <vertAlign val="subscript"/>
      <sz val="10"/>
      <color theme="1"/>
      <name val="ＭＳ Ｐゴシック"/>
      <family val="3"/>
      <charset val="128"/>
    </font>
  </fonts>
  <fills count="12">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CCFFCC"/>
        <bgColor indexed="64"/>
      </patternFill>
    </fill>
    <fill>
      <patternFill patternType="solid">
        <fgColor rgb="FFFFFF99"/>
        <bgColor indexed="64"/>
      </patternFill>
    </fill>
    <fill>
      <patternFill patternType="solid">
        <fgColor rgb="FFFFFFCC"/>
        <bgColor indexed="64"/>
      </patternFill>
    </fill>
    <fill>
      <patternFill patternType="solid">
        <fgColor rgb="FFFFFF00"/>
        <bgColor indexed="64"/>
      </patternFill>
    </fill>
    <fill>
      <patternFill patternType="solid">
        <fgColor indexed="9"/>
        <bgColor indexed="64"/>
      </patternFill>
    </fill>
    <fill>
      <patternFill patternType="solid">
        <fgColor theme="5"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xf numFmtId="0" fontId="31" fillId="0" borderId="0">
      <alignment vertical="center"/>
    </xf>
  </cellStyleXfs>
  <cellXfs count="381">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6" fillId="0" borderId="0" xfId="2" applyFont="1" applyAlignment="1">
      <alignment vertical="top"/>
    </xf>
    <xf numFmtId="0" fontId="16" fillId="0" borderId="0" xfId="2" applyFont="1" applyAlignment="1">
      <alignment horizontal="left"/>
    </xf>
    <xf numFmtId="0" fontId="16" fillId="0" borderId="3" xfId="2" applyFont="1" applyBorder="1" applyAlignment="1">
      <alignment horizontal="left"/>
    </xf>
    <xf numFmtId="0" fontId="18" fillId="0" borderId="0" xfId="2" applyFont="1" applyAlignment="1">
      <alignment horizontal="left"/>
    </xf>
    <xf numFmtId="0" fontId="19" fillId="0" borderId="0" xfId="2" applyFont="1"/>
    <xf numFmtId="0" fontId="19" fillId="0" borderId="1" xfId="2" applyFont="1" applyBorder="1"/>
    <xf numFmtId="0" fontId="19" fillId="0" borderId="3" xfId="2" applyFont="1" applyBorder="1"/>
    <xf numFmtId="0" fontId="19" fillId="0" borderId="2" xfId="2" applyFont="1" applyBorder="1"/>
    <xf numFmtId="0" fontId="19" fillId="0" borderId="9" xfId="2" applyFont="1" applyBorder="1"/>
    <xf numFmtId="0" fontId="19" fillId="0" borderId="10" xfId="2" applyFont="1" applyBorder="1"/>
    <xf numFmtId="0" fontId="17" fillId="0" borderId="0" xfId="2" applyFont="1" applyAlignment="1">
      <alignment horizontal="left"/>
    </xf>
    <xf numFmtId="0" fontId="20" fillId="0" borderId="0" xfId="2" applyFont="1"/>
    <xf numFmtId="0" fontId="20" fillId="0" borderId="0" xfId="2" applyFont="1" applyAlignment="1">
      <alignment horizontal="right"/>
    </xf>
    <xf numFmtId="0" fontId="17" fillId="0" borderId="0" xfId="2" applyFont="1"/>
    <xf numFmtId="0" fontId="19" fillId="0" borderId="5" xfId="2" applyFont="1" applyBorder="1"/>
    <xf numFmtId="0" fontId="19" fillId="0" borderId="7" xfId="2" applyFont="1" applyBorder="1"/>
    <xf numFmtId="0" fontId="20" fillId="0" borderId="7" xfId="2" applyFont="1" applyBorder="1"/>
    <xf numFmtId="0" fontId="19" fillId="0" borderId="6" xfId="2" applyFont="1" applyBorder="1"/>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0" xfId="2" applyFont="1" applyBorder="1" applyAlignment="1">
      <alignment horizontal="center" vertical="center" wrapText="1"/>
    </xf>
    <xf numFmtId="0" fontId="13" fillId="0" borderId="11" xfId="2" applyFont="1" applyBorder="1" applyAlignment="1">
      <alignment horizontal="center" vertical="center" wrapText="1"/>
    </xf>
    <xf numFmtId="0" fontId="4" fillId="0" borderId="0" xfId="0" applyFont="1" applyAlignment="1">
      <alignment horizontal="center" vertical="center"/>
    </xf>
    <xf numFmtId="0" fontId="13" fillId="0" borderId="10" xfId="2" applyFont="1" applyBorder="1" applyAlignment="1">
      <alignment vertical="center"/>
    </xf>
    <xf numFmtId="0" fontId="13" fillId="0" borderId="0" xfId="2" applyFont="1" applyBorder="1" applyAlignment="1">
      <alignment vertical="center"/>
    </xf>
    <xf numFmtId="0" fontId="14" fillId="0" borderId="12" xfId="2" applyFont="1" applyBorder="1" applyAlignment="1">
      <alignment horizontal="center" vertical="center"/>
    </xf>
    <xf numFmtId="0" fontId="14" fillId="0" borderId="14" xfId="2" applyFont="1" applyBorder="1" applyAlignment="1">
      <alignment horizontal="center" vertical="center" wrapText="1"/>
    </xf>
    <xf numFmtId="0" fontId="14" fillId="0" borderId="13" xfId="2" applyFont="1" applyBorder="1" applyAlignment="1">
      <alignment horizontal="center" vertical="center" wrapText="1"/>
    </xf>
    <xf numFmtId="0" fontId="14" fillId="3" borderId="14" xfId="2" applyFont="1" applyFill="1" applyBorder="1" applyAlignment="1">
      <alignment horizontal="center" vertical="center" wrapText="1"/>
    </xf>
    <xf numFmtId="0" fontId="14" fillId="3" borderId="13" xfId="2" applyFont="1" applyFill="1" applyBorder="1" applyAlignment="1">
      <alignment horizontal="center" vertical="center" wrapText="1"/>
    </xf>
    <xf numFmtId="0" fontId="14" fillId="0" borderId="12" xfId="2" applyFont="1" applyBorder="1" applyAlignment="1">
      <alignment horizontal="center" vertical="center" wrapText="1"/>
    </xf>
    <xf numFmtId="0" fontId="14" fillId="0" borderId="9" xfId="2" applyFont="1" applyBorder="1" applyAlignment="1">
      <alignment horizontal="center" vertical="center"/>
    </xf>
    <xf numFmtId="0" fontId="24" fillId="0" borderId="0" xfId="2" applyFont="1" applyAlignment="1">
      <alignment horizontal="center" vertical="center" wrapText="1"/>
    </xf>
    <xf numFmtId="0" fontId="24" fillId="0" borderId="10" xfId="2" applyFont="1" applyBorder="1" applyAlignment="1">
      <alignment horizontal="center" vertical="center" wrapText="1"/>
    </xf>
    <xf numFmtId="0" fontId="24" fillId="0" borderId="0" xfId="2" applyFont="1" applyAlignment="1">
      <alignment horizontal="center" vertical="center"/>
    </xf>
    <xf numFmtId="188" fontId="14" fillId="2" borderId="0" xfId="2" applyNumberFormat="1" applyFont="1" applyFill="1" applyAlignment="1">
      <alignment horizontal="right" vertical="center"/>
    </xf>
    <xf numFmtId="187" fontId="14" fillId="2" borderId="0" xfId="2" applyNumberFormat="1" applyFont="1" applyFill="1" applyAlignment="1">
      <alignment horizontal="right" vertical="center"/>
    </xf>
    <xf numFmtId="0" fontId="11" fillId="0" borderId="0" xfId="2" applyFont="1" applyAlignment="1">
      <alignment vertical="center"/>
    </xf>
    <xf numFmtId="0" fontId="10" fillId="0" borderId="0" xfId="2" applyAlignment="1">
      <alignment vertical="center"/>
    </xf>
    <xf numFmtId="0" fontId="10" fillId="0" borderId="0" xfId="2" applyFill="1" applyAlignment="1">
      <alignment vertical="center"/>
    </xf>
    <xf numFmtId="0" fontId="10" fillId="3" borderId="12" xfId="2" applyFill="1" applyBorder="1" applyAlignment="1">
      <alignment vertical="center"/>
    </xf>
    <xf numFmtId="0" fontId="10" fillId="3" borderId="14" xfId="2" applyFill="1" applyBorder="1" applyAlignment="1">
      <alignment vertical="center"/>
    </xf>
    <xf numFmtId="0" fontId="10" fillId="3" borderId="13" xfId="2" applyFill="1" applyBorder="1" applyAlignment="1">
      <alignment vertical="center"/>
    </xf>
    <xf numFmtId="0" fontId="21" fillId="4" borderId="0" xfId="2" applyFont="1" applyFill="1" applyAlignment="1">
      <alignment vertical="center"/>
    </xf>
    <xf numFmtId="0" fontId="13" fillId="0" borderId="0" xfId="2" applyFont="1" applyFill="1" applyAlignment="1">
      <alignment vertical="center"/>
    </xf>
    <xf numFmtId="0" fontId="11" fillId="0" borderId="0" xfId="2" applyFont="1" applyFill="1" applyAlignment="1">
      <alignment vertical="center"/>
    </xf>
    <xf numFmtId="0" fontId="21" fillId="0" borderId="1" xfId="2" applyFont="1" applyBorder="1" applyAlignment="1">
      <alignment vertical="center"/>
    </xf>
    <xf numFmtId="0" fontId="13" fillId="0" borderId="3" xfId="2" applyFont="1" applyBorder="1" applyAlignment="1">
      <alignment vertical="center"/>
    </xf>
    <xf numFmtId="0" fontId="13" fillId="3" borderId="4" xfId="2" applyFont="1" applyFill="1" applyBorder="1" applyAlignment="1">
      <alignment vertical="center"/>
    </xf>
    <xf numFmtId="0" fontId="13" fillId="2" borderId="3" xfId="2" applyFont="1" applyFill="1" applyBorder="1" applyAlignment="1">
      <alignment horizontal="right" vertical="center"/>
    </xf>
    <xf numFmtId="0" fontId="13" fillId="2" borderId="14" xfId="2" applyFont="1" applyFill="1" applyBorder="1" applyAlignment="1">
      <alignment vertical="center"/>
    </xf>
    <xf numFmtId="0" fontId="13" fillId="2" borderId="2" xfId="2" applyFont="1" applyFill="1" applyBorder="1" applyAlignment="1">
      <alignment vertical="center"/>
    </xf>
    <xf numFmtId="0" fontId="13" fillId="0" borderId="2" xfId="2" applyFont="1" applyBorder="1" applyAlignment="1">
      <alignment vertical="center"/>
    </xf>
    <xf numFmtId="0" fontId="13" fillId="0" borderId="0" xfId="2" applyFont="1" applyAlignment="1">
      <alignment vertical="center"/>
    </xf>
    <xf numFmtId="0" fontId="10" fillId="0" borderId="1" xfId="2" applyBorder="1" applyAlignment="1">
      <alignment vertical="center"/>
    </xf>
    <xf numFmtId="0" fontId="13" fillId="0" borderId="1" xfId="2" applyFont="1" applyBorder="1" applyAlignment="1">
      <alignment vertical="center"/>
    </xf>
    <xf numFmtId="0" fontId="10" fillId="0" borderId="2" xfId="2" applyBorder="1" applyAlignment="1">
      <alignment vertical="center"/>
    </xf>
    <xf numFmtId="0" fontId="13" fillId="0" borderId="9" xfId="2" applyFont="1" applyBorder="1" applyAlignment="1">
      <alignment vertical="center"/>
    </xf>
    <xf numFmtId="0" fontId="13" fillId="3" borderId="11" xfId="2" applyFont="1" applyFill="1" applyBorder="1" applyAlignment="1">
      <alignment horizontal="center" vertical="center"/>
    </xf>
    <xf numFmtId="0" fontId="10" fillId="0" borderId="5" xfId="2" applyBorder="1" applyAlignment="1">
      <alignment vertical="center"/>
    </xf>
    <xf numFmtId="0" fontId="10" fillId="0" borderId="12" xfId="2" applyBorder="1" applyAlignment="1">
      <alignment vertical="center"/>
    </xf>
    <xf numFmtId="0" fontId="10" fillId="0" borderId="15" xfId="2" applyBorder="1" applyAlignment="1">
      <alignment vertical="center"/>
    </xf>
    <xf numFmtId="0" fontId="14" fillId="0" borderId="3" xfId="2" applyFont="1" applyBorder="1" applyAlignment="1">
      <alignment vertical="center"/>
    </xf>
    <xf numFmtId="181" fontId="0" fillId="3" borderId="4" xfId="3" applyNumberFormat="1" applyFont="1" applyFill="1" applyBorder="1" applyAlignment="1">
      <alignment vertical="center"/>
    </xf>
    <xf numFmtId="38" fontId="10" fillId="2" borderId="3" xfId="3" applyFont="1" applyFill="1" applyBorder="1" applyAlignment="1">
      <alignment vertical="center"/>
    </xf>
    <xf numFmtId="38" fontId="10" fillId="2" borderId="4" xfId="3" applyFont="1" applyFill="1" applyBorder="1" applyAlignment="1">
      <alignment vertical="center"/>
    </xf>
    <xf numFmtId="179" fontId="10" fillId="0" borderId="0" xfId="2" applyNumberFormat="1" applyAlignment="1">
      <alignment vertical="center"/>
    </xf>
    <xf numFmtId="182" fontId="25" fillId="0" borderId="4" xfId="3" applyNumberFormat="1" applyFont="1" applyFill="1" applyBorder="1" applyAlignment="1">
      <alignment vertical="center"/>
    </xf>
    <xf numFmtId="182" fontId="26" fillId="0" borderId="2" xfId="3" applyNumberFormat="1" applyFont="1" applyFill="1" applyBorder="1" applyAlignment="1">
      <alignment vertical="center"/>
    </xf>
    <xf numFmtId="0" fontId="14" fillId="0" borderId="0" xfId="2" applyFont="1" applyAlignment="1">
      <alignment vertical="center"/>
    </xf>
    <xf numFmtId="181" fontId="0" fillId="3" borderId="11" xfId="3" applyNumberFormat="1" applyFont="1" applyFill="1" applyBorder="1" applyAlignment="1">
      <alignment vertical="center"/>
    </xf>
    <xf numFmtId="38" fontId="10" fillId="2" borderId="0" xfId="3" applyFont="1" applyFill="1" applyBorder="1" applyAlignment="1">
      <alignment vertical="center"/>
    </xf>
    <xf numFmtId="38" fontId="10" fillId="2" borderId="11" xfId="3" applyFont="1" applyFill="1" applyBorder="1" applyAlignment="1">
      <alignment vertical="center"/>
    </xf>
    <xf numFmtId="0" fontId="10" fillId="0" borderId="10" xfId="2" applyBorder="1" applyAlignment="1">
      <alignment vertical="center"/>
    </xf>
    <xf numFmtId="182" fontId="25" fillId="0" borderId="11" xfId="3" applyNumberFormat="1" applyFont="1" applyFill="1" applyBorder="1" applyAlignment="1">
      <alignment vertical="center"/>
    </xf>
    <xf numFmtId="182" fontId="25" fillId="0" borderId="10" xfId="3" applyNumberFormat="1" applyFont="1" applyFill="1" applyBorder="1" applyAlignment="1">
      <alignment vertical="center"/>
    </xf>
    <xf numFmtId="182" fontId="26" fillId="0" borderId="11" xfId="3" applyNumberFormat="1" applyFont="1" applyFill="1" applyBorder="1" applyAlignment="1">
      <alignment vertical="center"/>
    </xf>
    <xf numFmtId="182" fontId="26" fillId="0" borderId="10" xfId="3" applyNumberFormat="1" applyFont="1" applyFill="1" applyBorder="1" applyAlignment="1">
      <alignment vertical="center"/>
    </xf>
    <xf numFmtId="182" fontId="25" fillId="0" borderId="11" xfId="2" applyNumberFormat="1" applyFont="1" applyBorder="1" applyAlignment="1">
      <alignment vertical="center"/>
    </xf>
    <xf numFmtId="182" fontId="25" fillId="0" borderId="10" xfId="2" applyNumberFormat="1" applyFont="1" applyBorder="1" applyAlignment="1">
      <alignment vertical="center"/>
    </xf>
    <xf numFmtId="0" fontId="14" fillId="0" borderId="7" xfId="2" applyFont="1" applyBorder="1" applyAlignment="1">
      <alignment vertical="center"/>
    </xf>
    <xf numFmtId="181" fontId="0" fillId="3" borderId="8" xfId="3" applyNumberFormat="1" applyFont="1" applyFill="1" applyBorder="1" applyAlignment="1">
      <alignment vertical="center"/>
    </xf>
    <xf numFmtId="38" fontId="10" fillId="2" borderId="7" xfId="3" applyFont="1" applyFill="1" applyBorder="1" applyAlignment="1">
      <alignment vertical="center"/>
    </xf>
    <xf numFmtId="38" fontId="10" fillId="2" borderId="8" xfId="3" applyFont="1" applyFill="1" applyBorder="1" applyAlignment="1">
      <alignment vertical="center"/>
    </xf>
    <xf numFmtId="0" fontId="10" fillId="0" borderId="6" xfId="2" applyBorder="1" applyAlignment="1">
      <alignment vertical="center"/>
    </xf>
    <xf numFmtId="0" fontId="13" fillId="0" borderId="5" xfId="2" applyFont="1" applyBorder="1" applyAlignment="1">
      <alignment vertical="center"/>
    </xf>
    <xf numFmtId="182" fontId="25" fillId="0" borderId="8" xfId="2" applyNumberFormat="1" applyFont="1" applyBorder="1" applyAlignment="1">
      <alignment vertical="center"/>
    </xf>
    <xf numFmtId="182" fontId="25" fillId="0" borderId="6" xfId="2" applyNumberFormat="1" applyFont="1" applyBorder="1" applyAlignment="1">
      <alignment vertical="center"/>
    </xf>
    <xf numFmtId="0" fontId="21" fillId="0" borderId="0" xfId="2" applyFont="1" applyAlignment="1">
      <alignment vertical="center"/>
    </xf>
    <xf numFmtId="183" fontId="10" fillId="3" borderId="15" xfId="3" applyNumberFormat="1" applyFont="1" applyFill="1" applyBorder="1" applyAlignment="1">
      <alignment vertical="center"/>
    </xf>
    <xf numFmtId="0" fontId="14" fillId="0" borderId="14" xfId="2" applyFont="1" applyBorder="1" applyAlignment="1">
      <alignment vertical="center"/>
    </xf>
    <xf numFmtId="181" fontId="0" fillId="3" borderId="15" xfId="3" applyNumberFormat="1" applyFont="1" applyFill="1" applyBorder="1" applyAlignment="1">
      <alignment vertical="center"/>
    </xf>
    <xf numFmtId="0" fontId="10" fillId="0" borderId="13" xfId="2" applyBorder="1" applyAlignment="1">
      <alignment vertical="center"/>
    </xf>
    <xf numFmtId="0" fontId="14" fillId="0" borderId="0" xfId="2" applyFont="1" applyFill="1" applyAlignment="1">
      <alignment vertical="center"/>
    </xf>
    <xf numFmtId="0" fontId="13" fillId="0" borderId="0" xfId="2" applyFont="1" applyFill="1" applyAlignment="1">
      <alignment horizontal="left" vertical="center"/>
    </xf>
    <xf numFmtId="0" fontId="4" fillId="0" borderId="0" xfId="0" applyFont="1" applyAlignment="1">
      <alignment vertical="center"/>
    </xf>
    <xf numFmtId="49" fontId="13" fillId="0" borderId="0" xfId="2" applyNumberFormat="1" applyFont="1" applyAlignment="1">
      <alignment vertical="center"/>
    </xf>
    <xf numFmtId="49" fontId="21" fillId="0" borderId="0" xfId="2" applyNumberFormat="1" applyFont="1" applyAlignment="1">
      <alignment vertical="center"/>
    </xf>
    <xf numFmtId="49" fontId="13" fillId="0" borderId="1" xfId="2" applyNumberFormat="1" applyFont="1" applyBorder="1" applyAlignment="1">
      <alignment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horizontal="center" vertical="center"/>
    </xf>
    <xf numFmtId="49" fontId="13" fillId="0" borderId="9" xfId="2" applyNumberFormat="1" applyFont="1" applyBorder="1" applyAlignment="1">
      <alignment vertical="center"/>
    </xf>
    <xf numFmtId="49" fontId="13" fillId="0" borderId="5" xfId="2" applyNumberFormat="1" applyFont="1" applyBorder="1" applyAlignment="1">
      <alignment vertical="center"/>
    </xf>
    <xf numFmtId="0" fontId="13" fillId="0" borderId="7" xfId="2" applyFont="1" applyBorder="1" applyAlignment="1">
      <alignment vertical="center"/>
    </xf>
    <xf numFmtId="0" fontId="13" fillId="0" borderId="11" xfId="2" applyFont="1" applyBorder="1" applyAlignment="1">
      <alignment vertical="center"/>
    </xf>
    <xf numFmtId="0" fontId="13" fillId="0" borderId="8"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1" xfId="2" applyFont="1" applyBorder="1" applyAlignment="1">
      <alignment horizontal="center" vertical="center"/>
    </xf>
    <xf numFmtId="178" fontId="13" fillId="0" borderId="4" xfId="3" applyNumberFormat="1" applyFont="1" applyBorder="1" applyAlignment="1">
      <alignment vertical="center"/>
    </xf>
    <xf numFmtId="178" fontId="13" fillId="0" borderId="2" xfId="3" applyNumberFormat="1" applyFont="1" applyBorder="1" applyAlignment="1">
      <alignment vertical="center"/>
    </xf>
    <xf numFmtId="38" fontId="13" fillId="0" borderId="11" xfId="3" applyFont="1" applyBorder="1" applyAlignment="1">
      <alignment vertical="center"/>
    </xf>
    <xf numFmtId="38" fontId="13" fillId="0" borderId="0" xfId="3" applyFont="1" applyBorder="1" applyAlignment="1">
      <alignment vertical="center"/>
    </xf>
    <xf numFmtId="178" fontId="13" fillId="0" borderId="11" xfId="2" applyNumberFormat="1" applyFont="1" applyBorder="1" applyAlignment="1">
      <alignment vertical="center"/>
    </xf>
    <xf numFmtId="178" fontId="13" fillId="0" borderId="10" xfId="2" applyNumberFormat="1" applyFont="1" applyBorder="1" applyAlignment="1">
      <alignment vertical="center"/>
    </xf>
    <xf numFmtId="38" fontId="13" fillId="0" borderId="0" xfId="2" applyNumberFormat="1" applyFont="1" applyAlignment="1">
      <alignment vertical="center"/>
    </xf>
    <xf numFmtId="38" fontId="13" fillId="0" borderId="11" xfId="2" applyNumberFormat="1" applyFont="1" applyBorder="1" applyAlignment="1">
      <alignment vertical="center"/>
    </xf>
    <xf numFmtId="178" fontId="13" fillId="0" borderId="11" xfId="3" applyNumberFormat="1" applyFont="1" applyFill="1" applyBorder="1" applyAlignment="1">
      <alignment vertical="center"/>
    </xf>
    <xf numFmtId="38" fontId="13" fillId="0" borderId="1" xfId="3" applyFont="1" applyBorder="1" applyAlignment="1">
      <alignment vertical="center"/>
    </xf>
    <xf numFmtId="38" fontId="13" fillId="0" borderId="3" xfId="3" applyFont="1" applyBorder="1" applyAlignment="1">
      <alignment vertical="center"/>
    </xf>
    <xf numFmtId="38" fontId="13" fillId="0" borderId="4" xfId="3" applyFont="1" applyBorder="1" applyAlignment="1">
      <alignment vertical="center"/>
    </xf>
    <xf numFmtId="178" fontId="13" fillId="0" borderId="10" xfId="3" applyNumberFormat="1" applyFont="1" applyBorder="1" applyAlignment="1">
      <alignment vertical="center"/>
    </xf>
    <xf numFmtId="38" fontId="13" fillId="0" borderId="11" xfId="3" applyNumberFormat="1" applyFont="1" applyBorder="1" applyAlignment="1">
      <alignment vertical="center"/>
    </xf>
    <xf numFmtId="38" fontId="13" fillId="0" borderId="0" xfId="3" applyNumberFormat="1" applyFont="1" applyBorder="1" applyAlignment="1">
      <alignment vertical="center"/>
    </xf>
    <xf numFmtId="178" fontId="13" fillId="0" borderId="11" xfId="3" applyNumberFormat="1" applyFont="1" applyBorder="1" applyAlignment="1">
      <alignment vertical="center"/>
    </xf>
    <xf numFmtId="38" fontId="13" fillId="0" borderId="9" xfId="3" applyFont="1" applyBorder="1" applyAlignment="1">
      <alignment vertical="center"/>
    </xf>
    <xf numFmtId="0" fontId="13" fillId="0" borderId="13" xfId="2" applyFont="1" applyBorder="1" applyAlignment="1">
      <alignment vertical="center"/>
    </xf>
    <xf numFmtId="178" fontId="13" fillId="0" borderId="15" xfId="3" applyNumberFormat="1" applyFont="1" applyBorder="1" applyAlignment="1">
      <alignment vertical="center"/>
    </xf>
    <xf numFmtId="178" fontId="13" fillId="0" borderId="13" xfId="3" applyNumberFormat="1" applyFont="1" applyBorder="1" applyAlignment="1">
      <alignment vertical="center"/>
    </xf>
    <xf numFmtId="38" fontId="13" fillId="0" borderId="15" xfId="3" applyFont="1" applyBorder="1" applyAlignment="1">
      <alignment vertical="center"/>
    </xf>
    <xf numFmtId="38" fontId="13" fillId="0" borderId="14" xfId="3" applyFont="1" applyBorder="1" applyAlignment="1">
      <alignment vertical="center"/>
    </xf>
    <xf numFmtId="178" fontId="13" fillId="0" borderId="15" xfId="2" applyNumberFormat="1" applyFont="1" applyBorder="1" applyAlignment="1">
      <alignment vertical="center"/>
    </xf>
    <xf numFmtId="178" fontId="13" fillId="0" borderId="13" xfId="2" applyNumberFormat="1" applyFont="1" applyBorder="1" applyAlignment="1">
      <alignment vertical="center"/>
    </xf>
    <xf numFmtId="38" fontId="13" fillId="0" borderId="12" xfId="2" applyNumberFormat="1" applyFont="1" applyBorder="1" applyAlignment="1">
      <alignment vertical="center"/>
    </xf>
    <xf numFmtId="178" fontId="13" fillId="0" borderId="15" xfId="3" applyNumberFormat="1" applyFont="1" applyFill="1" applyBorder="1" applyAlignment="1">
      <alignment vertical="center"/>
    </xf>
    <xf numFmtId="38" fontId="13" fillId="0" borderId="12" xfId="3" applyFont="1" applyBorder="1" applyAlignment="1">
      <alignment vertical="center"/>
    </xf>
    <xf numFmtId="38" fontId="13" fillId="0" borderId="15" xfId="3" applyNumberFormat="1" applyFont="1" applyBorder="1" applyAlignment="1">
      <alignment vertical="center"/>
    </xf>
    <xf numFmtId="38" fontId="13" fillId="0" borderId="12" xfId="3" applyNumberFormat="1" applyFont="1" applyBorder="1" applyAlignment="1">
      <alignment vertical="center"/>
    </xf>
    <xf numFmtId="38" fontId="13" fillId="0" borderId="13" xfId="3" applyNumberFormat="1" applyFont="1" applyBorder="1" applyAlignment="1">
      <alignment vertical="center"/>
    </xf>
    <xf numFmtId="179" fontId="13" fillId="0" borderId="0" xfId="2" applyNumberFormat="1" applyFont="1" applyAlignment="1">
      <alignment vertical="center"/>
    </xf>
    <xf numFmtId="180" fontId="13" fillId="0" borderId="0" xfId="3" applyNumberFormat="1" applyFont="1" applyAlignment="1">
      <alignment vertical="center"/>
    </xf>
    <xf numFmtId="178" fontId="13" fillId="0" borderId="0" xfId="3" applyNumberFormat="1"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4" xfId="1" applyNumberFormat="1" applyFont="1" applyBorder="1" applyAlignment="1">
      <alignment vertical="center"/>
    </xf>
    <xf numFmtId="177" fontId="4" fillId="0" borderId="10" xfId="1" applyNumberFormat="1" applyFont="1" applyBorder="1" applyAlignment="1">
      <alignment vertical="center"/>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15"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7"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7" xfId="1" applyNumberFormat="1" applyFont="1" applyBorder="1" applyAlignment="1">
      <alignment vertical="center"/>
    </xf>
    <xf numFmtId="176" fontId="4" fillId="0" borderId="8" xfId="1" applyNumberFormat="1" applyFont="1" applyBorder="1" applyAlignment="1">
      <alignment vertical="center"/>
    </xf>
    <xf numFmtId="0" fontId="13" fillId="2" borderId="1" xfId="2" applyFont="1" applyFill="1" applyBorder="1" applyAlignment="1">
      <alignment vertical="center"/>
    </xf>
    <xf numFmtId="0" fontId="14" fillId="2" borderId="12" xfId="2" applyFont="1" applyFill="1" applyBorder="1" applyAlignment="1">
      <alignment horizontal="center" vertical="center"/>
    </xf>
    <xf numFmtId="0" fontId="10" fillId="0" borderId="1" xfId="2" applyFill="1" applyBorder="1" applyAlignment="1">
      <alignment vertical="center"/>
    </xf>
    <xf numFmtId="0" fontId="14" fillId="0" borderId="1" xfId="2" applyFont="1" applyFill="1" applyBorder="1" applyAlignment="1">
      <alignment horizontal="center" vertical="center"/>
    </xf>
    <xf numFmtId="0" fontId="14" fillId="0" borderId="4" xfId="2" applyFont="1" applyFill="1" applyBorder="1" applyAlignment="1">
      <alignment horizontal="center" vertical="center"/>
    </xf>
    <xf numFmtId="0" fontId="14" fillId="0" borderId="3" xfId="2" applyFont="1" applyFill="1" applyBorder="1" applyAlignment="1">
      <alignment horizontal="center" vertical="center"/>
    </xf>
    <xf numFmtId="0" fontId="13" fillId="0" borderId="8" xfId="2" applyFont="1" applyBorder="1" applyAlignment="1">
      <alignment vertical="center"/>
    </xf>
    <xf numFmtId="0" fontId="10" fillId="0" borderId="5" xfId="2" applyFill="1" applyBorder="1" applyAlignment="1">
      <alignment vertical="center"/>
    </xf>
    <xf numFmtId="0" fontId="14" fillId="0" borderId="5" xfId="2" applyFont="1" applyFill="1" applyBorder="1" applyAlignment="1">
      <alignment horizontal="center" vertical="center"/>
    </xf>
    <xf numFmtId="0" fontId="14" fillId="0" borderId="8" xfId="2" applyFont="1" applyFill="1" applyBorder="1" applyAlignment="1">
      <alignment horizontal="center" vertical="center"/>
    </xf>
    <xf numFmtId="0" fontId="14" fillId="0" borderId="7" xfId="2" applyFont="1" applyFill="1" applyBorder="1" applyAlignment="1">
      <alignment horizontal="center" vertical="center"/>
    </xf>
    <xf numFmtId="184" fontId="10" fillId="2" borderId="4" xfId="3" applyNumberFormat="1" applyFont="1" applyFill="1" applyBorder="1" applyAlignment="1">
      <alignment vertical="center"/>
    </xf>
    <xf numFmtId="184" fontId="10" fillId="2" borderId="10" xfId="3" applyNumberFormat="1" applyFont="1" applyFill="1" applyBorder="1" applyAlignment="1">
      <alignment vertical="center"/>
    </xf>
    <xf numFmtId="0" fontId="10" fillId="0" borderId="4" xfId="2" applyBorder="1" applyAlignment="1">
      <alignment vertical="center"/>
    </xf>
    <xf numFmtId="0" fontId="14" fillId="0" borderId="9" xfId="2" applyFont="1" applyFill="1" applyBorder="1" applyAlignment="1">
      <alignment vertical="center"/>
    </xf>
    <xf numFmtId="181" fontId="13" fillId="0" borderId="9" xfId="3" applyNumberFormat="1" applyFont="1" applyFill="1" applyBorder="1" applyAlignment="1">
      <alignment vertical="center"/>
    </xf>
    <xf numFmtId="38" fontId="13" fillId="0" borderId="9" xfId="3" applyFont="1" applyFill="1" applyBorder="1" applyAlignment="1">
      <alignment vertical="center"/>
    </xf>
    <xf numFmtId="38" fontId="13" fillId="0" borderId="11" xfId="3" applyFont="1" applyFill="1" applyBorder="1" applyAlignment="1">
      <alignment vertical="center"/>
    </xf>
    <xf numFmtId="184" fontId="10" fillId="2" borderId="11" xfId="3" applyNumberFormat="1" applyFont="1" applyFill="1" applyBorder="1" applyAlignment="1">
      <alignment vertical="center"/>
    </xf>
    <xf numFmtId="0" fontId="10" fillId="0" borderId="11" xfId="2" applyBorder="1" applyAlignment="1">
      <alignment vertical="center"/>
    </xf>
    <xf numFmtId="38" fontId="13" fillId="0" borderId="0" xfId="3" applyFont="1" applyFill="1" applyBorder="1" applyAlignment="1">
      <alignment horizontal="center" vertical="center"/>
    </xf>
    <xf numFmtId="38" fontId="13" fillId="0" borderId="11" xfId="3" applyFont="1" applyFill="1" applyBorder="1" applyAlignment="1">
      <alignment horizontal="center" vertical="center"/>
    </xf>
    <xf numFmtId="40" fontId="13" fillId="0" borderId="9" xfId="3" applyNumberFormat="1" applyFont="1" applyFill="1" applyBorder="1" applyAlignment="1">
      <alignment vertical="center"/>
    </xf>
    <xf numFmtId="10" fontId="13" fillId="0" borderId="8" xfId="3" applyNumberFormat="1" applyFont="1" applyFill="1" applyBorder="1" applyAlignment="1">
      <alignment vertical="center"/>
    </xf>
    <xf numFmtId="38" fontId="13" fillId="0" borderId="8" xfId="3" applyFont="1" applyFill="1" applyBorder="1" applyAlignment="1">
      <alignment horizontal="center" vertical="center"/>
    </xf>
    <xf numFmtId="0" fontId="14" fillId="0" borderId="12" xfId="2" applyFont="1" applyFill="1" applyBorder="1" applyAlignment="1">
      <alignment vertical="center"/>
    </xf>
    <xf numFmtId="38" fontId="10" fillId="0" borderId="14" xfId="3" applyFont="1" applyFill="1" applyBorder="1" applyAlignment="1">
      <alignment vertical="center"/>
    </xf>
    <xf numFmtId="184" fontId="10" fillId="2" borderId="2" xfId="3" applyNumberFormat="1" applyFont="1" applyFill="1" applyBorder="1" applyAlignment="1">
      <alignment vertical="center"/>
    </xf>
    <xf numFmtId="181" fontId="0" fillId="0" borderId="0" xfId="3" applyNumberFormat="1" applyFont="1" applyFill="1" applyAlignment="1">
      <alignment vertical="center"/>
    </xf>
    <xf numFmtId="0" fontId="14" fillId="0" borderId="3" xfId="2" applyFont="1" applyFill="1" applyBorder="1" applyAlignment="1">
      <alignment vertical="center"/>
    </xf>
    <xf numFmtId="181" fontId="0" fillId="0" borderId="3" xfId="3" applyNumberFormat="1" applyFont="1" applyFill="1" applyBorder="1" applyAlignment="1">
      <alignment vertical="center"/>
    </xf>
    <xf numFmtId="0" fontId="14" fillId="0" borderId="7" xfId="2" applyFont="1" applyFill="1" applyBorder="1" applyAlignment="1">
      <alignment vertical="center"/>
    </xf>
    <xf numFmtId="181" fontId="0" fillId="0" borderId="7" xfId="3" applyNumberFormat="1" applyFont="1" applyFill="1" applyBorder="1" applyAlignment="1">
      <alignment vertical="center"/>
    </xf>
    <xf numFmtId="0" fontId="14" fillId="0" borderId="14" xfId="2" applyFont="1" applyFill="1" applyBorder="1" applyAlignment="1">
      <alignment vertical="center"/>
    </xf>
    <xf numFmtId="181" fontId="0" fillId="0" borderId="14" xfId="3" applyNumberFormat="1" applyFont="1" applyFill="1" applyBorder="1" applyAlignment="1">
      <alignment vertical="center"/>
    </xf>
    <xf numFmtId="181" fontId="10" fillId="0" borderId="0" xfId="2" applyNumberFormat="1" applyFill="1" applyAlignment="1">
      <alignment vertical="center"/>
    </xf>
    <xf numFmtId="184" fontId="10" fillId="2" borderId="8" xfId="3" applyNumberFormat="1" applyFont="1" applyFill="1" applyBorder="1" applyAlignment="1">
      <alignment vertical="center"/>
    </xf>
    <xf numFmtId="184" fontId="10" fillId="2" borderId="6" xfId="3" applyNumberFormat="1" applyFont="1" applyFill="1" applyBorder="1" applyAlignment="1">
      <alignment vertical="center"/>
    </xf>
    <xf numFmtId="0" fontId="10" fillId="0" borderId="8" xfId="2" applyBorder="1" applyAlignment="1">
      <alignment vertical="center"/>
    </xf>
    <xf numFmtId="184" fontId="13" fillId="0" borderId="0" xfId="2" applyNumberFormat="1" applyFont="1" applyAlignment="1">
      <alignment vertical="center"/>
    </xf>
    <xf numFmtId="0" fontId="13" fillId="8" borderId="4" xfId="2" applyFont="1" applyFill="1" applyBorder="1" applyAlignment="1">
      <alignment horizontal="center" vertical="center"/>
    </xf>
    <xf numFmtId="184" fontId="28" fillId="6" borderId="5" xfId="3" applyNumberFormat="1" applyFont="1" applyFill="1" applyBorder="1" applyAlignment="1">
      <alignment vertical="center"/>
    </xf>
    <xf numFmtId="184" fontId="28" fillId="6" borderId="15" xfId="3" applyNumberFormat="1" applyFont="1" applyFill="1" applyBorder="1" applyAlignment="1">
      <alignment vertical="center"/>
    </xf>
    <xf numFmtId="38" fontId="28" fillId="6" borderId="14" xfId="3" applyFont="1" applyFill="1" applyBorder="1" applyAlignment="1">
      <alignment vertical="center"/>
    </xf>
    <xf numFmtId="38" fontId="28" fillId="6" borderId="15" xfId="3" applyFont="1" applyFill="1" applyBorder="1" applyAlignment="1">
      <alignment vertical="center"/>
    </xf>
    <xf numFmtId="0" fontId="10" fillId="0" borderId="9" xfId="2" applyFill="1" applyBorder="1" applyAlignment="1">
      <alignment vertical="center"/>
    </xf>
    <xf numFmtId="181" fontId="10" fillId="8" borderId="4" xfId="2" applyNumberFormat="1" applyFont="1" applyFill="1" applyBorder="1" applyAlignment="1">
      <alignment vertical="center"/>
    </xf>
    <xf numFmtId="181" fontId="10" fillId="8" borderId="11" xfId="2" applyNumberFormat="1" applyFont="1" applyFill="1" applyBorder="1" applyAlignment="1">
      <alignment vertical="center"/>
    </xf>
    <xf numFmtId="181" fontId="10" fillId="8" borderId="8" xfId="2" applyNumberFormat="1" applyFont="1" applyFill="1" applyBorder="1" applyAlignment="1">
      <alignment vertical="center"/>
    </xf>
    <xf numFmtId="181" fontId="27" fillId="8" borderId="15" xfId="2" applyNumberFormat="1" applyFont="1" applyFill="1" applyBorder="1" applyAlignment="1">
      <alignment vertical="center"/>
    </xf>
    <xf numFmtId="0" fontId="13" fillId="8" borderId="8" xfId="2" applyFont="1" applyFill="1" applyBorder="1" applyAlignment="1">
      <alignment horizontal="center" vertical="center"/>
    </xf>
    <xf numFmtId="0" fontId="14" fillId="2" borderId="15" xfId="2" applyFont="1" applyFill="1" applyBorder="1" applyAlignment="1">
      <alignment horizontal="center" vertical="center"/>
    </xf>
    <xf numFmtId="0" fontId="14" fillId="2" borderId="14" xfId="2" applyFont="1" applyFill="1" applyBorder="1" applyAlignment="1">
      <alignment horizontal="center" vertical="center"/>
    </xf>
    <xf numFmtId="0" fontId="10" fillId="6" borderId="0" xfId="2" applyFill="1" applyAlignment="1">
      <alignment vertical="center"/>
    </xf>
    <xf numFmtId="0" fontId="21" fillId="6" borderId="0" xfId="2" applyFont="1" applyFill="1" applyAlignment="1">
      <alignment vertical="center"/>
    </xf>
    <xf numFmtId="177" fontId="4" fillId="0" borderId="8" xfId="1" applyNumberFormat="1" applyFont="1" applyBorder="1" applyAlignment="1">
      <alignment vertical="center"/>
    </xf>
    <xf numFmtId="0" fontId="29" fillId="0" borderId="0" xfId="2" applyFont="1" applyAlignment="1">
      <alignment vertical="center"/>
    </xf>
    <xf numFmtId="0" fontId="13" fillId="0" borderId="2" xfId="2" applyFont="1" applyBorder="1" applyAlignment="1">
      <alignment horizontal="center" vertical="center"/>
    </xf>
    <xf numFmtId="0" fontId="10" fillId="0" borderId="0" xfId="2" applyFill="1" applyBorder="1" applyAlignment="1">
      <alignment vertical="center"/>
    </xf>
    <xf numFmtId="0" fontId="11" fillId="0" borderId="7" xfId="2" applyFont="1" applyBorder="1" applyAlignment="1">
      <alignment vertical="center"/>
    </xf>
    <xf numFmtId="0" fontId="10" fillId="0" borderId="7" xfId="2" applyBorder="1" applyAlignment="1">
      <alignment vertical="center"/>
    </xf>
    <xf numFmtId="0" fontId="21" fillId="4" borderId="7" xfId="2" applyFont="1" applyFill="1" applyBorder="1" applyAlignment="1">
      <alignment vertical="center"/>
    </xf>
    <xf numFmtId="0" fontId="13" fillId="8" borderId="15" xfId="2" applyFont="1" applyFill="1" applyBorder="1" applyAlignment="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xf>
    <xf numFmtId="0" fontId="10" fillId="0" borderId="3" xfId="2" applyBorder="1" applyAlignment="1">
      <alignment vertical="center"/>
    </xf>
    <xf numFmtId="0" fontId="14" fillId="0" borderId="10" xfId="2" applyFont="1" applyBorder="1" applyAlignment="1">
      <alignment vertical="center"/>
    </xf>
    <xf numFmtId="0" fontId="10" fillId="3" borderId="1" xfId="2" applyFill="1" applyBorder="1" applyAlignment="1">
      <alignment vertical="center"/>
    </xf>
    <xf numFmtId="0" fontId="10" fillId="3" borderId="3" xfId="2" applyFill="1" applyBorder="1" applyAlignment="1">
      <alignment vertical="center"/>
    </xf>
    <xf numFmtId="0" fontId="10" fillId="3" borderId="9" xfId="2" applyFill="1" applyBorder="1" applyAlignment="1">
      <alignment vertical="center"/>
    </xf>
    <xf numFmtId="0" fontId="10" fillId="3" borderId="10" xfId="2" applyFill="1" applyBorder="1" applyAlignment="1">
      <alignment vertical="center"/>
    </xf>
    <xf numFmtId="0" fontId="10" fillId="3" borderId="5" xfId="2" applyFill="1" applyBorder="1" applyAlignment="1">
      <alignment vertical="center"/>
    </xf>
    <xf numFmtId="0" fontId="10" fillId="3" borderId="6" xfId="2" applyFill="1" applyBorder="1" applyAlignment="1">
      <alignment vertical="center"/>
    </xf>
    <xf numFmtId="0" fontId="14" fillId="0" borderId="1" xfId="2" applyNumberFormat="1" applyFont="1" applyBorder="1" applyAlignment="1">
      <alignment vertical="center"/>
    </xf>
    <xf numFmtId="0" fontId="14" fillId="0" borderId="9" xfId="2" applyNumberFormat="1" applyFont="1" applyBorder="1" applyAlignment="1">
      <alignment vertical="center"/>
    </xf>
    <xf numFmtId="0" fontId="14" fillId="0" borderId="5" xfId="2" applyNumberFormat="1" applyFont="1" applyBorder="1" applyAlignment="1">
      <alignment vertical="center"/>
    </xf>
    <xf numFmtId="0" fontId="14" fillId="0" borderId="12" xfId="2" applyFont="1" applyBorder="1" applyAlignment="1">
      <alignment vertical="center"/>
    </xf>
    <xf numFmtId="0" fontId="14" fillId="0" borderId="4" xfId="2" applyNumberFormat="1" applyFont="1" applyBorder="1" applyAlignment="1">
      <alignment vertical="center"/>
    </xf>
    <xf numFmtId="0" fontId="14" fillId="0" borderId="11" xfId="2" applyNumberFormat="1" applyFont="1" applyBorder="1" applyAlignment="1">
      <alignment vertical="center"/>
    </xf>
    <xf numFmtId="0" fontId="14" fillId="0" borderId="0" xfId="2" applyFont="1" applyBorder="1" applyAlignment="1">
      <alignment vertical="center"/>
    </xf>
    <xf numFmtId="0" fontId="13" fillId="7" borderId="12" xfId="2" applyFont="1" applyFill="1" applyBorder="1" applyAlignment="1">
      <alignment vertical="center" wrapText="1"/>
    </xf>
    <xf numFmtId="0" fontId="10" fillId="7" borderId="14" xfId="2" applyFill="1" applyBorder="1" applyAlignment="1">
      <alignment vertical="center"/>
    </xf>
    <xf numFmtId="0" fontId="10" fillId="7" borderId="0" xfId="2" applyFill="1" applyAlignment="1">
      <alignment vertical="center" wrapText="1"/>
    </xf>
    <xf numFmtId="0" fontId="14" fillId="0" borderId="2" xfId="2" applyFont="1" applyFill="1" applyBorder="1" applyAlignment="1">
      <alignment vertical="center"/>
    </xf>
    <xf numFmtId="0" fontId="14" fillId="0" borderId="10" xfId="2" applyFont="1" applyFill="1" applyBorder="1" applyAlignment="1">
      <alignment vertical="center"/>
    </xf>
    <xf numFmtId="0" fontId="14" fillId="0" borderId="6" xfId="2" applyFont="1" applyFill="1" applyBorder="1" applyAlignment="1">
      <alignment vertical="center"/>
    </xf>
    <xf numFmtId="186" fontId="14" fillId="3" borderId="0" xfId="2" applyNumberFormat="1" applyFont="1" applyFill="1" applyAlignment="1">
      <alignment vertical="center"/>
    </xf>
    <xf numFmtId="186" fontId="14" fillId="0" borderId="0" xfId="2" applyNumberFormat="1" applyFont="1" applyAlignment="1">
      <alignment vertical="center"/>
    </xf>
    <xf numFmtId="185" fontId="11" fillId="0" borderId="0" xfId="2" applyNumberFormat="1" applyFont="1" applyAlignment="1">
      <alignment vertical="center"/>
    </xf>
    <xf numFmtId="0" fontId="14" fillId="0" borderId="0" xfId="2" applyFont="1" applyAlignment="1">
      <alignment horizontal="centerContinuous" vertical="center"/>
    </xf>
    <xf numFmtId="0" fontId="24" fillId="0" borderId="0" xfId="2" applyFont="1" applyAlignment="1">
      <alignment vertical="center"/>
    </xf>
    <xf numFmtId="38" fontId="14" fillId="3" borderId="0" xfId="3" applyFont="1" applyFill="1" applyBorder="1" applyAlignment="1">
      <alignment vertical="center"/>
    </xf>
    <xf numFmtId="38" fontId="14" fillId="3" borderId="10" xfId="3" applyFont="1" applyFill="1" applyBorder="1" applyAlignment="1">
      <alignment vertical="center"/>
    </xf>
    <xf numFmtId="181" fontId="14" fillId="0" borderId="14" xfId="3" applyNumberFormat="1" applyFont="1" applyBorder="1" applyAlignment="1">
      <alignment vertical="center"/>
    </xf>
    <xf numFmtId="38" fontId="14" fillId="3" borderId="14" xfId="3" applyFont="1" applyFill="1" applyBorder="1" applyAlignment="1">
      <alignment vertical="center"/>
    </xf>
    <xf numFmtId="38" fontId="14" fillId="3" borderId="13" xfId="3" applyFont="1" applyFill="1" applyBorder="1" applyAlignment="1">
      <alignment vertical="center"/>
    </xf>
    <xf numFmtId="0" fontId="14" fillId="0" borderId="15" xfId="2" applyFont="1" applyBorder="1" applyAlignment="1">
      <alignment vertical="center"/>
    </xf>
    <xf numFmtId="0" fontId="14" fillId="0" borderId="13" xfId="2" applyFont="1" applyBorder="1" applyAlignment="1">
      <alignment vertical="center"/>
    </xf>
    <xf numFmtId="178" fontId="14" fillId="0" borderId="0" xfId="3" applyNumberFormat="1" applyFont="1" applyBorder="1" applyAlignment="1">
      <alignment vertical="center"/>
    </xf>
    <xf numFmtId="186" fontId="14" fillId="7" borderId="0" xfId="2" applyNumberFormat="1" applyFont="1" applyFill="1" applyAlignment="1">
      <alignment vertical="center"/>
    </xf>
    <xf numFmtId="178" fontId="14" fillId="0" borderId="14" xfId="3" applyNumberFormat="1" applyFont="1" applyBorder="1" applyAlignment="1">
      <alignment vertical="center"/>
    </xf>
    <xf numFmtId="189" fontId="14" fillId="3" borderId="0" xfId="2" applyNumberFormat="1" applyFont="1" applyFill="1" applyAlignment="1">
      <alignment vertical="center"/>
    </xf>
    <xf numFmtId="189" fontId="14" fillId="3" borderId="10" xfId="2" applyNumberFormat="1" applyFont="1" applyFill="1" applyBorder="1" applyAlignment="1">
      <alignment vertical="center"/>
    </xf>
    <xf numFmtId="186" fontId="14" fillId="5" borderId="0" xfId="2" applyNumberFormat="1" applyFont="1" applyFill="1" applyAlignment="1">
      <alignment vertical="center"/>
    </xf>
    <xf numFmtId="189" fontId="14" fillId="3" borderId="14" xfId="2" applyNumberFormat="1" applyFont="1" applyFill="1" applyBorder="1" applyAlignment="1">
      <alignment vertical="center"/>
    </xf>
    <xf numFmtId="189" fontId="14" fillId="3" borderId="13" xfId="2" applyNumberFormat="1" applyFont="1" applyFill="1" applyBorder="1" applyAlignment="1">
      <alignment vertical="center"/>
    </xf>
    <xf numFmtId="40" fontId="14" fillId="0" borderId="0" xfId="2" applyNumberFormat="1" applyFont="1" applyAlignment="1">
      <alignment vertical="center"/>
    </xf>
    <xf numFmtId="40" fontId="14" fillId="0" borderId="14" xfId="2" applyNumberFormat="1" applyFont="1" applyBorder="1" applyAlignment="1">
      <alignment vertical="center"/>
    </xf>
    <xf numFmtId="40" fontId="14" fillId="0" borderId="10" xfId="2" applyNumberFormat="1" applyFont="1" applyBorder="1" applyAlignment="1">
      <alignment vertical="center"/>
    </xf>
    <xf numFmtId="40" fontId="14" fillId="0" borderId="13" xfId="2" applyNumberFormat="1" applyFont="1" applyBorder="1" applyAlignment="1">
      <alignment vertical="center"/>
    </xf>
    <xf numFmtId="40" fontId="14" fillId="0" borderId="0" xfId="2" applyNumberFormat="1" applyFont="1" applyAlignment="1">
      <alignment horizontal="right" vertical="center"/>
    </xf>
    <xf numFmtId="40" fontId="14" fillId="3" borderId="0" xfId="2" applyNumberFormat="1" applyFont="1" applyFill="1" applyAlignment="1">
      <alignment vertical="center"/>
    </xf>
    <xf numFmtId="40" fontId="14" fillId="3" borderId="14" xfId="2" applyNumberFormat="1" applyFont="1" applyFill="1" applyBorder="1" applyAlignment="1">
      <alignment vertical="center"/>
    </xf>
    <xf numFmtId="40" fontId="14" fillId="3" borderId="10" xfId="2" applyNumberFormat="1" applyFont="1" applyFill="1" applyBorder="1" applyAlignment="1">
      <alignment vertical="center"/>
    </xf>
    <xf numFmtId="40" fontId="14" fillId="3" borderId="13" xfId="2" applyNumberFormat="1" applyFont="1" applyFill="1" applyBorder="1" applyAlignment="1">
      <alignment vertical="center"/>
    </xf>
    <xf numFmtId="40" fontId="14" fillId="0" borderId="14" xfId="2" applyNumberFormat="1" applyFont="1" applyBorder="1" applyAlignment="1">
      <alignment horizontal="right" vertical="center"/>
    </xf>
    <xf numFmtId="178" fontId="14" fillId="0" borderId="0" xfId="2" applyNumberFormat="1" applyFont="1" applyAlignment="1">
      <alignment vertical="center"/>
    </xf>
    <xf numFmtId="178" fontId="14" fillId="0" borderId="14" xfId="2" applyNumberFormat="1" applyFont="1" applyBorder="1" applyAlignment="1">
      <alignment vertical="center"/>
    </xf>
    <xf numFmtId="178" fontId="14" fillId="0" borderId="0" xfId="2" applyNumberFormat="1" applyFont="1" applyAlignment="1">
      <alignment horizontal="right" vertical="center"/>
    </xf>
    <xf numFmtId="178" fontId="14" fillId="0" borderId="14" xfId="2" applyNumberFormat="1" applyFont="1" applyBorder="1" applyAlignment="1">
      <alignment horizontal="right" vertical="center"/>
    </xf>
    <xf numFmtId="178" fontId="14" fillId="0" borderId="9" xfId="2" applyNumberFormat="1" applyFont="1" applyBorder="1" applyAlignment="1">
      <alignment vertical="center"/>
    </xf>
    <xf numFmtId="178" fontId="14" fillId="0" borderId="12" xfId="2" applyNumberFormat="1" applyFont="1" applyBorder="1" applyAlignment="1">
      <alignment vertical="center"/>
    </xf>
    <xf numFmtId="182" fontId="14" fillId="0" borderId="14" xfId="2" applyNumberFormat="1" applyFont="1" applyBorder="1" applyAlignment="1">
      <alignment vertical="center"/>
    </xf>
    <xf numFmtId="0" fontId="10" fillId="9" borderId="0" xfId="2" applyFill="1" applyAlignment="1">
      <alignment vertical="center"/>
    </xf>
    <xf numFmtId="0" fontId="13" fillId="3" borderId="2" xfId="2" applyFont="1" applyFill="1" applyBorder="1" applyAlignment="1">
      <alignment vertical="center" wrapText="1"/>
    </xf>
    <xf numFmtId="0" fontId="13" fillId="3" borderId="4" xfId="2" applyFont="1" applyFill="1" applyBorder="1" applyAlignment="1">
      <alignment vertical="center" wrapText="1"/>
    </xf>
    <xf numFmtId="0" fontId="10" fillId="0" borderId="12" xfId="2" applyBorder="1" applyAlignment="1">
      <alignment horizontal="center" vertical="center"/>
    </xf>
    <xf numFmtId="0" fontId="10" fillId="0" borderId="13" xfId="2" applyBorder="1" applyAlignment="1">
      <alignment horizontal="center" vertical="center"/>
    </xf>
    <xf numFmtId="0" fontId="13" fillId="0" borderId="15" xfId="2" applyFont="1" applyBorder="1" applyAlignment="1">
      <alignment horizontal="center" vertical="center"/>
    </xf>
    <xf numFmtId="0" fontId="10" fillId="10" borderId="15" xfId="2" applyFill="1" applyBorder="1" applyAlignment="1">
      <alignment horizontal="center" vertical="center"/>
    </xf>
    <xf numFmtId="0" fontId="13" fillId="10" borderId="13" xfId="2" applyFont="1" applyFill="1" applyBorder="1" applyAlignment="1">
      <alignment horizontal="center" vertical="center"/>
    </xf>
    <xf numFmtId="0" fontId="13" fillId="3" borderId="13" xfId="2" applyFont="1" applyFill="1" applyBorder="1" applyAlignment="1">
      <alignment horizontal="center" vertical="center"/>
    </xf>
    <xf numFmtId="0" fontId="13" fillId="3" borderId="15" xfId="2" applyFont="1" applyFill="1" applyBorder="1" applyAlignment="1">
      <alignment horizontal="center" vertical="center"/>
    </xf>
    <xf numFmtId="0" fontId="14" fillId="0" borderId="9" xfId="2" applyFont="1" applyBorder="1" applyAlignment="1">
      <alignment vertical="center"/>
    </xf>
    <xf numFmtId="38" fontId="10" fillId="0" borderId="11" xfId="3" applyFont="1" applyFill="1" applyBorder="1" applyAlignment="1">
      <alignment vertical="center"/>
    </xf>
    <xf numFmtId="178" fontId="10" fillId="3" borderId="10" xfId="3" applyNumberFormat="1" applyFill="1" applyBorder="1" applyAlignment="1">
      <alignment vertical="center"/>
    </xf>
    <xf numFmtId="38" fontId="10" fillId="0" borderId="15" xfId="3" applyFont="1" applyBorder="1" applyAlignment="1">
      <alignment vertical="center"/>
    </xf>
    <xf numFmtId="178" fontId="10" fillId="3" borderId="15" xfId="3" applyNumberFormat="1" applyFill="1" applyBorder="1" applyAlignment="1">
      <alignment vertical="center"/>
    </xf>
    <xf numFmtId="178" fontId="10" fillId="3" borderId="13" xfId="3" applyNumberFormat="1" applyFill="1" applyBorder="1" applyAlignment="1">
      <alignment vertical="center"/>
    </xf>
    <xf numFmtId="38" fontId="10" fillId="0" borderId="0" xfId="2" applyNumberFormat="1" applyAlignment="1">
      <alignment vertical="center"/>
    </xf>
    <xf numFmtId="0" fontId="13" fillId="3" borderId="6" xfId="2" applyFont="1" applyFill="1" applyBorder="1" applyAlignment="1">
      <alignment horizontal="center" vertical="center"/>
    </xf>
    <xf numFmtId="0" fontId="13" fillId="3" borderId="8" xfId="2" applyFont="1" applyFill="1" applyBorder="1" applyAlignment="1">
      <alignment horizontal="center" vertical="center"/>
    </xf>
    <xf numFmtId="0" fontId="13" fillId="11" borderId="2" xfId="2" applyFont="1" applyFill="1" applyBorder="1" applyAlignment="1">
      <alignment vertical="center"/>
    </xf>
    <xf numFmtId="38" fontId="10" fillId="11" borderId="11" xfId="3" applyFont="1" applyFill="1" applyBorder="1" applyAlignment="1">
      <alignment vertical="center"/>
    </xf>
    <xf numFmtId="38" fontId="10" fillId="11" borderId="4" xfId="3" applyFont="1" applyFill="1" applyBorder="1" applyAlignment="1">
      <alignment vertical="center"/>
    </xf>
    <xf numFmtId="38" fontId="10" fillId="11" borderId="8" xfId="3" applyFont="1" applyFill="1" applyBorder="1" applyAlignment="1">
      <alignment vertical="center"/>
    </xf>
    <xf numFmtId="38" fontId="28" fillId="11" borderId="15" xfId="3" applyFont="1" applyFill="1" applyBorder="1" applyAlignment="1">
      <alignment vertical="center"/>
    </xf>
    <xf numFmtId="0" fontId="13" fillId="11" borderId="2" xfId="2" applyFont="1" applyFill="1" applyBorder="1" applyAlignment="1">
      <alignment vertical="center" wrapText="1"/>
    </xf>
    <xf numFmtId="0" fontId="14" fillId="11" borderId="15" xfId="2" applyFont="1" applyFill="1" applyBorder="1" applyAlignment="1">
      <alignment horizontal="center" vertical="center"/>
    </xf>
    <xf numFmtId="0" fontId="13" fillId="7" borderId="1" xfId="2" applyFont="1" applyFill="1" applyBorder="1" applyAlignment="1">
      <alignment vertical="center" wrapText="1"/>
    </xf>
    <xf numFmtId="0" fontId="13" fillId="7" borderId="9" xfId="2" applyFont="1" applyFill="1" applyBorder="1" applyAlignment="1">
      <alignment vertical="center" wrapText="1"/>
    </xf>
    <xf numFmtId="0" fontId="13" fillId="0" borderId="4" xfId="2" applyFont="1" applyFill="1" applyBorder="1" applyAlignment="1">
      <alignment vertical="center" wrapText="1"/>
    </xf>
    <xf numFmtId="0" fontId="13" fillId="0" borderId="2" xfId="2" applyFont="1" applyFill="1" applyBorder="1" applyAlignment="1">
      <alignment vertical="center" wrapText="1"/>
    </xf>
    <xf numFmtId="0" fontId="13" fillId="0" borderId="8" xfId="2" applyFont="1" applyFill="1" applyBorder="1" applyAlignment="1">
      <alignment horizontal="center" vertical="center"/>
    </xf>
    <xf numFmtId="0" fontId="13" fillId="0" borderId="6" xfId="2" applyFont="1" applyFill="1" applyBorder="1" applyAlignment="1">
      <alignment horizontal="center" vertical="center"/>
    </xf>
    <xf numFmtId="0" fontId="13" fillId="0" borderId="1" xfId="2" applyFont="1" applyFill="1" applyBorder="1" applyAlignment="1">
      <alignment vertical="center"/>
    </xf>
    <xf numFmtId="0" fontId="13" fillId="0" borderId="2" xfId="2" applyFont="1" applyFill="1" applyBorder="1" applyAlignment="1">
      <alignment vertical="center"/>
    </xf>
    <xf numFmtId="0" fontId="13" fillId="0" borderId="5" xfId="2" applyFont="1" applyFill="1" applyBorder="1" applyAlignment="1">
      <alignment vertical="center"/>
    </xf>
    <xf numFmtId="0" fontId="13" fillId="0" borderId="6" xfId="2" applyFont="1" applyFill="1" applyBorder="1" applyAlignment="1">
      <alignment vertical="center"/>
    </xf>
    <xf numFmtId="0" fontId="10" fillId="0" borderId="10" xfId="2" applyBorder="1" applyAlignment="1">
      <alignment vertical="center" wrapText="1"/>
    </xf>
    <xf numFmtId="0" fontId="10" fillId="0" borderId="14" xfId="2" applyBorder="1" applyAlignment="1">
      <alignment vertical="center"/>
    </xf>
    <xf numFmtId="0" fontId="10" fillId="0" borderId="11" xfId="2" applyBorder="1" applyAlignment="1">
      <alignment horizontal="center" vertical="center"/>
    </xf>
    <xf numFmtId="0" fontId="10" fillId="0" borderId="4" xfId="2" applyBorder="1" applyAlignment="1">
      <alignment horizontal="center" vertical="center" wrapText="1"/>
    </xf>
    <xf numFmtId="38" fontId="10" fillId="0" borderId="11" xfId="2" applyNumberFormat="1" applyBorder="1" applyAlignment="1">
      <alignment vertical="center"/>
    </xf>
    <xf numFmtId="0" fontId="14" fillId="0" borderId="12" xfId="2" applyFont="1" applyFill="1" applyBorder="1" applyAlignment="1">
      <alignment horizontal="center" vertical="center"/>
    </xf>
    <xf numFmtId="0" fontId="14" fillId="0" borderId="13" xfId="2" applyFont="1" applyFill="1" applyBorder="1" applyAlignment="1">
      <alignment horizontal="center"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0" fillId="0" borderId="9" xfId="0" applyBorder="1" applyAlignment="1">
      <alignment vertical="center"/>
    </xf>
    <xf numFmtId="0" fontId="0" fillId="0" borderId="5" xfId="0"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cellXfs>
  <cellStyles count="5">
    <cellStyle name="桁区切り" xfId="1" builtinId="6"/>
    <cellStyle name="桁区切り 2" xfId="3" xr:uid="{50CD00ED-2BB7-42CF-A467-995312119DA7}"/>
    <cellStyle name="標準" xfId="0" builtinId="0"/>
    <cellStyle name="標準 2" xfId="2" xr:uid="{D7E7F8B5-C6C3-4C8B-BB63-3B1502FBD497}"/>
    <cellStyle name="標準 2 2" xfId="4" xr:uid="{10F535E9-C9FD-448F-BC4D-E233EEB9BEFC}"/>
  </cellStyles>
  <dxfs count="0"/>
  <tableStyles count="0" defaultTableStyle="TableStyleMedium2" defaultPivotStyle="PivotStyleLight16"/>
  <colors>
    <mruColors>
      <color rgb="FFFFFF99"/>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ＭＳ Ｐゴシック"/>
        <a:ea typeface="ＭＳ Ｐゴシック"/>
        <a:cs typeface=""/>
      </a:majorFont>
      <a:minorFont>
        <a:latin typeface="ＭＳ Ｐゴシック"/>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FF8-635D-4E89-9EE2-F59CF38674B7}">
  <dimension ref="A1:C50"/>
  <sheetViews>
    <sheetView tabSelected="1" workbookViewId="0">
      <pane xSplit="2" ySplit="2" topLeftCell="C3" activePane="bottomRight" state="frozen"/>
      <selection activeCell="D5" sqref="D5"/>
      <selection pane="topRight" activeCell="D5" sqref="D5"/>
      <selection pane="bottomLeft" activeCell="D5" sqref="D5"/>
      <selection pane="bottomRight" activeCell="C3" sqref="C3"/>
    </sheetView>
  </sheetViews>
  <sheetFormatPr defaultRowHeight="13"/>
  <cols>
    <col min="1" max="1" width="13.1640625" style="52" customWidth="1"/>
    <col min="2" max="2" width="24.58203125" style="52" customWidth="1"/>
    <col min="3" max="3" width="25.1640625" style="52" customWidth="1"/>
    <col min="4" max="16384" width="8.6640625" style="52"/>
  </cols>
  <sheetData>
    <row r="1" spans="1:3">
      <c r="A1" s="51" t="s">
        <v>400</v>
      </c>
    </row>
    <row r="2" spans="1:3">
      <c r="A2" s="68" t="s">
        <v>399</v>
      </c>
      <c r="B2" s="265" t="s">
        <v>105</v>
      </c>
      <c r="C2" s="211" t="s">
        <v>106</v>
      </c>
    </row>
    <row r="3" spans="1:3">
      <c r="A3" s="280" t="s">
        <v>107</v>
      </c>
      <c r="B3" s="281" t="s">
        <v>107</v>
      </c>
      <c r="C3" s="75"/>
    </row>
    <row r="4" spans="1:3" ht="39">
      <c r="A4" s="349" t="s">
        <v>414</v>
      </c>
      <c r="B4" s="282" t="s">
        <v>415</v>
      </c>
      <c r="C4" s="87"/>
    </row>
    <row r="5" spans="1:3" ht="65" customHeight="1">
      <c r="A5" s="350" t="s">
        <v>423</v>
      </c>
      <c r="B5" s="282" t="s">
        <v>424</v>
      </c>
      <c r="C5" s="359" t="s">
        <v>422</v>
      </c>
    </row>
    <row r="6" spans="1:3">
      <c r="A6" s="200">
        <v>1</v>
      </c>
      <c r="B6" s="227" t="s">
        <v>73</v>
      </c>
      <c r="C6" s="283" t="s">
        <v>108</v>
      </c>
    </row>
    <row r="7" spans="1:3">
      <c r="A7" s="243">
        <v>2</v>
      </c>
      <c r="B7" s="107" t="s">
        <v>74</v>
      </c>
      <c r="C7" s="284" t="s">
        <v>108</v>
      </c>
    </row>
    <row r="8" spans="1:3">
      <c r="A8" s="243">
        <v>3</v>
      </c>
      <c r="B8" s="107" t="s">
        <v>75</v>
      </c>
      <c r="C8" s="284" t="s">
        <v>108</v>
      </c>
    </row>
    <row r="9" spans="1:3">
      <c r="A9" s="243">
        <v>4</v>
      </c>
      <c r="B9" s="107" t="s">
        <v>76</v>
      </c>
      <c r="C9" s="284" t="s">
        <v>108</v>
      </c>
    </row>
    <row r="10" spans="1:3">
      <c r="A10" s="243">
        <v>5</v>
      </c>
      <c r="B10" s="107" t="s">
        <v>77</v>
      </c>
      <c r="C10" s="284" t="s">
        <v>108</v>
      </c>
    </row>
    <row r="11" spans="1:3">
      <c r="A11" s="243">
        <v>6</v>
      </c>
      <c r="B11" s="107" t="s">
        <v>78</v>
      </c>
      <c r="C11" s="284" t="s">
        <v>108</v>
      </c>
    </row>
    <row r="12" spans="1:3">
      <c r="A12" s="243">
        <v>7</v>
      </c>
      <c r="B12" s="107" t="s">
        <v>79</v>
      </c>
      <c r="C12" s="284" t="s">
        <v>108</v>
      </c>
    </row>
    <row r="13" spans="1:3">
      <c r="A13" s="243">
        <v>8</v>
      </c>
      <c r="B13" s="107" t="s">
        <v>80</v>
      </c>
      <c r="C13" s="284" t="s">
        <v>108</v>
      </c>
    </row>
    <row r="14" spans="1:3">
      <c r="A14" s="243">
        <v>9</v>
      </c>
      <c r="B14" s="107" t="s">
        <v>81</v>
      </c>
      <c r="C14" s="284" t="s">
        <v>108</v>
      </c>
    </row>
    <row r="15" spans="1:3">
      <c r="A15" s="243">
        <v>10</v>
      </c>
      <c r="B15" s="107" t="s">
        <v>82</v>
      </c>
      <c r="C15" s="284" t="s">
        <v>108</v>
      </c>
    </row>
    <row r="16" spans="1:3">
      <c r="A16" s="243">
        <v>11</v>
      </c>
      <c r="B16" s="107" t="s">
        <v>83</v>
      </c>
      <c r="C16" s="284" t="s">
        <v>108</v>
      </c>
    </row>
    <row r="17" spans="1:3">
      <c r="A17" s="243">
        <v>12</v>
      </c>
      <c r="B17" s="107" t="s">
        <v>84</v>
      </c>
      <c r="C17" s="284" t="s">
        <v>108</v>
      </c>
    </row>
    <row r="18" spans="1:3">
      <c r="A18" s="243">
        <v>13</v>
      </c>
      <c r="B18" s="107" t="s">
        <v>85</v>
      </c>
      <c r="C18" s="284" t="s">
        <v>108</v>
      </c>
    </row>
    <row r="19" spans="1:3">
      <c r="A19" s="243">
        <v>14</v>
      </c>
      <c r="B19" s="107" t="s">
        <v>86</v>
      </c>
      <c r="C19" s="284" t="s">
        <v>108</v>
      </c>
    </row>
    <row r="20" spans="1:3">
      <c r="A20" s="243">
        <v>15</v>
      </c>
      <c r="B20" s="107" t="s">
        <v>70</v>
      </c>
      <c r="C20" s="284" t="s">
        <v>108</v>
      </c>
    </row>
    <row r="21" spans="1:3">
      <c r="A21" s="243">
        <v>16</v>
      </c>
      <c r="B21" s="107" t="s">
        <v>71</v>
      </c>
      <c r="C21" s="284" t="s">
        <v>108</v>
      </c>
    </row>
    <row r="22" spans="1:3">
      <c r="A22" s="243">
        <v>17</v>
      </c>
      <c r="B22" s="107" t="s">
        <v>72</v>
      </c>
      <c r="C22" s="284" t="s">
        <v>108</v>
      </c>
    </row>
    <row r="23" spans="1:3">
      <c r="A23" s="243">
        <v>18</v>
      </c>
      <c r="B23" s="107" t="s">
        <v>87</v>
      </c>
      <c r="C23" s="284" t="s">
        <v>108</v>
      </c>
    </row>
    <row r="24" spans="1:3">
      <c r="A24" s="243">
        <v>19</v>
      </c>
      <c r="B24" s="107" t="s">
        <v>88</v>
      </c>
      <c r="C24" s="284" t="s">
        <v>108</v>
      </c>
    </row>
    <row r="25" spans="1:3">
      <c r="A25" s="243">
        <v>20</v>
      </c>
      <c r="B25" s="107" t="s">
        <v>89</v>
      </c>
      <c r="C25" s="284" t="s">
        <v>108</v>
      </c>
    </row>
    <row r="26" spans="1:3">
      <c r="A26" s="243">
        <v>21</v>
      </c>
      <c r="B26" s="107" t="s">
        <v>90</v>
      </c>
      <c r="C26" s="284" t="s">
        <v>108</v>
      </c>
    </row>
    <row r="27" spans="1:3">
      <c r="A27" s="243">
        <v>22</v>
      </c>
      <c r="B27" s="107" t="s">
        <v>64</v>
      </c>
      <c r="C27" s="284" t="s">
        <v>108</v>
      </c>
    </row>
    <row r="28" spans="1:3">
      <c r="A28" s="243">
        <v>23</v>
      </c>
      <c r="B28" s="107" t="s">
        <v>91</v>
      </c>
      <c r="C28" s="284" t="s">
        <v>108</v>
      </c>
    </row>
    <row r="29" spans="1:3">
      <c r="A29" s="243">
        <v>24</v>
      </c>
      <c r="B29" s="107" t="s">
        <v>92</v>
      </c>
      <c r="C29" s="284" t="s">
        <v>108</v>
      </c>
    </row>
    <row r="30" spans="1:3">
      <c r="A30" s="243">
        <v>25</v>
      </c>
      <c r="B30" s="107" t="s">
        <v>1</v>
      </c>
      <c r="C30" s="284" t="s">
        <v>108</v>
      </c>
    </row>
    <row r="31" spans="1:3">
      <c r="A31" s="243">
        <v>26</v>
      </c>
      <c r="B31" s="107" t="s">
        <v>2</v>
      </c>
      <c r="C31" s="284" t="s">
        <v>108</v>
      </c>
    </row>
    <row r="32" spans="1:3">
      <c r="A32" s="243">
        <v>27</v>
      </c>
      <c r="B32" s="107" t="s">
        <v>65</v>
      </c>
      <c r="C32" s="284" t="s">
        <v>108</v>
      </c>
    </row>
    <row r="33" spans="1:3">
      <c r="A33" s="243">
        <v>28</v>
      </c>
      <c r="B33" s="107" t="s">
        <v>66</v>
      </c>
      <c r="C33" s="284" t="s">
        <v>108</v>
      </c>
    </row>
    <row r="34" spans="1:3">
      <c r="A34" s="243">
        <v>29</v>
      </c>
      <c r="B34" s="107" t="s">
        <v>93</v>
      </c>
      <c r="C34" s="284" t="s">
        <v>108</v>
      </c>
    </row>
    <row r="35" spans="1:3">
      <c r="A35" s="243">
        <v>30</v>
      </c>
      <c r="B35" s="107" t="s">
        <v>94</v>
      </c>
      <c r="C35" s="284" t="s">
        <v>108</v>
      </c>
    </row>
    <row r="36" spans="1:3">
      <c r="A36" s="243">
        <v>31</v>
      </c>
      <c r="B36" s="107" t="s">
        <v>95</v>
      </c>
      <c r="C36" s="284" t="s">
        <v>108</v>
      </c>
    </row>
    <row r="37" spans="1:3">
      <c r="A37" s="243">
        <v>32</v>
      </c>
      <c r="B37" s="107" t="s">
        <v>67</v>
      </c>
      <c r="C37" s="284" t="s">
        <v>108</v>
      </c>
    </row>
    <row r="38" spans="1:3">
      <c r="A38" s="243">
        <v>33</v>
      </c>
      <c r="B38" s="107" t="s">
        <v>96</v>
      </c>
      <c r="C38" s="284" t="s">
        <v>108</v>
      </c>
    </row>
    <row r="39" spans="1:3">
      <c r="A39" s="243">
        <v>34</v>
      </c>
      <c r="B39" s="107" t="s">
        <v>97</v>
      </c>
      <c r="C39" s="284" t="s">
        <v>108</v>
      </c>
    </row>
    <row r="40" spans="1:3">
      <c r="A40" s="243">
        <v>35</v>
      </c>
      <c r="B40" s="107" t="s">
        <v>3</v>
      </c>
      <c r="C40" s="284" t="s">
        <v>108</v>
      </c>
    </row>
    <row r="41" spans="1:3">
      <c r="A41" s="243">
        <v>36</v>
      </c>
      <c r="B41" s="107" t="s">
        <v>98</v>
      </c>
      <c r="C41" s="284" t="s">
        <v>108</v>
      </c>
    </row>
    <row r="42" spans="1:3">
      <c r="A42" s="243">
        <v>37</v>
      </c>
      <c r="B42" s="107" t="s">
        <v>99</v>
      </c>
      <c r="C42" s="284" t="s">
        <v>108</v>
      </c>
    </row>
    <row r="43" spans="1:3">
      <c r="A43" s="243">
        <v>38</v>
      </c>
      <c r="B43" s="107" t="s">
        <v>4</v>
      </c>
      <c r="C43" s="284" t="s">
        <v>108</v>
      </c>
    </row>
    <row r="44" spans="1:3">
      <c r="A44" s="205">
        <v>39</v>
      </c>
      <c r="B44" s="229" t="s">
        <v>5</v>
      </c>
      <c r="C44" s="285" t="s">
        <v>108</v>
      </c>
    </row>
    <row r="45" spans="1:3">
      <c r="A45" s="267" t="s">
        <v>196</v>
      </c>
      <c r="B45" s="268" t="s">
        <v>417</v>
      </c>
      <c r="C45" s="211"/>
    </row>
    <row r="46" spans="1:3">
      <c r="A46" s="269" t="s">
        <v>396</v>
      </c>
      <c r="B46" s="270" t="s">
        <v>416</v>
      </c>
      <c r="C46" s="217"/>
    </row>
    <row r="47" spans="1:3">
      <c r="A47" s="269" t="s">
        <v>103</v>
      </c>
      <c r="B47" s="270" t="s">
        <v>416</v>
      </c>
      <c r="C47" s="217"/>
    </row>
    <row r="48" spans="1:3">
      <c r="A48" s="269" t="s">
        <v>113</v>
      </c>
      <c r="B48" s="270" t="s">
        <v>416</v>
      </c>
      <c r="C48" s="217"/>
    </row>
    <row r="49" spans="1:3">
      <c r="A49" s="271" t="s">
        <v>397</v>
      </c>
      <c r="B49" s="272" t="s">
        <v>416</v>
      </c>
      <c r="C49" s="236"/>
    </row>
    <row r="50" spans="1:3">
      <c r="A50" s="52" t="s">
        <v>115</v>
      </c>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A5352-AD90-4277-9DE4-1E0732445BCB}">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290</v>
      </c>
      <c r="S2" s="83" t="s">
        <v>240</v>
      </c>
      <c r="U2" s="290" t="s">
        <v>227</v>
      </c>
      <c r="W2" s="83" t="s">
        <v>216</v>
      </c>
      <c r="Y2" s="83" t="s">
        <v>241</v>
      </c>
    </row>
    <row r="3" spans="1:25" ht="44">
      <c r="B3" s="39"/>
      <c r="C3" s="40" t="s">
        <v>242</v>
      </c>
      <c r="D3" s="40" t="s">
        <v>291</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投入係数表!G5</f>
        <v>0.14303711563271113</v>
      </c>
      <c r="E5" s="306">
        <f>$C$9*D5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 t="shared" ref="Q5:Q12" si="0">O5*P5</f>
        <v>0</v>
      </c>
      <c r="R5" s="310">
        <f t="array" ref="R5:R43">MMULT(逆行列係数表!C5:AO43,Q5:Q43)</f>
        <v>0</v>
      </c>
      <c r="S5" s="311">
        <f>I5+R5</f>
        <v>0</v>
      </c>
      <c r="T5" s="316">
        <f>分析係数表!F8</f>
        <v>0.42721038226158625</v>
      </c>
      <c r="U5" s="313">
        <f>S5*T5</f>
        <v>0</v>
      </c>
      <c r="V5" s="320">
        <f>分析係数表!D8</f>
        <v>0.32298797552049696</v>
      </c>
      <c r="W5" s="291">
        <f t="shared" ref="W5:W43" si="1">ROUND(S5*V5,0)</f>
        <v>0</v>
      </c>
      <c r="X5" s="316">
        <f>分析係数表!E8</f>
        <v>0.12265584155979949</v>
      </c>
      <c r="Y5" s="292">
        <f t="shared" ref="Y5:Y43" si="2">ROUND(S5*X5,0)</f>
        <v>0</v>
      </c>
    </row>
    <row r="6" spans="1:25">
      <c r="A6" s="278">
        <v>2</v>
      </c>
      <c r="B6" s="266" t="s">
        <v>74</v>
      </c>
      <c r="C6" s="287"/>
      <c r="D6" s="316">
        <f>投入係数表!G6</f>
        <v>5.0070562579211349E-4</v>
      </c>
      <c r="E6" s="306">
        <f>$C$9*D6</f>
        <v>0</v>
      </c>
      <c r="F6" s="316">
        <f>分析係数表!C9</f>
        <v>0.39351462480142041</v>
      </c>
      <c r="G6" s="306">
        <f>E6*F6</f>
        <v>0</v>
      </c>
      <c r="H6" s="306">
        <v>0</v>
      </c>
      <c r="I6" s="306">
        <f>C6+H6</f>
        <v>0</v>
      </c>
      <c r="J6" s="316">
        <f>分析係数表!G9</f>
        <v>0.22817522849038765</v>
      </c>
      <c r="K6" s="308">
        <f t="shared" ref="K6:K38" si="3">I6*J6</f>
        <v>0</v>
      </c>
      <c r="L6" s="49"/>
      <c r="M6" s="50"/>
      <c r="N6" s="318">
        <f>分析係数表!H9</f>
        <v>5.0911500837573466E-4</v>
      </c>
      <c r="O6" s="310">
        <f>$M$44*N6</f>
        <v>0</v>
      </c>
      <c r="P6" s="316">
        <f>分析係数表!C9</f>
        <v>0.39351462480142041</v>
      </c>
      <c r="Q6" s="310">
        <f t="shared" si="0"/>
        <v>0</v>
      </c>
      <c r="R6" s="310">
        <v>0</v>
      </c>
      <c r="S6" s="311">
        <f>I6+R6</f>
        <v>0</v>
      </c>
      <c r="T6" s="316">
        <f>分析係数表!F9</f>
        <v>0.63987813845992225</v>
      </c>
      <c r="U6" s="313">
        <f t="shared" ref="U6:U43" si="4">S6*T6</f>
        <v>0</v>
      </c>
      <c r="V6" s="320">
        <f>分析係数表!D9</f>
        <v>0.29572434079210003</v>
      </c>
      <c r="W6" s="291">
        <f t="shared" si="1"/>
        <v>0</v>
      </c>
      <c r="X6" s="316">
        <f>分析係数表!E9</f>
        <v>0.26862065342998215</v>
      </c>
      <c r="Y6" s="292">
        <f t="shared" si="2"/>
        <v>0</v>
      </c>
    </row>
    <row r="7" spans="1:25">
      <c r="A7" s="278">
        <v>3</v>
      </c>
      <c r="B7" s="266" t="s">
        <v>75</v>
      </c>
      <c r="C7" s="287"/>
      <c r="D7" s="316">
        <f>投入係数表!G7</f>
        <v>1.0699388268344141E-2</v>
      </c>
      <c r="E7" s="306">
        <f>$C$9*D7</f>
        <v>0</v>
      </c>
      <c r="F7" s="316">
        <f>分析係数表!C10</f>
        <v>0.12671464860287895</v>
      </c>
      <c r="G7" s="306">
        <f>E7*F7</f>
        <v>0</v>
      </c>
      <c r="H7" s="306">
        <v>0</v>
      </c>
      <c r="I7" s="306">
        <f t="shared" ref="I7:I38" si="5">C7+H7</f>
        <v>0</v>
      </c>
      <c r="J7" s="316">
        <f>分析係数表!G10</f>
        <v>0.17153349174243465</v>
      </c>
      <c r="K7" s="308">
        <f t="shared" si="3"/>
        <v>0</v>
      </c>
      <c r="L7" s="49"/>
      <c r="M7" s="50"/>
      <c r="N7" s="318">
        <f>分析係数表!H10</f>
        <v>1.1608350684055029E-3</v>
      </c>
      <c r="O7" s="310">
        <f>$M$44*N7</f>
        <v>0</v>
      </c>
      <c r="P7" s="316">
        <f>分析係数表!C10</f>
        <v>0.12671464860287895</v>
      </c>
      <c r="Q7" s="310">
        <f t="shared" si="0"/>
        <v>0</v>
      </c>
      <c r="R7" s="310">
        <v>0</v>
      </c>
      <c r="S7" s="311">
        <f>I7+R7</f>
        <v>0</v>
      </c>
      <c r="T7" s="316">
        <f>分析係数表!F10</f>
        <v>0.47381340455197063</v>
      </c>
      <c r="U7" s="313">
        <f t="shared" si="4"/>
        <v>0</v>
      </c>
      <c r="V7" s="320">
        <f>分析係数表!D10</f>
        <v>9.5045460793747427E-2</v>
      </c>
      <c r="W7" s="291">
        <f t="shared" si="1"/>
        <v>0</v>
      </c>
      <c r="X7" s="316">
        <f>分析係数表!E10</f>
        <v>4.2279520059697977E-2</v>
      </c>
      <c r="Y7" s="292">
        <f t="shared" si="2"/>
        <v>0</v>
      </c>
    </row>
    <row r="8" spans="1:25">
      <c r="A8" s="278">
        <v>4</v>
      </c>
      <c r="B8" s="266" t="s">
        <v>76</v>
      </c>
      <c r="C8" s="287"/>
      <c r="D8" s="316">
        <f>投入係数表!G8</f>
        <v>2.0917947693772603E-4</v>
      </c>
      <c r="E8" s="306">
        <f>$C$9*D8</f>
        <v>0</v>
      </c>
      <c r="F8" s="316">
        <f>分析係数表!C11</f>
        <v>9.348517078458185E-3</v>
      </c>
      <c r="G8" s="306">
        <f t="shared" ref="G8:G38" si="6">E8*F8</f>
        <v>0</v>
      </c>
      <c r="H8" s="306">
        <v>0</v>
      </c>
      <c r="I8" s="306">
        <f t="shared" si="5"/>
        <v>0</v>
      </c>
      <c r="J8" s="316">
        <f>分析係数表!G11</f>
        <v>0.2579516055394917</v>
      </c>
      <c r="K8" s="308">
        <f t="shared" si="3"/>
        <v>0</v>
      </c>
      <c r="L8" s="49"/>
      <c r="M8" s="50"/>
      <c r="N8" s="318">
        <f>分析係数表!H11</f>
        <v>-1.9466162084954558E-5</v>
      </c>
      <c r="O8" s="310">
        <f t="shared" ref="O8:O43" si="7">$M$44*N8</f>
        <v>0</v>
      </c>
      <c r="P8" s="316">
        <f>分析係数表!C11</f>
        <v>9.348517078458185E-3</v>
      </c>
      <c r="Q8" s="310">
        <f t="shared" si="0"/>
        <v>0</v>
      </c>
      <c r="R8" s="310">
        <v>0</v>
      </c>
      <c r="S8" s="311">
        <f>I8+R8</f>
        <v>0</v>
      </c>
      <c r="T8" s="316">
        <f>分析係数表!F11</f>
        <v>0.54360066960888753</v>
      </c>
      <c r="U8" s="313">
        <f t="shared" si="4"/>
        <v>0</v>
      </c>
      <c r="V8" s="320">
        <f>分析係数表!D11</f>
        <v>4.0785268604474206E-2</v>
      </c>
      <c r="W8" s="291">
        <f t="shared" si="1"/>
        <v>0</v>
      </c>
      <c r="X8" s="316">
        <f>分析係数表!E11</f>
        <v>3.926343022371024E-2</v>
      </c>
      <c r="Y8" s="292">
        <f t="shared" si="2"/>
        <v>0</v>
      </c>
    </row>
    <row r="9" spans="1:25">
      <c r="A9" s="278">
        <v>5</v>
      </c>
      <c r="B9" s="266" t="s">
        <v>77</v>
      </c>
      <c r="C9" s="286">
        <f>データ入力!C10</f>
        <v>0</v>
      </c>
      <c r="D9" s="316">
        <f>投入係数表!G9</f>
        <v>0.2265413735235573</v>
      </c>
      <c r="E9" s="306">
        <f t="shared" ref="E9:E38" si="8">$C$9*D9</f>
        <v>0</v>
      </c>
      <c r="F9" s="316">
        <f>分析係数表!C12</f>
        <v>0.26169189557273109</v>
      </c>
      <c r="G9" s="306">
        <f t="shared" si="6"/>
        <v>0</v>
      </c>
      <c r="H9" s="306">
        <v>0</v>
      </c>
      <c r="I9" s="306">
        <f t="shared" si="5"/>
        <v>0</v>
      </c>
      <c r="J9" s="316">
        <f>分析係数表!G12</f>
        <v>0.13770114594385849</v>
      </c>
      <c r="K9" s="308">
        <f t="shared" si="3"/>
        <v>0</v>
      </c>
      <c r="L9" s="49"/>
      <c r="M9" s="50"/>
      <c r="N9" s="318">
        <f>分析係数表!H12</f>
        <v>0.10146071966313146</v>
      </c>
      <c r="O9" s="310">
        <f t="shared" si="7"/>
        <v>0</v>
      </c>
      <c r="P9" s="316">
        <f>分析係数表!C12</f>
        <v>0.26169189557273109</v>
      </c>
      <c r="Q9" s="310">
        <f t="shared" si="0"/>
        <v>0</v>
      </c>
      <c r="R9" s="310">
        <v>0</v>
      </c>
      <c r="S9" s="311">
        <f>I9+R9</f>
        <v>0</v>
      </c>
      <c r="T9" s="316">
        <f>分析係数表!F12</f>
        <v>0.33651535386825859</v>
      </c>
      <c r="U9" s="313">
        <f t="shared" si="4"/>
        <v>0</v>
      </c>
      <c r="V9" s="320">
        <f>分析係数表!D12</f>
        <v>3.4578030097235327E-2</v>
      </c>
      <c r="W9" s="291">
        <f t="shared" si="1"/>
        <v>0</v>
      </c>
      <c r="X9" s="316">
        <f>分析係数表!E12</f>
        <v>3.3355134693599395E-2</v>
      </c>
      <c r="Y9" s="292">
        <f t="shared" si="2"/>
        <v>0</v>
      </c>
    </row>
    <row r="10" spans="1:25">
      <c r="A10" s="278">
        <v>6</v>
      </c>
      <c r="B10" s="266" t="s">
        <v>78</v>
      </c>
      <c r="C10" s="287"/>
      <c r="D10" s="316">
        <f>投入係数表!G10</f>
        <v>1.0189217507848964E-3</v>
      </c>
      <c r="E10" s="306">
        <f t="shared" si="8"/>
        <v>0</v>
      </c>
      <c r="F10" s="316">
        <f>分析係数表!C13</f>
        <v>8.2810371123538395E-2</v>
      </c>
      <c r="G10" s="306">
        <f t="shared" si="6"/>
        <v>0</v>
      </c>
      <c r="H10" s="306">
        <v>0</v>
      </c>
      <c r="I10" s="306">
        <f t="shared" si="5"/>
        <v>0</v>
      </c>
      <c r="J10" s="316">
        <f>分析係数表!G13</f>
        <v>0.2721720626600464</v>
      </c>
      <c r="K10" s="308">
        <f t="shared" si="3"/>
        <v>0</v>
      </c>
      <c r="L10" s="49"/>
      <c r="M10" s="50"/>
      <c r="N10" s="318">
        <f>分析係数表!H13</f>
        <v>1.212874021164739E-2</v>
      </c>
      <c r="O10" s="310">
        <f t="shared" si="7"/>
        <v>0</v>
      </c>
      <c r="P10" s="316">
        <f>分析係数表!C13</f>
        <v>8.2810371123538395E-2</v>
      </c>
      <c r="Q10" s="310">
        <f t="shared" si="0"/>
        <v>0</v>
      </c>
      <c r="R10" s="310">
        <v>0</v>
      </c>
      <c r="S10" s="311">
        <f t="shared" ref="S10:S38" si="9">I10+R10</f>
        <v>0</v>
      </c>
      <c r="T10" s="316">
        <f>分析係数表!F13</f>
        <v>0.39077170920544851</v>
      </c>
      <c r="U10" s="313">
        <f t="shared" si="4"/>
        <v>0</v>
      </c>
      <c r="V10" s="320">
        <f>分析係数表!D13</f>
        <v>0.12720758845381647</v>
      </c>
      <c r="W10" s="291">
        <f t="shared" si="1"/>
        <v>0</v>
      </c>
      <c r="X10" s="316">
        <f>分析係数表!E13</f>
        <v>9.5492852763317662E-2</v>
      </c>
      <c r="Y10" s="292">
        <f t="shared" si="2"/>
        <v>0</v>
      </c>
    </row>
    <row r="11" spans="1:25">
      <c r="A11" s="278">
        <v>7</v>
      </c>
      <c r="B11" s="266" t="s">
        <v>79</v>
      </c>
      <c r="C11" s="287"/>
      <c r="D11" s="316">
        <f>投入係数表!G11</f>
        <v>1.6139947695665631E-2</v>
      </c>
      <c r="E11" s="306">
        <f t="shared" si="8"/>
        <v>0</v>
      </c>
      <c r="F11" s="316">
        <f>分析係数表!C14</f>
        <v>0.29759344347769412</v>
      </c>
      <c r="G11" s="306">
        <f t="shared" si="6"/>
        <v>0</v>
      </c>
      <c r="H11" s="306">
        <v>0</v>
      </c>
      <c r="I11" s="306">
        <f t="shared" si="5"/>
        <v>0</v>
      </c>
      <c r="J11" s="316">
        <f>分析係数表!G14</f>
        <v>0.17335642824825784</v>
      </c>
      <c r="K11" s="308">
        <f t="shared" si="3"/>
        <v>0</v>
      </c>
      <c r="L11" s="49"/>
      <c r="M11" s="50"/>
      <c r="N11" s="318">
        <f>分析係数表!H14</f>
        <v>1.9165801846449152E-3</v>
      </c>
      <c r="O11" s="310">
        <f t="shared" si="7"/>
        <v>0</v>
      </c>
      <c r="P11" s="316">
        <f>分析係数表!C14</f>
        <v>0.29759344347769412</v>
      </c>
      <c r="Q11" s="310">
        <f t="shared" si="0"/>
        <v>0</v>
      </c>
      <c r="R11" s="310">
        <v>0</v>
      </c>
      <c r="S11" s="311">
        <f t="shared" si="9"/>
        <v>0</v>
      </c>
      <c r="T11" s="316">
        <f>分析係数表!F14</f>
        <v>0.35598651785260127</v>
      </c>
      <c r="U11" s="313">
        <f t="shared" si="4"/>
        <v>0</v>
      </c>
      <c r="V11" s="320">
        <f>分析係数表!D14</f>
        <v>4.3833041969742803E-2</v>
      </c>
      <c r="W11" s="291">
        <f t="shared" si="1"/>
        <v>0</v>
      </c>
      <c r="X11" s="316">
        <f>分析係数表!E14</f>
        <v>3.8757158040430381E-2</v>
      </c>
      <c r="Y11" s="292">
        <f t="shared" si="2"/>
        <v>0</v>
      </c>
    </row>
    <row r="12" spans="1:25">
      <c r="A12" s="278">
        <v>8</v>
      </c>
      <c r="B12" s="266" t="s">
        <v>80</v>
      </c>
      <c r="C12" s="287"/>
      <c r="D12" s="316">
        <f>投入係数表!G12</f>
        <v>1.1145669369593634E-2</v>
      </c>
      <c r="E12" s="306">
        <f t="shared" si="8"/>
        <v>0</v>
      </c>
      <c r="F12" s="316">
        <f>分析係数表!C15</f>
        <v>0.21593049601829584</v>
      </c>
      <c r="G12" s="306">
        <f t="shared" si="6"/>
        <v>0</v>
      </c>
      <c r="H12" s="306">
        <v>0</v>
      </c>
      <c r="I12" s="306">
        <f t="shared" si="5"/>
        <v>0</v>
      </c>
      <c r="J12" s="316">
        <f>分析係数表!G15</f>
        <v>0.1171240792325445</v>
      </c>
      <c r="K12" s="308">
        <f t="shared" si="3"/>
        <v>0</v>
      </c>
      <c r="L12" s="49"/>
      <c r="M12" s="50"/>
      <c r="N12" s="318">
        <f>分析係数表!H15</f>
        <v>7.9892300155183192E-3</v>
      </c>
      <c r="O12" s="310">
        <f t="shared" si="7"/>
        <v>0</v>
      </c>
      <c r="P12" s="316">
        <f>分析係数表!C15</f>
        <v>0.21593049601829584</v>
      </c>
      <c r="Q12" s="310">
        <f t="shared" si="0"/>
        <v>0</v>
      </c>
      <c r="R12" s="310">
        <v>0</v>
      </c>
      <c r="S12" s="311">
        <f t="shared" si="9"/>
        <v>0</v>
      </c>
      <c r="T12" s="316">
        <f>分析係数表!F15</f>
        <v>0.35842164855867914</v>
      </c>
      <c r="U12" s="313">
        <f t="shared" si="4"/>
        <v>0</v>
      </c>
      <c r="V12" s="320">
        <f>分析係数表!D15</f>
        <v>1.5678367482667734E-2</v>
      </c>
      <c r="W12" s="291">
        <f t="shared" si="1"/>
        <v>0</v>
      </c>
      <c r="X12" s="316">
        <f>分析係数表!E15</f>
        <v>1.5634458686506418E-2</v>
      </c>
      <c r="Y12" s="292">
        <f t="shared" si="2"/>
        <v>0</v>
      </c>
    </row>
    <row r="13" spans="1:25">
      <c r="A13" s="278">
        <v>9</v>
      </c>
      <c r="B13" s="266" t="s">
        <v>81</v>
      </c>
      <c r="C13" s="287"/>
      <c r="D13" s="316">
        <f>投入係数表!G13</f>
        <v>4.8357373197956671E-3</v>
      </c>
      <c r="E13" s="306">
        <f t="shared" si="8"/>
        <v>0</v>
      </c>
      <c r="F13" s="316">
        <f>分析係数表!C16</f>
        <v>0.18770505348742417</v>
      </c>
      <c r="G13" s="306">
        <f t="shared" si="6"/>
        <v>0</v>
      </c>
      <c r="H13" s="306">
        <v>0</v>
      </c>
      <c r="I13" s="306">
        <f t="shared" si="5"/>
        <v>0</v>
      </c>
      <c r="J13" s="316">
        <f>分析係数表!G16</f>
        <v>1.5279579137581789E-2</v>
      </c>
      <c r="K13" s="308">
        <f t="shared" si="3"/>
        <v>0</v>
      </c>
      <c r="L13" s="49"/>
      <c r="M13" s="50"/>
      <c r="N13" s="318">
        <f>分析係数表!H16</f>
        <v>6.0242927132958465E-3</v>
      </c>
      <c r="O13" s="310">
        <f t="shared" si="7"/>
        <v>0</v>
      </c>
      <c r="P13" s="316">
        <f>分析係数表!C16</f>
        <v>0.18770505348742417</v>
      </c>
      <c r="Q13" s="310">
        <f t="shared" ref="Q13:Q38" si="10">O13*P13</f>
        <v>0</v>
      </c>
      <c r="R13" s="310">
        <v>0</v>
      </c>
      <c r="S13" s="311">
        <f t="shared" si="9"/>
        <v>0</v>
      </c>
      <c r="T13" s="316">
        <f>分析係数表!F16</f>
        <v>0.2627694146106877</v>
      </c>
      <c r="U13" s="313">
        <f t="shared" si="4"/>
        <v>0</v>
      </c>
      <c r="V13" s="320">
        <f>分析係数表!D16</f>
        <v>1.0339400475073228E-2</v>
      </c>
      <c r="W13" s="291">
        <f t="shared" si="1"/>
        <v>0</v>
      </c>
      <c r="X13" s="316">
        <f>分析係数表!E16</f>
        <v>1.0339400475073228E-2</v>
      </c>
      <c r="Y13" s="292">
        <f t="shared" si="2"/>
        <v>0</v>
      </c>
    </row>
    <row r="14" spans="1:25">
      <c r="A14" s="278">
        <v>10</v>
      </c>
      <c r="B14" s="266" t="s">
        <v>82</v>
      </c>
      <c r="C14" s="287"/>
      <c r="D14" s="316">
        <f>投入係数表!G14</f>
        <v>2.2777373406189631E-2</v>
      </c>
      <c r="E14" s="306">
        <f t="shared" si="8"/>
        <v>0</v>
      </c>
      <c r="F14" s="316">
        <f>分析係数表!C17</f>
        <v>0.24245613901755958</v>
      </c>
      <c r="G14" s="306">
        <f t="shared" si="6"/>
        <v>0</v>
      </c>
      <c r="H14" s="306">
        <v>0</v>
      </c>
      <c r="I14" s="306">
        <f t="shared" si="5"/>
        <v>0</v>
      </c>
      <c r="J14" s="316">
        <f>分析係数表!G17</f>
        <v>0.24054742090319753</v>
      </c>
      <c r="K14" s="308">
        <f t="shared" si="3"/>
        <v>0</v>
      </c>
      <c r="L14" s="49"/>
      <c r="M14" s="50"/>
      <c r="N14" s="318">
        <f>分析係数表!H17</f>
        <v>2.8816966460243139E-3</v>
      </c>
      <c r="O14" s="310">
        <f t="shared" si="7"/>
        <v>0</v>
      </c>
      <c r="P14" s="316">
        <f>分析係数表!C17</f>
        <v>0.24245613901755958</v>
      </c>
      <c r="Q14" s="310">
        <f t="shared" si="10"/>
        <v>0</v>
      </c>
      <c r="R14" s="310">
        <v>0</v>
      </c>
      <c r="S14" s="311">
        <f t="shared" si="9"/>
        <v>0</v>
      </c>
      <c r="T14" s="316">
        <f>分析係数表!F17</f>
        <v>0.42825667105631338</v>
      </c>
      <c r="U14" s="313">
        <f t="shared" si="4"/>
        <v>0</v>
      </c>
      <c r="V14" s="320">
        <f>分析係数表!D17</f>
        <v>5.1560411778863557E-2</v>
      </c>
      <c r="W14" s="291">
        <f t="shared" si="1"/>
        <v>0</v>
      </c>
      <c r="X14" s="316">
        <f>分析係数表!E17</f>
        <v>4.9008807340167618E-2</v>
      </c>
      <c r="Y14" s="292">
        <f t="shared" si="2"/>
        <v>0</v>
      </c>
    </row>
    <row r="15" spans="1:25">
      <c r="A15" s="278">
        <v>11</v>
      </c>
      <c r="B15" s="266" t="s">
        <v>83</v>
      </c>
      <c r="C15" s="287"/>
      <c r="D15" s="316">
        <f>投入係数表!G15</f>
        <v>2.4481570909476399E-3</v>
      </c>
      <c r="E15" s="306">
        <f t="shared" si="8"/>
        <v>0</v>
      </c>
      <c r="F15" s="316">
        <f>分析係数表!C18</f>
        <v>0.40831687749419565</v>
      </c>
      <c r="G15" s="306">
        <f t="shared" si="6"/>
        <v>0</v>
      </c>
      <c r="H15" s="306">
        <v>0</v>
      </c>
      <c r="I15" s="306">
        <f t="shared" si="5"/>
        <v>0</v>
      </c>
      <c r="J15" s="316">
        <f>分析係数表!G18</f>
        <v>0.21766947174074985</v>
      </c>
      <c r="K15" s="308">
        <f t="shared" si="3"/>
        <v>0</v>
      </c>
      <c r="L15" s="49"/>
      <c r="M15" s="50"/>
      <c r="N15" s="318">
        <f>分析係数表!H18</f>
        <v>4.4543159123807785E-4</v>
      </c>
      <c r="O15" s="310">
        <f t="shared" si="7"/>
        <v>0</v>
      </c>
      <c r="P15" s="316">
        <f>分析係数表!C18</f>
        <v>0.40831687749419565</v>
      </c>
      <c r="Q15" s="310">
        <f t="shared" si="10"/>
        <v>0</v>
      </c>
      <c r="R15" s="310">
        <v>0</v>
      </c>
      <c r="S15" s="311">
        <f t="shared" si="9"/>
        <v>0</v>
      </c>
      <c r="T15" s="316">
        <f>分析係数表!F18</f>
        <v>0.48997194925916815</v>
      </c>
      <c r="U15" s="313">
        <f t="shared" si="4"/>
        <v>0</v>
      </c>
      <c r="V15" s="320">
        <f>分析係数表!D18</f>
        <v>3.8565313316438733E-2</v>
      </c>
      <c r="W15" s="291">
        <f t="shared" si="1"/>
        <v>0</v>
      </c>
      <c r="X15" s="316">
        <f>分析係数表!E18</f>
        <v>3.6576455199010559E-2</v>
      </c>
      <c r="Y15" s="292">
        <f t="shared" si="2"/>
        <v>0</v>
      </c>
    </row>
    <row r="16" spans="1:25">
      <c r="A16" s="278">
        <v>12</v>
      </c>
      <c r="B16" s="266" t="s">
        <v>84</v>
      </c>
      <c r="C16" s="287"/>
      <c r="D16" s="316">
        <f>投入係数表!G16</f>
        <v>0</v>
      </c>
      <c r="E16" s="306">
        <f t="shared" si="8"/>
        <v>0</v>
      </c>
      <c r="F16" s="316">
        <f>分析係数表!C19</f>
        <v>0.72110086081153413</v>
      </c>
      <c r="G16" s="306">
        <f t="shared" si="6"/>
        <v>0</v>
      </c>
      <c r="H16" s="306">
        <v>0</v>
      </c>
      <c r="I16" s="306">
        <f t="shared" si="5"/>
        <v>0</v>
      </c>
      <c r="J16" s="316">
        <f>分析係数表!G19</f>
        <v>6.2445810408374151E-2</v>
      </c>
      <c r="K16" s="308">
        <f t="shared" si="3"/>
        <v>0</v>
      </c>
      <c r="L16" s="49"/>
      <c r="M16" s="50"/>
      <c r="N16" s="318">
        <f>分析係数表!H19</f>
        <v>-1.2604560155461526E-4</v>
      </c>
      <c r="O16" s="310">
        <f t="shared" si="7"/>
        <v>0</v>
      </c>
      <c r="P16" s="316">
        <f>分析係数表!C19</f>
        <v>0.72110086081153413</v>
      </c>
      <c r="Q16" s="310">
        <f t="shared" si="10"/>
        <v>0</v>
      </c>
      <c r="R16" s="310">
        <v>0</v>
      </c>
      <c r="S16" s="311">
        <f t="shared" si="9"/>
        <v>0</v>
      </c>
      <c r="T16" s="316">
        <f>分析係数表!F19</f>
        <v>0.21331101927013058</v>
      </c>
      <c r="U16" s="313">
        <f t="shared" si="4"/>
        <v>0</v>
      </c>
      <c r="V16" s="320">
        <f>分析係数表!D19</f>
        <v>1.2736199640345095E-2</v>
      </c>
      <c r="W16" s="291">
        <f t="shared" si="1"/>
        <v>0</v>
      </c>
      <c r="X16" s="316">
        <f>分析係数表!E19</f>
        <v>1.2523714081279422E-2</v>
      </c>
      <c r="Y16" s="292">
        <f t="shared" si="2"/>
        <v>0</v>
      </c>
    </row>
    <row r="17" spans="1:25">
      <c r="A17" s="278">
        <v>13</v>
      </c>
      <c r="B17" s="266" t="s">
        <v>85</v>
      </c>
      <c r="C17" s="287"/>
      <c r="D17" s="316">
        <f>投入係数表!G17</f>
        <v>1.365345680917058E-3</v>
      </c>
      <c r="E17" s="306">
        <f t="shared" si="8"/>
        <v>0</v>
      </c>
      <c r="F17" s="316">
        <f>分析係数表!C20</f>
        <v>4.9598906854145253E-2</v>
      </c>
      <c r="G17" s="306">
        <f t="shared" si="6"/>
        <v>0</v>
      </c>
      <c r="H17" s="306">
        <v>0</v>
      </c>
      <c r="I17" s="306">
        <f t="shared" si="5"/>
        <v>0</v>
      </c>
      <c r="J17" s="316">
        <f>分析係数表!G20</f>
        <v>0.11671945764775135</v>
      </c>
      <c r="K17" s="308">
        <f t="shared" si="3"/>
        <v>0</v>
      </c>
      <c r="L17" s="49"/>
      <c r="M17" s="50"/>
      <c r="N17" s="318">
        <f>分析係数表!H20</f>
        <v>7.0439320449493942E-4</v>
      </c>
      <c r="O17" s="310">
        <f t="shared" si="7"/>
        <v>0</v>
      </c>
      <c r="P17" s="316">
        <f>分析係数表!C20</f>
        <v>4.9598906854145253E-2</v>
      </c>
      <c r="Q17" s="310">
        <f t="shared" si="10"/>
        <v>0</v>
      </c>
      <c r="R17" s="310">
        <v>0</v>
      </c>
      <c r="S17" s="311">
        <f t="shared" si="9"/>
        <v>0</v>
      </c>
      <c r="T17" s="316">
        <f>分析係数表!F20</f>
        <v>0.2109583665362576</v>
      </c>
      <c r="U17" s="313">
        <f t="shared" si="4"/>
        <v>0</v>
      </c>
      <c r="V17" s="320">
        <f>分析係数表!D20</f>
        <v>3.0797631013066269E-2</v>
      </c>
      <c r="W17" s="291">
        <f t="shared" si="1"/>
        <v>0</v>
      </c>
      <c r="X17" s="316">
        <f>分析係数表!E20</f>
        <v>2.9972730221401771E-2</v>
      </c>
      <c r="Y17" s="292">
        <f t="shared" si="2"/>
        <v>0</v>
      </c>
    </row>
    <row r="18" spans="1:25">
      <c r="A18" s="278">
        <v>14</v>
      </c>
      <c r="B18" s="266" t="s">
        <v>86</v>
      </c>
      <c r="C18" s="287"/>
      <c r="D18" s="316">
        <f>投入係数表!G18</f>
        <v>1.2966761286463247E-2</v>
      </c>
      <c r="E18" s="306">
        <f t="shared" si="8"/>
        <v>0</v>
      </c>
      <c r="F18" s="316">
        <f>分析係数表!C21</f>
        <v>0.28411166756853934</v>
      </c>
      <c r="G18" s="306">
        <f t="shared" si="6"/>
        <v>0</v>
      </c>
      <c r="H18" s="306">
        <v>0</v>
      </c>
      <c r="I18" s="306">
        <f t="shared" si="5"/>
        <v>0</v>
      </c>
      <c r="J18" s="316">
        <f>分析係数表!G21</f>
        <v>0.29005387701730417</v>
      </c>
      <c r="K18" s="308">
        <f t="shared" si="3"/>
        <v>0</v>
      </c>
      <c r="L18" s="49"/>
      <c r="M18" s="50"/>
      <c r="N18" s="318">
        <f>分析係数表!H21</f>
        <v>2.3737267060065176E-3</v>
      </c>
      <c r="O18" s="310">
        <f t="shared" si="7"/>
        <v>0</v>
      </c>
      <c r="P18" s="316">
        <f>分析係数表!C21</f>
        <v>0.28411166756853934</v>
      </c>
      <c r="Q18" s="310">
        <f t="shared" si="10"/>
        <v>0</v>
      </c>
      <c r="R18" s="310">
        <v>0</v>
      </c>
      <c r="S18" s="311">
        <f t="shared" si="9"/>
        <v>0</v>
      </c>
      <c r="T18" s="316">
        <f>分析係数表!F21</f>
        <v>0.45791147145628314</v>
      </c>
      <c r="U18" s="313">
        <f t="shared" si="4"/>
        <v>0</v>
      </c>
      <c r="V18" s="320">
        <f>分析係数表!D21</f>
        <v>5.9847590028896828E-2</v>
      </c>
      <c r="W18" s="291">
        <f t="shared" si="1"/>
        <v>0</v>
      </c>
      <c r="X18" s="316">
        <f>分析係数表!E21</f>
        <v>5.4782163530779596E-2</v>
      </c>
      <c r="Y18" s="292">
        <f t="shared" si="2"/>
        <v>0</v>
      </c>
    </row>
    <row r="19" spans="1:25">
      <c r="A19" s="278">
        <v>15</v>
      </c>
      <c r="B19" s="266" t="s">
        <v>70</v>
      </c>
      <c r="C19" s="287"/>
      <c r="D19" s="316">
        <f>投入係数表!G19</f>
        <v>0</v>
      </c>
      <c r="E19" s="306">
        <f t="shared" si="8"/>
        <v>0</v>
      </c>
      <c r="F19" s="316">
        <f>分析係数表!C22</f>
        <v>0.28280144764930404</v>
      </c>
      <c r="G19" s="306">
        <f t="shared" si="6"/>
        <v>0</v>
      </c>
      <c r="H19" s="306">
        <v>0</v>
      </c>
      <c r="I19" s="306">
        <f t="shared" si="5"/>
        <v>0</v>
      </c>
      <c r="J19" s="316">
        <f>分析係数表!G22</f>
        <v>0.21325815420745545</v>
      </c>
      <c r="K19" s="308">
        <f t="shared" si="3"/>
        <v>0</v>
      </c>
      <c r="L19" s="49"/>
      <c r="M19" s="50"/>
      <c r="N19" s="318">
        <f>分析係数表!H22</f>
        <v>5.2408897921031505E-5</v>
      </c>
      <c r="O19" s="310">
        <f t="shared" si="7"/>
        <v>0</v>
      </c>
      <c r="P19" s="316">
        <f>分析係数表!C22</f>
        <v>0.28280144764930404</v>
      </c>
      <c r="Q19" s="310">
        <f t="shared" si="10"/>
        <v>0</v>
      </c>
      <c r="R19" s="310">
        <v>0</v>
      </c>
      <c r="S19" s="311">
        <f t="shared" si="9"/>
        <v>0</v>
      </c>
      <c r="T19" s="316">
        <f>分析係数表!F22</f>
        <v>0.43073258580094059</v>
      </c>
      <c r="U19" s="313">
        <f t="shared" si="4"/>
        <v>0</v>
      </c>
      <c r="V19" s="320">
        <f>分析係数表!D22</f>
        <v>2.2938556731137788E-2</v>
      </c>
      <c r="W19" s="291">
        <f t="shared" si="1"/>
        <v>0</v>
      </c>
      <c r="X19" s="316">
        <f>分析係数表!E22</f>
        <v>2.2183368519679003E-2</v>
      </c>
      <c r="Y19" s="292">
        <f t="shared" si="2"/>
        <v>0</v>
      </c>
    </row>
    <row r="20" spans="1:25">
      <c r="A20" s="278">
        <v>16</v>
      </c>
      <c r="B20" s="266" t="s">
        <v>71</v>
      </c>
      <c r="C20" s="287"/>
      <c r="D20" s="316">
        <f>投入係数表!G20</f>
        <v>0</v>
      </c>
      <c r="E20" s="306">
        <f t="shared" si="8"/>
        <v>0</v>
      </c>
      <c r="F20" s="316">
        <f>分析係数表!C23</f>
        <v>0.31843177703160996</v>
      </c>
      <c r="G20" s="306">
        <f t="shared" si="6"/>
        <v>0</v>
      </c>
      <c r="H20" s="306">
        <v>0</v>
      </c>
      <c r="I20" s="306">
        <f t="shared" si="5"/>
        <v>0</v>
      </c>
      <c r="J20" s="316">
        <f>分析係数表!G23</f>
        <v>0.24379890925547271</v>
      </c>
      <c r="K20" s="308">
        <f t="shared" si="3"/>
        <v>0</v>
      </c>
      <c r="L20" s="49"/>
      <c r="M20" s="50"/>
      <c r="N20" s="318">
        <f>分析係数表!H23</f>
        <v>7.2227388731505603E-6</v>
      </c>
      <c r="O20" s="310">
        <f t="shared" si="7"/>
        <v>0</v>
      </c>
      <c r="P20" s="316">
        <f>分析係数表!C23</f>
        <v>0.31843177703160996</v>
      </c>
      <c r="Q20" s="310">
        <f t="shared" si="10"/>
        <v>0</v>
      </c>
      <c r="R20" s="310">
        <v>0</v>
      </c>
      <c r="S20" s="311">
        <f t="shared" si="9"/>
        <v>0</v>
      </c>
      <c r="T20" s="316">
        <f>分析係数表!F23</f>
        <v>0.43764444987651224</v>
      </c>
      <c r="U20" s="313">
        <f t="shared" si="4"/>
        <v>0</v>
      </c>
      <c r="V20" s="320">
        <f>分析係数表!D23</f>
        <v>3.7770855561684982E-2</v>
      </c>
      <c r="W20" s="291">
        <f t="shared" si="1"/>
        <v>0</v>
      </c>
      <c r="X20" s="316">
        <f>分析係数表!E23</f>
        <v>3.6503495425501575E-2</v>
      </c>
      <c r="Y20" s="292">
        <f t="shared" si="2"/>
        <v>0</v>
      </c>
    </row>
    <row r="21" spans="1:25">
      <c r="A21" s="278">
        <v>17</v>
      </c>
      <c r="B21" s="266" t="s">
        <v>72</v>
      </c>
      <c r="C21" s="287"/>
      <c r="D21" s="316">
        <f>投入係数表!G21</f>
        <v>0</v>
      </c>
      <c r="E21" s="306">
        <f t="shared" si="8"/>
        <v>0</v>
      </c>
      <c r="F21" s="316">
        <f>分析係数表!C24</f>
        <v>6.5709335168878003E-2</v>
      </c>
      <c r="G21" s="306">
        <f t="shared" si="6"/>
        <v>0</v>
      </c>
      <c r="H21" s="306">
        <v>0</v>
      </c>
      <c r="I21" s="306">
        <f t="shared" si="5"/>
        <v>0</v>
      </c>
      <c r="J21" s="316">
        <f>分析係数表!G24</f>
        <v>0.24633125110096343</v>
      </c>
      <c r="K21" s="308">
        <f t="shared" si="3"/>
        <v>0</v>
      </c>
      <c r="L21" s="49"/>
      <c r="M21" s="50"/>
      <c r="N21" s="318">
        <f>分析係数表!H24</f>
        <v>2.8080599423907303E-4</v>
      </c>
      <c r="O21" s="310">
        <f t="shared" si="7"/>
        <v>0</v>
      </c>
      <c r="P21" s="316">
        <f>分析係数表!C24</f>
        <v>6.5709335168878003E-2</v>
      </c>
      <c r="Q21" s="310">
        <f t="shared" si="10"/>
        <v>0</v>
      </c>
      <c r="R21" s="310">
        <v>0</v>
      </c>
      <c r="S21" s="311">
        <f t="shared" si="9"/>
        <v>0</v>
      </c>
      <c r="T21" s="316">
        <f>分析係数表!F24</f>
        <v>0.36721364788140759</v>
      </c>
      <c r="U21" s="313">
        <f t="shared" si="4"/>
        <v>0</v>
      </c>
      <c r="V21" s="320">
        <f>分析係数表!D24</f>
        <v>3.9309475738153632E-2</v>
      </c>
      <c r="W21" s="291">
        <f t="shared" si="1"/>
        <v>0</v>
      </c>
      <c r="X21" s="316">
        <f>分析係数表!E24</f>
        <v>3.8550657867992791E-2</v>
      </c>
      <c r="Y21" s="292">
        <f t="shared" si="2"/>
        <v>0</v>
      </c>
    </row>
    <row r="22" spans="1:25">
      <c r="A22" s="278">
        <v>18</v>
      </c>
      <c r="B22" s="266" t="s">
        <v>87</v>
      </c>
      <c r="C22" s="287"/>
      <c r="D22" s="316">
        <f>投入係数表!G22</f>
        <v>0</v>
      </c>
      <c r="E22" s="306">
        <f t="shared" si="8"/>
        <v>0</v>
      </c>
      <c r="F22" s="316">
        <f>分析係数表!C25</f>
        <v>0.13092441386923714</v>
      </c>
      <c r="G22" s="306">
        <f t="shared" si="6"/>
        <v>0</v>
      </c>
      <c r="H22" s="306">
        <v>0</v>
      </c>
      <c r="I22" s="306">
        <f t="shared" si="5"/>
        <v>0</v>
      </c>
      <c r="J22" s="316">
        <f>分析係数表!G25</f>
        <v>0.2605848403511512</v>
      </c>
      <c r="K22" s="308">
        <f t="shared" si="3"/>
        <v>0</v>
      </c>
      <c r="L22" s="49"/>
      <c r="M22" s="50"/>
      <c r="N22" s="318">
        <f>分析係数表!H25</f>
        <v>9.8123550057191766E-5</v>
      </c>
      <c r="O22" s="310">
        <f t="shared" si="7"/>
        <v>0</v>
      </c>
      <c r="P22" s="316">
        <f>分析係数表!C25</f>
        <v>0.13092441386923714</v>
      </c>
      <c r="Q22" s="310">
        <f t="shared" si="10"/>
        <v>0</v>
      </c>
      <c r="R22" s="310">
        <v>0</v>
      </c>
      <c r="S22" s="311">
        <f t="shared" si="9"/>
        <v>0</v>
      </c>
      <c r="T22" s="316">
        <f>分析係数表!F25</f>
        <v>0.33318683873123567</v>
      </c>
      <c r="U22" s="313">
        <f t="shared" si="4"/>
        <v>0</v>
      </c>
      <c r="V22" s="320">
        <f>分析係数表!D25</f>
        <v>4.284059086963312E-2</v>
      </c>
      <c r="W22" s="291">
        <f t="shared" si="1"/>
        <v>0</v>
      </c>
      <c r="X22" s="316">
        <f>分析係数表!E25</f>
        <v>4.249917369780222E-2</v>
      </c>
      <c r="Y22" s="292">
        <f t="shared" si="2"/>
        <v>0</v>
      </c>
    </row>
    <row r="23" spans="1:25">
      <c r="A23" s="278">
        <v>19</v>
      </c>
      <c r="B23" s="266" t="s">
        <v>88</v>
      </c>
      <c r="C23" s="287"/>
      <c r="D23" s="316">
        <f>投入係数表!G23</f>
        <v>4.7325673515322631E-7</v>
      </c>
      <c r="E23" s="306">
        <f t="shared" si="8"/>
        <v>0</v>
      </c>
      <c r="F23" s="316">
        <f>分析係数表!C26</f>
        <v>0.15308736674872969</v>
      </c>
      <c r="G23" s="306">
        <f t="shared" si="6"/>
        <v>0</v>
      </c>
      <c r="H23" s="306">
        <v>0</v>
      </c>
      <c r="I23" s="306">
        <f t="shared" si="5"/>
        <v>0</v>
      </c>
      <c r="J23" s="316">
        <f>分析係数表!G26</f>
        <v>0.20415569699579933</v>
      </c>
      <c r="K23" s="308">
        <f t="shared" si="3"/>
        <v>0</v>
      </c>
      <c r="L23" s="49"/>
      <c r="M23" s="50"/>
      <c r="N23" s="318">
        <f>分析係数表!H26</f>
        <v>8.8175548492147558E-3</v>
      </c>
      <c r="O23" s="310">
        <f t="shared" si="7"/>
        <v>0</v>
      </c>
      <c r="P23" s="316">
        <f>分析係数表!C26</f>
        <v>0.15308736674872969</v>
      </c>
      <c r="Q23" s="310">
        <f t="shared" si="10"/>
        <v>0</v>
      </c>
      <c r="R23" s="310">
        <v>0</v>
      </c>
      <c r="S23" s="311">
        <f t="shared" si="9"/>
        <v>0</v>
      </c>
      <c r="T23" s="316">
        <f>分析係数表!F26</f>
        <v>0.33811565690794865</v>
      </c>
      <c r="U23" s="313">
        <f t="shared" si="4"/>
        <v>0</v>
      </c>
      <c r="V23" s="320">
        <f>分析係数表!D26</f>
        <v>3.3929737559631502E-2</v>
      </c>
      <c r="W23" s="291">
        <f t="shared" si="1"/>
        <v>0</v>
      </c>
      <c r="X23" s="316">
        <f>分析係数表!E26</f>
        <v>3.3531988342571602E-2</v>
      </c>
      <c r="Y23" s="292">
        <f t="shared" si="2"/>
        <v>0</v>
      </c>
    </row>
    <row r="24" spans="1:25">
      <c r="A24" s="278">
        <v>20</v>
      </c>
      <c r="B24" s="266" t="s">
        <v>89</v>
      </c>
      <c r="C24" s="287"/>
      <c r="D24" s="316">
        <f>投入係数表!G24</f>
        <v>1.3724445319443563E-5</v>
      </c>
      <c r="E24" s="306">
        <f t="shared" si="8"/>
        <v>0</v>
      </c>
      <c r="F24" s="316">
        <f>分析係数表!C27</f>
        <v>0.18884998044104273</v>
      </c>
      <c r="G24" s="306">
        <f t="shared" si="6"/>
        <v>0</v>
      </c>
      <c r="H24" s="306">
        <v>0</v>
      </c>
      <c r="I24" s="306">
        <f t="shared" si="5"/>
        <v>0</v>
      </c>
      <c r="J24" s="316">
        <f>分析係数表!G27</f>
        <v>0.16481626532719168</v>
      </c>
      <c r="K24" s="308">
        <f t="shared" si="3"/>
        <v>0</v>
      </c>
      <c r="L24" s="49"/>
      <c r="M24" s="50"/>
      <c r="N24" s="318">
        <f>分析係数表!H27</f>
        <v>2.2388024205688101E-2</v>
      </c>
      <c r="O24" s="310">
        <f t="shared" si="7"/>
        <v>0</v>
      </c>
      <c r="P24" s="316">
        <f>分析係数表!C27</f>
        <v>0.18884998044104273</v>
      </c>
      <c r="Q24" s="310">
        <f t="shared" si="10"/>
        <v>0</v>
      </c>
      <c r="R24" s="310">
        <v>0</v>
      </c>
      <c r="S24" s="311">
        <f t="shared" si="9"/>
        <v>0</v>
      </c>
      <c r="T24" s="316">
        <f>分析係数表!F27</f>
        <v>0.29536956526946395</v>
      </c>
      <c r="U24" s="313">
        <f t="shared" si="4"/>
        <v>0</v>
      </c>
      <c r="V24" s="320">
        <f>分析係数表!D27</f>
        <v>2.042747265118797E-2</v>
      </c>
      <c r="W24" s="291">
        <f t="shared" si="1"/>
        <v>0</v>
      </c>
      <c r="X24" s="316">
        <f>分析係数表!E27</f>
        <v>2.035082172191522E-2</v>
      </c>
      <c r="Y24" s="292">
        <f t="shared" si="2"/>
        <v>0</v>
      </c>
    </row>
    <row r="25" spans="1:25">
      <c r="A25" s="278">
        <v>21</v>
      </c>
      <c r="B25" s="266" t="s">
        <v>90</v>
      </c>
      <c r="C25" s="287"/>
      <c r="D25" s="316">
        <f>投入係数表!G25</f>
        <v>0</v>
      </c>
      <c r="E25" s="306">
        <f t="shared" si="8"/>
        <v>0</v>
      </c>
      <c r="F25" s="316">
        <f>分析係数表!C28</f>
        <v>0.2115566871254172</v>
      </c>
      <c r="G25" s="306">
        <f t="shared" si="6"/>
        <v>0</v>
      </c>
      <c r="H25" s="306">
        <v>0</v>
      </c>
      <c r="I25" s="306">
        <f t="shared" si="5"/>
        <v>0</v>
      </c>
      <c r="J25" s="316">
        <f>分析係数表!G28</f>
        <v>0.18177207604774032</v>
      </c>
      <c r="K25" s="308">
        <f t="shared" si="3"/>
        <v>0</v>
      </c>
      <c r="L25" s="49"/>
      <c r="M25" s="50"/>
      <c r="N25" s="318">
        <f>分析係数表!H28</f>
        <v>7.2231792840574596E-3</v>
      </c>
      <c r="O25" s="310">
        <f t="shared" si="7"/>
        <v>0</v>
      </c>
      <c r="P25" s="316">
        <f>分析係数表!C28</f>
        <v>0.2115566871254172</v>
      </c>
      <c r="Q25" s="310">
        <f t="shared" si="10"/>
        <v>0</v>
      </c>
      <c r="R25" s="310">
        <v>0</v>
      </c>
      <c r="S25" s="311">
        <f t="shared" si="9"/>
        <v>0</v>
      </c>
      <c r="T25" s="316">
        <f>分析係数表!F28</f>
        <v>0.29628808224417325</v>
      </c>
      <c r="U25" s="313">
        <f t="shared" si="4"/>
        <v>0</v>
      </c>
      <c r="V25" s="320">
        <f>分析係数表!D28</f>
        <v>3.0551159487848582E-2</v>
      </c>
      <c r="W25" s="291">
        <f t="shared" si="1"/>
        <v>0</v>
      </c>
      <c r="X25" s="316">
        <f>分析係数表!E28</f>
        <v>3.018459578819983E-2</v>
      </c>
      <c r="Y25" s="292">
        <f t="shared" si="2"/>
        <v>0</v>
      </c>
    </row>
    <row r="26" spans="1:25">
      <c r="A26" s="278">
        <v>22</v>
      </c>
      <c r="B26" s="266" t="s">
        <v>64</v>
      </c>
      <c r="C26" s="287"/>
      <c r="D26" s="316">
        <f>投入係数表!G26</f>
        <v>6.31182507673858E-3</v>
      </c>
      <c r="E26" s="306">
        <f t="shared" si="8"/>
        <v>0</v>
      </c>
      <c r="F26" s="316">
        <f>分析係数表!C29</f>
        <v>0.4024048564090591</v>
      </c>
      <c r="G26" s="306">
        <f t="shared" si="6"/>
        <v>0</v>
      </c>
      <c r="H26" s="306">
        <v>0</v>
      </c>
      <c r="I26" s="306">
        <f t="shared" si="5"/>
        <v>0</v>
      </c>
      <c r="J26" s="316">
        <f>分析係数表!G29</f>
        <v>0.28848634430593861</v>
      </c>
      <c r="K26" s="308">
        <f t="shared" si="3"/>
        <v>0</v>
      </c>
      <c r="L26" s="49"/>
      <c r="M26" s="50"/>
      <c r="N26" s="318">
        <f>分析係数表!H29</f>
        <v>7.7130042947109994E-3</v>
      </c>
      <c r="O26" s="310">
        <f t="shared" si="7"/>
        <v>0</v>
      </c>
      <c r="P26" s="316">
        <f>分析係数表!C29</f>
        <v>0.4024048564090591</v>
      </c>
      <c r="Q26" s="310">
        <f t="shared" si="10"/>
        <v>0</v>
      </c>
      <c r="R26" s="310">
        <v>0</v>
      </c>
      <c r="S26" s="311">
        <f t="shared" si="9"/>
        <v>0</v>
      </c>
      <c r="T26" s="316">
        <f>分析係数表!F29</f>
        <v>0.40202182464221792</v>
      </c>
      <c r="U26" s="313">
        <f t="shared" si="4"/>
        <v>0</v>
      </c>
      <c r="V26" s="320">
        <f>分析係数表!D29</f>
        <v>7.9194780809421356E-2</v>
      </c>
      <c r="W26" s="291">
        <f t="shared" si="1"/>
        <v>0</v>
      </c>
      <c r="X26" s="316">
        <f>分析係数表!E29</f>
        <v>6.5944675090492746E-2</v>
      </c>
      <c r="Y26" s="292">
        <f t="shared" si="2"/>
        <v>0</v>
      </c>
    </row>
    <row r="27" spans="1:25">
      <c r="A27" s="278">
        <v>23</v>
      </c>
      <c r="B27" s="266" t="s">
        <v>91</v>
      </c>
      <c r="C27" s="287"/>
      <c r="D27" s="316">
        <f>投入係数表!G27</f>
        <v>9.0297385067235586E-4</v>
      </c>
      <c r="E27" s="306">
        <f t="shared" si="8"/>
        <v>0</v>
      </c>
      <c r="F27" s="316">
        <f>分析係数表!C30</f>
        <v>1</v>
      </c>
      <c r="G27" s="306">
        <f t="shared" si="6"/>
        <v>0</v>
      </c>
      <c r="H27" s="306">
        <v>0</v>
      </c>
      <c r="I27" s="306">
        <f t="shared" si="5"/>
        <v>0</v>
      </c>
      <c r="J27" s="316">
        <f>分析係数表!G30</f>
        <v>0.33838967095036887</v>
      </c>
      <c r="K27" s="308">
        <f t="shared" si="3"/>
        <v>0</v>
      </c>
      <c r="L27" s="49"/>
      <c r="M27" s="50"/>
      <c r="N27" s="318">
        <f>分析係数表!H30</f>
        <v>0</v>
      </c>
      <c r="O27" s="310">
        <f t="shared" si="7"/>
        <v>0</v>
      </c>
      <c r="P27" s="316">
        <f>分析係数表!C30</f>
        <v>1</v>
      </c>
      <c r="Q27" s="310">
        <f t="shared" si="10"/>
        <v>0</v>
      </c>
      <c r="R27" s="310">
        <v>0</v>
      </c>
      <c r="S27" s="311">
        <f t="shared" si="9"/>
        <v>0</v>
      </c>
      <c r="T27" s="316">
        <f>分析係数表!F30</f>
        <v>0.46362091424568164</v>
      </c>
      <c r="U27" s="313">
        <f t="shared" si="4"/>
        <v>0</v>
      </c>
      <c r="V27" s="320">
        <f>分析係数表!D30</f>
        <v>7.3824536053885614E-2</v>
      </c>
      <c r="W27" s="291">
        <f t="shared" si="1"/>
        <v>0</v>
      </c>
      <c r="X27" s="316">
        <f>分析係数表!E30</f>
        <v>5.6949248710145881E-2</v>
      </c>
      <c r="Y27" s="292">
        <f t="shared" si="2"/>
        <v>0</v>
      </c>
    </row>
    <row r="28" spans="1:25">
      <c r="A28" s="278">
        <v>24</v>
      </c>
      <c r="B28" s="266" t="s">
        <v>92</v>
      </c>
      <c r="C28" s="287"/>
      <c r="D28" s="316">
        <f>投入係数表!G28</f>
        <v>1.5371378757776791E-2</v>
      </c>
      <c r="E28" s="306">
        <f t="shared" si="8"/>
        <v>0</v>
      </c>
      <c r="F28" s="316">
        <f>分析係数表!C31</f>
        <v>0.99932498158227889</v>
      </c>
      <c r="G28" s="306">
        <f t="shared" si="6"/>
        <v>0</v>
      </c>
      <c r="H28" s="306">
        <v>0</v>
      </c>
      <c r="I28" s="306">
        <f t="shared" si="5"/>
        <v>0</v>
      </c>
      <c r="J28" s="316">
        <f>分析係数表!G31</f>
        <v>7.0262508387801376E-2</v>
      </c>
      <c r="K28" s="308">
        <f t="shared" si="3"/>
        <v>0</v>
      </c>
      <c r="L28" s="49"/>
      <c r="M28" s="50"/>
      <c r="N28" s="318">
        <f>分析係数表!H31</f>
        <v>3.314462019579964E-2</v>
      </c>
      <c r="O28" s="310">
        <f t="shared" si="7"/>
        <v>0</v>
      </c>
      <c r="P28" s="316">
        <f>分析係数表!C31</f>
        <v>0.99932498158227889</v>
      </c>
      <c r="Q28" s="310">
        <f t="shared" si="10"/>
        <v>0</v>
      </c>
      <c r="R28" s="310">
        <v>0</v>
      </c>
      <c r="S28" s="311">
        <f t="shared" si="9"/>
        <v>0</v>
      </c>
      <c r="T28" s="316">
        <f>分析係数表!F31</f>
        <v>0.39948542779773355</v>
      </c>
      <c r="U28" s="313">
        <f t="shared" si="4"/>
        <v>0</v>
      </c>
      <c r="V28" s="320">
        <f>分析係数表!D31</f>
        <v>2.9145126840892164E-3</v>
      </c>
      <c r="W28" s="291">
        <f t="shared" si="1"/>
        <v>0</v>
      </c>
      <c r="X28" s="316">
        <f>分析係数表!E31</f>
        <v>2.9145126840892164E-3</v>
      </c>
      <c r="Y28" s="292">
        <f t="shared" si="2"/>
        <v>0</v>
      </c>
    </row>
    <row r="29" spans="1:25">
      <c r="A29" s="278">
        <v>25</v>
      </c>
      <c r="B29" s="266" t="s">
        <v>1</v>
      </c>
      <c r="C29" s="287"/>
      <c r="D29" s="316">
        <f>投入係数表!G29</f>
        <v>1.9711143019131875E-3</v>
      </c>
      <c r="E29" s="306">
        <f t="shared" si="8"/>
        <v>0</v>
      </c>
      <c r="F29" s="316">
        <f>分析係数表!C32</f>
        <v>0.9998360837770528</v>
      </c>
      <c r="G29" s="306">
        <f t="shared" si="6"/>
        <v>0</v>
      </c>
      <c r="H29" s="306">
        <v>0</v>
      </c>
      <c r="I29" s="306">
        <f t="shared" si="5"/>
        <v>0</v>
      </c>
      <c r="J29" s="316">
        <f>分析係数表!G32</f>
        <v>0.11380414292785156</v>
      </c>
      <c r="K29" s="308">
        <f t="shared" si="3"/>
        <v>0</v>
      </c>
      <c r="L29" s="49"/>
      <c r="M29" s="50"/>
      <c r="N29" s="318">
        <f>分析係数表!H32</f>
        <v>7.2296973654795713E-3</v>
      </c>
      <c r="O29" s="310">
        <f t="shared" si="7"/>
        <v>0</v>
      </c>
      <c r="P29" s="316">
        <f>分析係数表!C32</f>
        <v>0.9998360837770528</v>
      </c>
      <c r="Q29" s="310">
        <f t="shared" si="10"/>
        <v>0</v>
      </c>
      <c r="R29" s="310">
        <v>0</v>
      </c>
      <c r="S29" s="311">
        <f t="shared" si="9"/>
        <v>0</v>
      </c>
      <c r="T29" s="316">
        <f>分析係数表!F32</f>
        <v>0.44272670787830282</v>
      </c>
      <c r="U29" s="313">
        <f t="shared" si="4"/>
        <v>0</v>
      </c>
      <c r="V29" s="320">
        <f>分析係数表!D32</f>
        <v>2.1120085933633119E-2</v>
      </c>
      <c r="W29" s="291">
        <f t="shared" si="1"/>
        <v>0</v>
      </c>
      <c r="X29" s="316">
        <f>分析係数表!E32</f>
        <v>2.1120085933633119E-2</v>
      </c>
      <c r="Y29" s="292">
        <f t="shared" si="2"/>
        <v>0</v>
      </c>
    </row>
    <row r="30" spans="1:25">
      <c r="A30" s="278">
        <v>26</v>
      </c>
      <c r="B30" s="266" t="s">
        <v>2</v>
      </c>
      <c r="C30" s="287"/>
      <c r="D30" s="316">
        <f>投入係数表!G30</f>
        <v>1.4472190960985662E-3</v>
      </c>
      <c r="E30" s="306">
        <f t="shared" si="8"/>
        <v>0</v>
      </c>
      <c r="F30" s="316">
        <f>分析係数表!C33</f>
        <v>0.99108509199615646</v>
      </c>
      <c r="G30" s="306">
        <f t="shared" si="6"/>
        <v>0</v>
      </c>
      <c r="H30" s="306">
        <v>0</v>
      </c>
      <c r="I30" s="306">
        <f t="shared" si="5"/>
        <v>0</v>
      </c>
      <c r="J30" s="316">
        <f>分析係数表!G33</f>
        <v>0.4529749017181946</v>
      </c>
      <c r="K30" s="308">
        <f t="shared" si="3"/>
        <v>0</v>
      </c>
      <c r="L30" s="49"/>
      <c r="M30" s="50"/>
      <c r="N30" s="318">
        <f>分析係数表!H33</f>
        <v>7.7168799106917146E-4</v>
      </c>
      <c r="O30" s="310">
        <f t="shared" si="7"/>
        <v>0</v>
      </c>
      <c r="P30" s="316">
        <f>分析係数表!C33</f>
        <v>0.99108509199615646</v>
      </c>
      <c r="Q30" s="310">
        <f t="shared" si="10"/>
        <v>0</v>
      </c>
      <c r="R30" s="310">
        <v>0</v>
      </c>
      <c r="S30" s="311">
        <f t="shared" si="9"/>
        <v>0</v>
      </c>
      <c r="T30" s="316">
        <f>分析係数表!F33</f>
        <v>0.63278689994307047</v>
      </c>
      <c r="U30" s="313">
        <f t="shared" si="4"/>
        <v>0</v>
      </c>
      <c r="V30" s="320">
        <f>分析係数表!D33</f>
        <v>8.7702783269007503E-2</v>
      </c>
      <c r="W30" s="291">
        <f t="shared" si="1"/>
        <v>0</v>
      </c>
      <c r="X30" s="316">
        <f>分析係数表!E33</f>
        <v>8.4336323251883824E-2</v>
      </c>
      <c r="Y30" s="292">
        <f t="shared" si="2"/>
        <v>0</v>
      </c>
    </row>
    <row r="31" spans="1:25">
      <c r="A31" s="278">
        <v>27</v>
      </c>
      <c r="B31" s="266" t="s">
        <v>65</v>
      </c>
      <c r="C31" s="287"/>
      <c r="D31" s="316">
        <f>投入係数表!G31</f>
        <v>6.8147550091859133E-2</v>
      </c>
      <c r="E31" s="306">
        <f t="shared" si="8"/>
        <v>0</v>
      </c>
      <c r="F31" s="316">
        <f>分析係数表!C34</f>
        <v>0.24606089914510665</v>
      </c>
      <c r="G31" s="306">
        <f t="shared" si="6"/>
        <v>0</v>
      </c>
      <c r="H31" s="306">
        <v>0</v>
      </c>
      <c r="I31" s="306">
        <f t="shared" si="5"/>
        <v>0</v>
      </c>
      <c r="J31" s="316">
        <f>分析係数表!G34</f>
        <v>0.43749758717185111</v>
      </c>
      <c r="K31" s="308">
        <f t="shared" si="3"/>
        <v>0</v>
      </c>
      <c r="L31" s="49"/>
      <c r="M31" s="50"/>
      <c r="N31" s="318">
        <f>分析係数表!H34</f>
        <v>0.137069350800852</v>
      </c>
      <c r="O31" s="310">
        <f t="shared" si="7"/>
        <v>0</v>
      </c>
      <c r="P31" s="316">
        <f>分析係数表!C34</f>
        <v>0.24606089914510665</v>
      </c>
      <c r="Q31" s="310">
        <f t="shared" si="10"/>
        <v>0</v>
      </c>
      <c r="R31" s="310">
        <v>0</v>
      </c>
      <c r="S31" s="311">
        <f t="shared" si="9"/>
        <v>0</v>
      </c>
      <c r="T31" s="316">
        <f>分析係数表!F34</f>
        <v>0.68044247766447119</v>
      </c>
      <c r="U31" s="313">
        <f t="shared" si="4"/>
        <v>0</v>
      </c>
      <c r="V31" s="320">
        <f>分析係数表!D34</f>
        <v>0.15389009392691583</v>
      </c>
      <c r="W31" s="291">
        <f t="shared" si="1"/>
        <v>0</v>
      </c>
      <c r="X31" s="316">
        <f>分析係数表!E34</f>
        <v>0.1433320704064108</v>
      </c>
      <c r="Y31" s="292">
        <f t="shared" si="2"/>
        <v>0</v>
      </c>
    </row>
    <row r="32" spans="1:25">
      <c r="A32" s="278">
        <v>28</v>
      </c>
      <c r="B32" s="266" t="s">
        <v>66</v>
      </c>
      <c r="C32" s="287"/>
      <c r="D32" s="316">
        <f>投入係数表!G32</f>
        <v>7.2976188560627498E-3</v>
      </c>
      <c r="E32" s="306">
        <f t="shared" si="8"/>
        <v>0</v>
      </c>
      <c r="F32" s="316">
        <f>分析係数表!C35</f>
        <v>0.75377646979277246</v>
      </c>
      <c r="G32" s="306">
        <f t="shared" si="6"/>
        <v>0</v>
      </c>
      <c r="H32" s="306">
        <v>0</v>
      </c>
      <c r="I32" s="306">
        <f t="shared" si="5"/>
        <v>0</v>
      </c>
      <c r="J32" s="316">
        <f>分析係数表!G35</f>
        <v>0.30282397072447498</v>
      </c>
      <c r="K32" s="308">
        <f t="shared" si="3"/>
        <v>0</v>
      </c>
      <c r="L32" s="49"/>
      <c r="M32" s="50"/>
      <c r="N32" s="318">
        <f>分析係数表!H35</f>
        <v>5.7629969222324183E-2</v>
      </c>
      <c r="O32" s="310">
        <f t="shared" si="7"/>
        <v>0</v>
      </c>
      <c r="P32" s="316">
        <f>分析係数表!C35</f>
        <v>0.75377646979277246</v>
      </c>
      <c r="Q32" s="310">
        <f t="shared" si="10"/>
        <v>0</v>
      </c>
      <c r="R32" s="310">
        <v>0</v>
      </c>
      <c r="S32" s="311">
        <f t="shared" si="9"/>
        <v>0</v>
      </c>
      <c r="T32" s="316">
        <f>分析係数表!F35</f>
        <v>0.60548890850388704</v>
      </c>
      <c r="U32" s="313">
        <f t="shared" si="4"/>
        <v>0</v>
      </c>
      <c r="V32" s="320">
        <f>分析係数表!D35</f>
        <v>4.0363234612300396E-2</v>
      </c>
      <c r="W32" s="291">
        <f t="shared" si="1"/>
        <v>0</v>
      </c>
      <c r="X32" s="316">
        <f>分析係数表!E35</f>
        <v>3.9154079363329694E-2</v>
      </c>
      <c r="Y32" s="292">
        <f t="shared" si="2"/>
        <v>0</v>
      </c>
    </row>
    <row r="33" spans="1:25">
      <c r="A33" s="278">
        <v>29</v>
      </c>
      <c r="B33" s="266" t="s">
        <v>93</v>
      </c>
      <c r="C33" s="287"/>
      <c r="D33" s="316">
        <f>投入係数表!G33</f>
        <v>3.9488541981185206E-3</v>
      </c>
      <c r="E33" s="306">
        <f t="shared" si="8"/>
        <v>0</v>
      </c>
      <c r="F33" s="316">
        <f>分析係数表!C36</f>
        <v>0.99118010215945485</v>
      </c>
      <c r="G33" s="306">
        <f t="shared" si="6"/>
        <v>0</v>
      </c>
      <c r="H33" s="306">
        <v>0</v>
      </c>
      <c r="I33" s="306">
        <f t="shared" si="5"/>
        <v>0</v>
      </c>
      <c r="J33" s="316">
        <f>分析係数表!G36</f>
        <v>5.8650173764370726E-2</v>
      </c>
      <c r="K33" s="308">
        <f t="shared" si="3"/>
        <v>0</v>
      </c>
      <c r="L33" s="49"/>
      <c r="M33" s="50"/>
      <c r="N33" s="318">
        <f>分析係数表!H36</f>
        <v>0.2375179181177472</v>
      </c>
      <c r="O33" s="310">
        <f t="shared" si="7"/>
        <v>0</v>
      </c>
      <c r="P33" s="316">
        <f>分析係数表!C36</f>
        <v>0.99118010215945485</v>
      </c>
      <c r="Q33" s="310">
        <f t="shared" si="10"/>
        <v>0</v>
      </c>
      <c r="R33" s="310">
        <v>0</v>
      </c>
      <c r="S33" s="311">
        <f t="shared" si="9"/>
        <v>0</v>
      </c>
      <c r="T33" s="316">
        <f>分析係数表!F36</f>
        <v>0.81306518983088305</v>
      </c>
      <c r="U33" s="313">
        <f t="shared" si="4"/>
        <v>0</v>
      </c>
      <c r="V33" s="320">
        <f>分析係数表!D36</f>
        <v>1.5774342104513773E-2</v>
      </c>
      <c r="W33" s="291">
        <f t="shared" si="1"/>
        <v>0</v>
      </c>
      <c r="X33" s="316">
        <f>分析係数表!E36</f>
        <v>1.3229670821596217E-2</v>
      </c>
      <c r="Y33" s="292">
        <f t="shared" si="2"/>
        <v>0</v>
      </c>
    </row>
    <row r="34" spans="1:25">
      <c r="A34" s="278">
        <v>30</v>
      </c>
      <c r="B34" s="266" t="s">
        <v>94</v>
      </c>
      <c r="C34" s="287"/>
      <c r="D34" s="316">
        <f>投入係数表!G34</f>
        <v>3.8673120626516198E-2</v>
      </c>
      <c r="E34" s="306">
        <f t="shared" si="8"/>
        <v>0</v>
      </c>
      <c r="F34" s="316">
        <f>分析係数表!C37</f>
        <v>0.58105140483022077</v>
      </c>
      <c r="G34" s="306">
        <f t="shared" si="6"/>
        <v>0</v>
      </c>
      <c r="H34" s="306">
        <v>0</v>
      </c>
      <c r="I34" s="306">
        <f t="shared" si="5"/>
        <v>0</v>
      </c>
      <c r="J34" s="316">
        <f>分析係数表!G37</f>
        <v>0.40235165952905672</v>
      </c>
      <c r="K34" s="308">
        <f t="shared" si="3"/>
        <v>0</v>
      </c>
      <c r="L34" s="49"/>
      <c r="M34" s="50"/>
      <c r="N34" s="318">
        <f>分析係数表!H37</f>
        <v>4.2719417558337268E-2</v>
      </c>
      <c r="O34" s="310">
        <f t="shared" si="7"/>
        <v>0</v>
      </c>
      <c r="P34" s="316">
        <f>分析係数表!C37</f>
        <v>0.58105140483022077</v>
      </c>
      <c r="Q34" s="310">
        <f t="shared" si="10"/>
        <v>0</v>
      </c>
      <c r="R34" s="310">
        <v>0</v>
      </c>
      <c r="S34" s="311">
        <f t="shared" si="9"/>
        <v>0</v>
      </c>
      <c r="T34" s="316">
        <f>分析係数表!F37</f>
        <v>0.63403708963374472</v>
      </c>
      <c r="U34" s="313">
        <f t="shared" si="4"/>
        <v>0</v>
      </c>
      <c r="V34" s="320">
        <f>分析係数表!D37</f>
        <v>7.9200513574427991E-2</v>
      </c>
      <c r="W34" s="291">
        <f t="shared" si="1"/>
        <v>0</v>
      </c>
      <c r="X34" s="316">
        <f>分析係数表!E37</f>
        <v>7.3600662533244779E-2</v>
      </c>
      <c r="Y34" s="292">
        <f t="shared" si="2"/>
        <v>0</v>
      </c>
    </row>
    <row r="35" spans="1:25">
      <c r="A35" s="278">
        <v>31</v>
      </c>
      <c r="B35" s="266" t="s">
        <v>95</v>
      </c>
      <c r="C35" s="287"/>
      <c r="D35" s="316">
        <f>投入係数表!G35</f>
        <v>4.801662834864634E-3</v>
      </c>
      <c r="E35" s="306">
        <f t="shared" si="8"/>
        <v>0</v>
      </c>
      <c r="F35" s="316">
        <f>分析係数表!C38</f>
        <v>0.47456671407271833</v>
      </c>
      <c r="G35" s="306">
        <f t="shared" si="6"/>
        <v>0</v>
      </c>
      <c r="H35" s="306">
        <v>0</v>
      </c>
      <c r="I35" s="306">
        <f t="shared" si="5"/>
        <v>0</v>
      </c>
      <c r="J35" s="316">
        <f>分析係数表!G38</f>
        <v>0.18003386475673192</v>
      </c>
      <c r="K35" s="308">
        <f t="shared" si="3"/>
        <v>0</v>
      </c>
      <c r="L35" s="49"/>
      <c r="M35" s="50"/>
      <c r="N35" s="318">
        <f>分析係数表!H38</f>
        <v>5.150358926080905E-2</v>
      </c>
      <c r="O35" s="310">
        <f t="shared" si="7"/>
        <v>0</v>
      </c>
      <c r="P35" s="316">
        <f>分析係数表!C38</f>
        <v>0.47456671407271833</v>
      </c>
      <c r="Q35" s="310">
        <f t="shared" si="10"/>
        <v>0</v>
      </c>
      <c r="R35" s="310">
        <v>0</v>
      </c>
      <c r="S35" s="311">
        <f t="shared" si="9"/>
        <v>0</v>
      </c>
      <c r="T35" s="316">
        <f>分析係数表!F38</f>
        <v>0.4997199825516766</v>
      </c>
      <c r="U35" s="313">
        <f t="shared" si="4"/>
        <v>0</v>
      </c>
      <c r="V35" s="320">
        <f>分析係数表!D38</f>
        <v>3.5590827435143364E-2</v>
      </c>
      <c r="W35" s="291">
        <f t="shared" si="1"/>
        <v>0</v>
      </c>
      <c r="X35" s="316">
        <f>分析係数表!E38</f>
        <v>3.1059891839156476E-2</v>
      </c>
      <c r="Y35" s="292">
        <f t="shared" si="2"/>
        <v>0</v>
      </c>
    </row>
    <row r="36" spans="1:25">
      <c r="A36" s="278">
        <v>32</v>
      </c>
      <c r="B36" s="266" t="s">
        <v>67</v>
      </c>
      <c r="C36" s="287"/>
      <c r="D36" s="316">
        <f>投入係数表!G36</f>
        <v>0</v>
      </c>
      <c r="E36" s="306">
        <f t="shared" si="8"/>
        <v>0</v>
      </c>
      <c r="F36" s="316">
        <f>分析係数表!C39</f>
        <v>1</v>
      </c>
      <c r="G36" s="306">
        <f t="shared" si="6"/>
        <v>0</v>
      </c>
      <c r="H36" s="306">
        <v>0</v>
      </c>
      <c r="I36" s="306">
        <f t="shared" si="5"/>
        <v>0</v>
      </c>
      <c r="J36" s="316">
        <f>分析係数表!G39</f>
        <v>0.33345520667958617</v>
      </c>
      <c r="K36" s="308">
        <f t="shared" si="3"/>
        <v>0</v>
      </c>
      <c r="L36" s="49"/>
      <c r="M36" s="50"/>
      <c r="N36" s="318">
        <f>分析係数表!H39</f>
        <v>5.0851604954235139E-3</v>
      </c>
      <c r="O36" s="310">
        <f t="shared" si="7"/>
        <v>0</v>
      </c>
      <c r="P36" s="316">
        <f>分析係数表!C39</f>
        <v>1</v>
      </c>
      <c r="Q36" s="310">
        <f t="shared" si="10"/>
        <v>0</v>
      </c>
      <c r="R36" s="310">
        <v>0</v>
      </c>
      <c r="S36" s="311">
        <f t="shared" si="9"/>
        <v>0</v>
      </c>
      <c r="T36" s="316">
        <f>分析係数表!F39</f>
        <v>0.70859596344355691</v>
      </c>
      <c r="U36" s="313">
        <f t="shared" si="4"/>
        <v>0</v>
      </c>
      <c r="V36" s="320">
        <f>分析係数表!D39</f>
        <v>4.8027598057070089E-2</v>
      </c>
      <c r="W36" s="291">
        <f t="shared" si="1"/>
        <v>0</v>
      </c>
      <c r="X36" s="316">
        <f>分析係数表!E39</f>
        <v>4.8027598057070089E-2</v>
      </c>
      <c r="Y36" s="292">
        <f t="shared" si="2"/>
        <v>0</v>
      </c>
    </row>
    <row r="37" spans="1:25">
      <c r="A37" s="278">
        <v>33</v>
      </c>
      <c r="B37" s="266" t="s">
        <v>96</v>
      </c>
      <c r="C37" s="287"/>
      <c r="D37" s="316">
        <f>投入係数表!G37</f>
        <v>4.5621949268771019E-4</v>
      </c>
      <c r="E37" s="306">
        <f t="shared" si="8"/>
        <v>0</v>
      </c>
      <c r="F37" s="316">
        <f>分析係数表!C40</f>
        <v>0.78927678494152065</v>
      </c>
      <c r="G37" s="306">
        <f t="shared" si="6"/>
        <v>0</v>
      </c>
      <c r="H37" s="306">
        <v>0</v>
      </c>
      <c r="I37" s="306">
        <f t="shared" si="5"/>
        <v>0</v>
      </c>
      <c r="J37" s="316">
        <f>分析係数表!G40</f>
        <v>0.52314226927728547</v>
      </c>
      <c r="K37" s="308">
        <f t="shared" si="3"/>
        <v>0</v>
      </c>
      <c r="L37" s="49"/>
      <c r="M37" s="50"/>
      <c r="N37" s="318">
        <f>分析係数表!H40</f>
        <v>3.428475595158087E-2</v>
      </c>
      <c r="O37" s="310">
        <f t="shared" si="7"/>
        <v>0</v>
      </c>
      <c r="P37" s="316">
        <f>分析係数表!C40</f>
        <v>0.78927678494152065</v>
      </c>
      <c r="Q37" s="310">
        <f t="shared" si="10"/>
        <v>0</v>
      </c>
      <c r="R37" s="310">
        <v>0</v>
      </c>
      <c r="S37" s="311">
        <f t="shared" si="9"/>
        <v>0</v>
      </c>
      <c r="T37" s="316">
        <f>分析係数表!F40</f>
        <v>0.70623799726049996</v>
      </c>
      <c r="U37" s="313">
        <f t="shared" si="4"/>
        <v>0</v>
      </c>
      <c r="V37" s="320">
        <f>分析係数表!D40</f>
        <v>9.0697433955161888E-2</v>
      </c>
      <c r="W37" s="291">
        <f t="shared" si="1"/>
        <v>0</v>
      </c>
      <c r="X37" s="316">
        <f>分析係数表!E40</f>
        <v>9.0562666353757981E-2</v>
      </c>
      <c r="Y37" s="292">
        <f t="shared" si="2"/>
        <v>0</v>
      </c>
    </row>
    <row r="38" spans="1:25">
      <c r="A38" s="278">
        <v>34</v>
      </c>
      <c r="B38" s="266" t="s">
        <v>97</v>
      </c>
      <c r="C38" s="287"/>
      <c r="D38" s="316">
        <f>投入係数表!G38</f>
        <v>0</v>
      </c>
      <c r="E38" s="306">
        <f t="shared" si="8"/>
        <v>0</v>
      </c>
      <c r="F38" s="316">
        <f>分析係数表!C41</f>
        <v>0.99594790611943085</v>
      </c>
      <c r="G38" s="306">
        <f t="shared" si="6"/>
        <v>0</v>
      </c>
      <c r="H38" s="306">
        <v>0</v>
      </c>
      <c r="I38" s="306">
        <f t="shared" si="5"/>
        <v>0</v>
      </c>
      <c r="J38" s="316">
        <f>分析係数表!G41</f>
        <v>0.50896339569449323</v>
      </c>
      <c r="K38" s="308">
        <f t="shared" si="3"/>
        <v>0</v>
      </c>
      <c r="L38" s="49"/>
      <c r="M38" s="50"/>
      <c r="N38" s="318">
        <f>分析係数表!H41</f>
        <v>5.504775199299148E-2</v>
      </c>
      <c r="O38" s="310">
        <f t="shared" si="7"/>
        <v>0</v>
      </c>
      <c r="P38" s="316">
        <f>分析係数表!C41</f>
        <v>0.99594790611943085</v>
      </c>
      <c r="Q38" s="310">
        <f t="shared" si="10"/>
        <v>0</v>
      </c>
      <c r="R38" s="310">
        <v>0</v>
      </c>
      <c r="S38" s="311">
        <f t="shared" si="9"/>
        <v>0</v>
      </c>
      <c r="T38" s="316">
        <f>分析係数表!F41</f>
        <v>0.58132099287543681</v>
      </c>
      <c r="U38" s="313">
        <f t="shared" si="4"/>
        <v>0</v>
      </c>
      <c r="V38" s="320">
        <f>分析係数表!D41</f>
        <v>0.12149342216939719</v>
      </c>
      <c r="W38" s="291">
        <f t="shared" si="1"/>
        <v>0</v>
      </c>
      <c r="X38" s="316">
        <f>分析係数表!E41</f>
        <v>0.11755967401821014</v>
      </c>
      <c r="Y38" s="292">
        <f t="shared" si="2"/>
        <v>0</v>
      </c>
    </row>
    <row r="39" spans="1:25">
      <c r="A39" s="278">
        <v>35</v>
      </c>
      <c r="B39" s="266" t="s">
        <v>3</v>
      </c>
      <c r="C39" s="287"/>
      <c r="D39" s="316">
        <f>投入係数表!G39</f>
        <v>1.237566362425687E-3</v>
      </c>
      <c r="E39" s="306">
        <f>$C$9*D39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7"/>
        <v>0</v>
      </c>
      <c r="P39" s="316">
        <f>分析係数表!C42</f>
        <v>0.9655414908579466</v>
      </c>
      <c r="Q39" s="310">
        <f>O39*P39</f>
        <v>0</v>
      </c>
      <c r="R39" s="310">
        <v>0</v>
      </c>
      <c r="S39" s="311">
        <f>I39+R39</f>
        <v>0</v>
      </c>
      <c r="T39" s="316">
        <f>分析係数表!F42</f>
        <v>0.58706867988829459</v>
      </c>
      <c r="U39" s="313">
        <f t="shared" si="4"/>
        <v>0</v>
      </c>
      <c r="V39" s="320">
        <f>分析係数表!D42</f>
        <v>0.12536880137580664</v>
      </c>
      <c r="W39" s="291">
        <f t="shared" si="1"/>
        <v>0</v>
      </c>
      <c r="X39" s="316">
        <f>分析係数表!E42</f>
        <v>0.11770088827882173</v>
      </c>
      <c r="Y39" s="292">
        <f t="shared" si="2"/>
        <v>0</v>
      </c>
    </row>
    <row r="40" spans="1:25">
      <c r="A40" s="278">
        <v>36</v>
      </c>
      <c r="B40" s="266" t="s">
        <v>98</v>
      </c>
      <c r="C40" s="287"/>
      <c r="D40" s="316">
        <f>投入係数表!G40</f>
        <v>4.8335130131404468E-2</v>
      </c>
      <c r="E40" s="306">
        <f>$C$9*D40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7"/>
        <v>0</v>
      </c>
      <c r="P40" s="316">
        <f>分析係数表!C43</f>
        <v>0.68354347123018677</v>
      </c>
      <c r="Q40" s="310">
        <f>O40*P40</f>
        <v>0</v>
      </c>
      <c r="R40" s="310">
        <v>0</v>
      </c>
      <c r="S40" s="311">
        <f>I40+R40</f>
        <v>0</v>
      </c>
      <c r="T40" s="316">
        <f>分析係数表!F43</f>
        <v>0.62240825035949521</v>
      </c>
      <c r="U40" s="313">
        <f t="shared" si="4"/>
        <v>0</v>
      </c>
      <c r="V40" s="320">
        <f>分析係数表!D43</f>
        <v>0.13048156468325811</v>
      </c>
      <c r="W40" s="291">
        <f t="shared" si="1"/>
        <v>0</v>
      </c>
      <c r="X40" s="316">
        <f>分析係数表!E43</f>
        <v>0.11291103502841897</v>
      </c>
      <c r="Y40" s="292">
        <f t="shared" si="2"/>
        <v>0</v>
      </c>
    </row>
    <row r="41" spans="1:25">
      <c r="A41" s="278">
        <v>37</v>
      </c>
      <c r="B41" s="266" t="s">
        <v>99</v>
      </c>
      <c r="C41" s="287"/>
      <c r="D41" s="316">
        <f>投入係数表!G41</f>
        <v>3.1992155296358099E-4</v>
      </c>
      <c r="E41" s="306">
        <f>$C$9*D41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7"/>
        <v>0</v>
      </c>
      <c r="P41" s="316">
        <f>分析係数表!C44</f>
        <v>0.55987382763194615</v>
      </c>
      <c r="Q41" s="310">
        <f>O41*P41</f>
        <v>0</v>
      </c>
      <c r="R41" s="310">
        <v>0</v>
      </c>
      <c r="S41" s="311">
        <f>I41+R41</f>
        <v>0</v>
      </c>
      <c r="T41" s="316">
        <f>分析係数表!F44</f>
        <v>0.5344179716450459</v>
      </c>
      <c r="U41" s="313">
        <f t="shared" si="4"/>
        <v>0</v>
      </c>
      <c r="V41" s="320">
        <f>分析係数表!D44</f>
        <v>0.19836337849438287</v>
      </c>
      <c r="W41" s="291">
        <f t="shared" si="1"/>
        <v>0</v>
      </c>
      <c r="X41" s="316">
        <f>分析係数表!E44</f>
        <v>0.16230318686650563</v>
      </c>
      <c r="Y41" s="292">
        <f t="shared" si="2"/>
        <v>0</v>
      </c>
    </row>
    <row r="42" spans="1:25">
      <c r="A42" s="278">
        <v>38</v>
      </c>
      <c r="B42" s="266" t="s">
        <v>4</v>
      </c>
      <c r="C42" s="287"/>
      <c r="D42" s="316">
        <f>投入係数表!G42</f>
        <v>8.0690273343625094E-4</v>
      </c>
      <c r="E42" s="306">
        <f>$C$9*D42</f>
        <v>0</v>
      </c>
      <c r="F42" s="316">
        <f>分析係数表!C45</f>
        <v>1</v>
      </c>
      <c r="G42" s="306">
        <f>E42*F42</f>
        <v>0</v>
      </c>
      <c r="H42" s="306">
        <v>0</v>
      </c>
      <c r="I42" s="306">
        <f>C42+H42</f>
        <v>0</v>
      </c>
      <c r="J42" s="316">
        <f>分析係数表!G45</f>
        <v>0</v>
      </c>
      <c r="K42" s="308">
        <f>I42*J42</f>
        <v>0</v>
      </c>
      <c r="L42" s="49"/>
      <c r="M42" s="50"/>
      <c r="N42" s="318">
        <f>分析係数表!H45</f>
        <v>0</v>
      </c>
      <c r="O42" s="310">
        <f t="shared" si="7"/>
        <v>0</v>
      </c>
      <c r="P42" s="316">
        <f>分析係数表!C45</f>
        <v>1</v>
      </c>
      <c r="Q42" s="310">
        <f>O42*P42</f>
        <v>0</v>
      </c>
      <c r="R42" s="310">
        <v>0</v>
      </c>
      <c r="S42" s="311">
        <f>I42+R42</f>
        <v>0</v>
      </c>
      <c r="T42" s="316">
        <f>分析係数表!F45</f>
        <v>0</v>
      </c>
      <c r="U42" s="313">
        <f t="shared" si="4"/>
        <v>0</v>
      </c>
      <c r="V42" s="320">
        <f>分析係数表!D45</f>
        <v>0</v>
      </c>
      <c r="W42" s="291">
        <f t="shared" si="1"/>
        <v>0</v>
      </c>
      <c r="X42" s="316">
        <f>分析係数表!E45</f>
        <v>0</v>
      </c>
      <c r="Y42" s="292">
        <f t="shared" si="2"/>
        <v>0</v>
      </c>
    </row>
    <row r="43" spans="1:25">
      <c r="A43" s="278">
        <v>39</v>
      </c>
      <c r="B43" s="266" t="s">
        <v>5</v>
      </c>
      <c r="C43" s="287"/>
      <c r="D43" s="316">
        <f>投入係数表!G43</f>
        <v>4.0969835562214806E-3</v>
      </c>
      <c r="E43" s="306">
        <f>$C$9*D43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7"/>
        <v>0</v>
      </c>
      <c r="P43" s="316">
        <f>分析係数表!C46</f>
        <v>0.63561708735819755</v>
      </c>
      <c r="Q43" s="310">
        <f>O43*P43</f>
        <v>0</v>
      </c>
      <c r="R43" s="310">
        <v>0</v>
      </c>
      <c r="S43" s="311">
        <f>I43+R43</f>
        <v>0</v>
      </c>
      <c r="T43" s="316">
        <f>分析係数表!F46</f>
        <v>0.64740426293918441</v>
      </c>
      <c r="U43" s="313">
        <f t="shared" si="4"/>
        <v>0</v>
      </c>
      <c r="V43" s="320">
        <f>分析係数表!D46</f>
        <v>3.6867524451068895E-3</v>
      </c>
      <c r="W43" s="291">
        <f t="shared" si="1"/>
        <v>0</v>
      </c>
      <c r="X43" s="316">
        <f>分析係数表!E46</f>
        <v>3.6024838177901608E-3</v>
      </c>
      <c r="Y43" s="292">
        <f t="shared" si="2"/>
        <v>0</v>
      </c>
    </row>
    <row r="44" spans="1:25">
      <c r="A44" s="279">
        <v>40</v>
      </c>
      <c r="B44" s="276" t="s">
        <v>279</v>
      </c>
      <c r="C44" s="293">
        <f>SUM(C5:C43)</f>
        <v>0</v>
      </c>
      <c r="D44" s="317">
        <f>投入係数表!G44</f>
        <v>0.65782591534951429</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1391A-14BC-4D9C-8607-F5B8647600EC}">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292</v>
      </c>
      <c r="S2" s="83" t="s">
        <v>240</v>
      </c>
      <c r="U2" s="290" t="s">
        <v>227</v>
      </c>
      <c r="W2" s="83" t="s">
        <v>216</v>
      </c>
      <c r="Y2" s="83" t="s">
        <v>241</v>
      </c>
    </row>
    <row r="3" spans="1:25" ht="44">
      <c r="B3" s="39"/>
      <c r="C3" s="40" t="s">
        <v>242</v>
      </c>
      <c r="D3" s="40" t="s">
        <v>293</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投入係数表!H5</f>
        <v>1.0904194568340566E-2</v>
      </c>
      <c r="E5" s="306">
        <f t="shared" ref="E5:E12" si="0">$C$10*D5</f>
        <v>0</v>
      </c>
      <c r="F5" s="316">
        <f>分析係数表!C8</f>
        <v>0.17333290637377241</v>
      </c>
      <c r="G5" s="306">
        <f>E5*F5</f>
        <v>0</v>
      </c>
      <c r="H5" s="306">
        <f t="array" ref="H5:H43">MMULT(逆行列係数表!C5:AO43,G5:G43)</f>
        <v>0</v>
      </c>
      <c r="I5" s="306">
        <f t="shared" ref="I5:I38" si="1">C5+H5</f>
        <v>0</v>
      </c>
      <c r="J5" s="316">
        <f>分析係数表!G8</f>
        <v>0.15155149614048036</v>
      </c>
      <c r="K5" s="308">
        <f t="shared" ref="K5:K38" si="2">I5*J5</f>
        <v>0</v>
      </c>
      <c r="L5" s="49" t="s">
        <v>115</v>
      </c>
      <c r="M5" s="50" t="s">
        <v>115</v>
      </c>
      <c r="N5" s="318">
        <f>分析係数表!H8</f>
        <v>1.1299182227411633E-2</v>
      </c>
      <c r="O5" s="310">
        <f t="shared" ref="O5:O43" si="3">$M$44*N5</f>
        <v>0</v>
      </c>
      <c r="P5" s="316">
        <f>分析係数表!C8</f>
        <v>0.17333290637377241</v>
      </c>
      <c r="Q5" s="310">
        <f t="shared" ref="Q5:Q38" si="4">O5*P5</f>
        <v>0</v>
      </c>
      <c r="R5" s="310">
        <f t="array" ref="R5:R43">MMULT(逆行列係数表!C5:AO43,Q5:Q43)</f>
        <v>0</v>
      </c>
      <c r="S5" s="311">
        <f t="shared" ref="S5:S38" si="5">I5+R5</f>
        <v>0</v>
      </c>
      <c r="T5" s="316">
        <f>分析係数表!F8</f>
        <v>0.42721038226158625</v>
      </c>
      <c r="U5" s="313">
        <f t="shared" ref="U5:U43" si="6">S5*T5</f>
        <v>0</v>
      </c>
      <c r="V5" s="320">
        <f>分析係数表!D8</f>
        <v>0.32298797552049696</v>
      </c>
      <c r="W5" s="291">
        <f t="shared" ref="W5:W43" si="7">ROUND(S5*V5,0)</f>
        <v>0</v>
      </c>
      <c r="X5" s="316">
        <f>分析係数表!E8</f>
        <v>0.12265584155979949</v>
      </c>
      <c r="Y5" s="292">
        <f t="shared" ref="Y5:Y43" si="8">ROUND(S5*X5,0)</f>
        <v>0</v>
      </c>
    </row>
    <row r="6" spans="1:25">
      <c r="A6" s="278">
        <v>2</v>
      </c>
      <c r="B6" s="266" t="s">
        <v>74</v>
      </c>
      <c r="C6" s="287"/>
      <c r="D6" s="316">
        <f>投入係数表!H6</f>
        <v>1.2022265235215619E-5</v>
      </c>
      <c r="E6" s="306">
        <f t="shared" si="0"/>
        <v>0</v>
      </c>
      <c r="F6" s="316">
        <f>分析係数表!C9</f>
        <v>0.39351462480142041</v>
      </c>
      <c r="G6" s="306">
        <f t="shared" ref="G6:G38" si="9">E6*F6</f>
        <v>0</v>
      </c>
      <c r="H6" s="306">
        <v>0</v>
      </c>
      <c r="I6" s="306">
        <f t="shared" si="1"/>
        <v>0</v>
      </c>
      <c r="J6" s="316">
        <f>分析係数表!G9</f>
        <v>0.22817522849038765</v>
      </c>
      <c r="K6" s="308">
        <f t="shared" si="2"/>
        <v>0</v>
      </c>
      <c r="L6" s="49"/>
      <c r="M6" s="50"/>
      <c r="N6" s="318">
        <f>分析係数表!H9</f>
        <v>5.0911500837573466E-4</v>
      </c>
      <c r="O6" s="310">
        <f t="shared" si="3"/>
        <v>0</v>
      </c>
      <c r="P6" s="316">
        <f>分析係数表!C9</f>
        <v>0.39351462480142041</v>
      </c>
      <c r="Q6" s="310">
        <f t="shared" si="4"/>
        <v>0</v>
      </c>
      <c r="R6" s="310">
        <v>0</v>
      </c>
      <c r="S6" s="311">
        <f t="shared" si="5"/>
        <v>0</v>
      </c>
      <c r="T6" s="316">
        <f>分析係数表!F9</f>
        <v>0.63987813845992225</v>
      </c>
      <c r="U6" s="313">
        <f t="shared" si="6"/>
        <v>0</v>
      </c>
      <c r="V6" s="320">
        <f>分析係数表!D9</f>
        <v>0.29572434079210003</v>
      </c>
      <c r="W6" s="291">
        <f t="shared" si="7"/>
        <v>0</v>
      </c>
      <c r="X6" s="316">
        <f>分析係数表!E9</f>
        <v>0.26862065342998215</v>
      </c>
      <c r="Y6" s="292">
        <f t="shared" si="8"/>
        <v>0</v>
      </c>
    </row>
    <row r="7" spans="1:25">
      <c r="A7" s="278">
        <v>3</v>
      </c>
      <c r="B7" s="266" t="s">
        <v>75</v>
      </c>
      <c r="C7" s="287"/>
      <c r="D7" s="316">
        <f>投入係数表!H7</f>
        <v>0</v>
      </c>
      <c r="E7" s="306">
        <f t="shared" si="0"/>
        <v>0</v>
      </c>
      <c r="F7" s="316">
        <f>分析係数表!C10</f>
        <v>0.12671464860287895</v>
      </c>
      <c r="G7" s="306">
        <f t="shared" si="9"/>
        <v>0</v>
      </c>
      <c r="H7" s="306">
        <v>0</v>
      </c>
      <c r="I7" s="306">
        <f t="shared" si="1"/>
        <v>0</v>
      </c>
      <c r="J7" s="316">
        <f>分析係数表!G10</f>
        <v>0.17153349174243465</v>
      </c>
      <c r="K7" s="308">
        <f t="shared" si="2"/>
        <v>0</v>
      </c>
      <c r="L7" s="49"/>
      <c r="M7" s="50"/>
      <c r="N7" s="318">
        <f>分析係数表!H10</f>
        <v>1.1608350684055029E-3</v>
      </c>
      <c r="O7" s="310">
        <f t="shared" si="3"/>
        <v>0</v>
      </c>
      <c r="P7" s="316">
        <f>分析係数表!C10</f>
        <v>0.12671464860287895</v>
      </c>
      <c r="Q7" s="310">
        <f t="shared" si="4"/>
        <v>0</v>
      </c>
      <c r="R7" s="310">
        <v>0</v>
      </c>
      <c r="S7" s="311">
        <f t="shared" si="5"/>
        <v>0</v>
      </c>
      <c r="T7" s="316">
        <f>分析係数表!F10</f>
        <v>0.47381340455197063</v>
      </c>
      <c r="U7" s="313">
        <f t="shared" si="6"/>
        <v>0</v>
      </c>
      <c r="V7" s="320">
        <f>分析係数表!D10</f>
        <v>9.5045460793747427E-2</v>
      </c>
      <c r="W7" s="291">
        <f t="shared" si="7"/>
        <v>0</v>
      </c>
      <c r="X7" s="316">
        <f>分析係数表!E10</f>
        <v>4.2279520059697977E-2</v>
      </c>
      <c r="Y7" s="292">
        <f t="shared" si="8"/>
        <v>0</v>
      </c>
    </row>
    <row r="8" spans="1:25">
      <c r="A8" s="278">
        <v>4</v>
      </c>
      <c r="B8" s="266" t="s">
        <v>76</v>
      </c>
      <c r="C8" s="287"/>
      <c r="D8" s="316">
        <f>投入係数表!H8</f>
        <v>2.0437850899866552E-4</v>
      </c>
      <c r="E8" s="306">
        <f t="shared" si="0"/>
        <v>0</v>
      </c>
      <c r="F8" s="316">
        <f>分析係数表!C11</f>
        <v>9.348517078458185E-3</v>
      </c>
      <c r="G8" s="306">
        <f t="shared" si="9"/>
        <v>0</v>
      </c>
      <c r="H8" s="306">
        <v>0</v>
      </c>
      <c r="I8" s="306">
        <f t="shared" si="1"/>
        <v>0</v>
      </c>
      <c r="J8" s="316">
        <f>分析係数表!G11</f>
        <v>0.2579516055394917</v>
      </c>
      <c r="K8" s="308">
        <f t="shared" si="2"/>
        <v>0</v>
      </c>
      <c r="L8" s="49"/>
      <c r="M8" s="50"/>
      <c r="N8" s="318">
        <f>分析係数表!H11</f>
        <v>-1.9466162084954558E-5</v>
      </c>
      <c r="O8" s="310">
        <f t="shared" si="3"/>
        <v>0</v>
      </c>
      <c r="P8" s="316">
        <f>分析係数表!C11</f>
        <v>9.348517078458185E-3</v>
      </c>
      <c r="Q8" s="310">
        <f t="shared" si="4"/>
        <v>0</v>
      </c>
      <c r="R8" s="310">
        <v>0</v>
      </c>
      <c r="S8" s="311">
        <f t="shared" si="5"/>
        <v>0</v>
      </c>
      <c r="T8" s="316">
        <f>分析係数表!F11</f>
        <v>0.54360066960888753</v>
      </c>
      <c r="U8" s="313">
        <f t="shared" si="6"/>
        <v>0</v>
      </c>
      <c r="V8" s="320">
        <f>分析係数表!D11</f>
        <v>4.0785268604474206E-2</v>
      </c>
      <c r="W8" s="291">
        <f t="shared" si="7"/>
        <v>0</v>
      </c>
      <c r="X8" s="316">
        <f>分析係数表!E11</f>
        <v>3.926343022371024E-2</v>
      </c>
      <c r="Y8" s="292">
        <f t="shared" si="8"/>
        <v>0</v>
      </c>
    </row>
    <row r="9" spans="1:25">
      <c r="A9" s="278">
        <v>5</v>
      </c>
      <c r="B9" s="266" t="s">
        <v>77</v>
      </c>
      <c r="C9" s="287"/>
      <c r="D9" s="316">
        <f>投入係数表!H9</f>
        <v>3.2580338787434326E-3</v>
      </c>
      <c r="E9" s="306">
        <f t="shared" si="0"/>
        <v>0</v>
      </c>
      <c r="F9" s="316">
        <f>分析係数表!C12</f>
        <v>0.26169189557273109</v>
      </c>
      <c r="G9" s="306">
        <f t="shared" si="9"/>
        <v>0</v>
      </c>
      <c r="H9" s="306">
        <v>0</v>
      </c>
      <c r="I9" s="306">
        <f t="shared" si="1"/>
        <v>0</v>
      </c>
      <c r="J9" s="316">
        <f>分析係数表!G12</f>
        <v>0.13770114594385849</v>
      </c>
      <c r="K9" s="308">
        <f t="shared" si="2"/>
        <v>0</v>
      </c>
      <c r="L9" s="49"/>
      <c r="M9" s="50"/>
      <c r="N9" s="318">
        <f>分析係数表!H12</f>
        <v>0.10146071966313146</v>
      </c>
      <c r="O9" s="310">
        <f t="shared" si="3"/>
        <v>0</v>
      </c>
      <c r="P9" s="316">
        <f>分析係数表!C12</f>
        <v>0.26169189557273109</v>
      </c>
      <c r="Q9" s="310">
        <f t="shared" si="4"/>
        <v>0</v>
      </c>
      <c r="R9" s="310">
        <v>0</v>
      </c>
      <c r="S9" s="311">
        <f t="shared" si="5"/>
        <v>0</v>
      </c>
      <c r="T9" s="316">
        <f>分析係数表!F12</f>
        <v>0.33651535386825859</v>
      </c>
      <c r="U9" s="313">
        <f t="shared" si="6"/>
        <v>0</v>
      </c>
      <c r="V9" s="320">
        <f>分析係数表!D12</f>
        <v>3.4578030097235327E-2</v>
      </c>
      <c r="W9" s="291">
        <f t="shared" si="7"/>
        <v>0</v>
      </c>
      <c r="X9" s="316">
        <f>分析係数表!E12</f>
        <v>3.3355134693599395E-2</v>
      </c>
      <c r="Y9" s="292">
        <f t="shared" si="8"/>
        <v>0</v>
      </c>
    </row>
    <row r="10" spans="1:25">
      <c r="A10" s="278">
        <v>6</v>
      </c>
      <c r="B10" s="266" t="s">
        <v>78</v>
      </c>
      <c r="C10" s="286">
        <f>データ入力!C11</f>
        <v>0</v>
      </c>
      <c r="D10" s="316">
        <f>投入係数表!H10</f>
        <v>0.2045107539162529</v>
      </c>
      <c r="E10" s="306">
        <f t="shared" si="0"/>
        <v>0</v>
      </c>
      <c r="F10" s="316">
        <f>分析係数表!C13</f>
        <v>8.2810371123538395E-2</v>
      </c>
      <c r="G10" s="306">
        <f t="shared" si="9"/>
        <v>0</v>
      </c>
      <c r="H10" s="306">
        <v>0</v>
      </c>
      <c r="I10" s="306">
        <f t="shared" si="1"/>
        <v>0</v>
      </c>
      <c r="J10" s="316">
        <f>分析係数表!G13</f>
        <v>0.2721720626600464</v>
      </c>
      <c r="K10" s="308">
        <f t="shared" si="2"/>
        <v>0</v>
      </c>
      <c r="L10" s="49"/>
      <c r="M10" s="50"/>
      <c r="N10" s="318">
        <f>分析係数表!H13</f>
        <v>1.212874021164739E-2</v>
      </c>
      <c r="O10" s="310">
        <f t="shared" si="3"/>
        <v>0</v>
      </c>
      <c r="P10" s="316">
        <f>分析係数表!C13</f>
        <v>8.2810371123538395E-2</v>
      </c>
      <c r="Q10" s="310">
        <f t="shared" si="4"/>
        <v>0</v>
      </c>
      <c r="R10" s="310">
        <v>0</v>
      </c>
      <c r="S10" s="311">
        <f t="shared" si="5"/>
        <v>0</v>
      </c>
      <c r="T10" s="316">
        <f>分析係数表!F13</f>
        <v>0.39077170920544851</v>
      </c>
      <c r="U10" s="313">
        <f t="shared" si="6"/>
        <v>0</v>
      </c>
      <c r="V10" s="320">
        <f>分析係数表!D13</f>
        <v>0.12720758845381647</v>
      </c>
      <c r="W10" s="291">
        <f t="shared" si="7"/>
        <v>0</v>
      </c>
      <c r="X10" s="316">
        <f>分析係数表!E13</f>
        <v>9.5492852763317662E-2</v>
      </c>
      <c r="Y10" s="292">
        <f t="shared" si="8"/>
        <v>0</v>
      </c>
    </row>
    <row r="11" spans="1:25">
      <c r="A11" s="278">
        <v>7</v>
      </c>
      <c r="B11" s="266" t="s">
        <v>79</v>
      </c>
      <c r="C11" s="287"/>
      <c r="D11" s="316">
        <f>投入係数表!H11</f>
        <v>5.3138412339653034E-3</v>
      </c>
      <c r="E11" s="306">
        <f t="shared" si="0"/>
        <v>0</v>
      </c>
      <c r="F11" s="316">
        <f>分析係数表!C14</f>
        <v>0.29759344347769412</v>
      </c>
      <c r="G11" s="306">
        <f t="shared" si="9"/>
        <v>0</v>
      </c>
      <c r="H11" s="306">
        <v>0</v>
      </c>
      <c r="I11" s="306">
        <f t="shared" si="1"/>
        <v>0</v>
      </c>
      <c r="J11" s="316">
        <f>分析係数表!G14</f>
        <v>0.17335642824825784</v>
      </c>
      <c r="K11" s="308">
        <f t="shared" si="2"/>
        <v>0</v>
      </c>
      <c r="L11" s="49"/>
      <c r="M11" s="50"/>
      <c r="N11" s="318">
        <f>分析係数表!H14</f>
        <v>1.9165801846449152E-3</v>
      </c>
      <c r="O11" s="310">
        <f t="shared" si="3"/>
        <v>0</v>
      </c>
      <c r="P11" s="316">
        <f>分析係数表!C14</f>
        <v>0.29759344347769412</v>
      </c>
      <c r="Q11" s="310">
        <f t="shared" si="4"/>
        <v>0</v>
      </c>
      <c r="R11" s="310">
        <v>0</v>
      </c>
      <c r="S11" s="311">
        <f t="shared" si="5"/>
        <v>0</v>
      </c>
      <c r="T11" s="316">
        <f>分析係数表!F14</f>
        <v>0.35598651785260127</v>
      </c>
      <c r="U11" s="313">
        <f t="shared" si="6"/>
        <v>0</v>
      </c>
      <c r="V11" s="320">
        <f>分析係数表!D14</f>
        <v>4.3833041969742803E-2</v>
      </c>
      <c r="W11" s="291">
        <f t="shared" si="7"/>
        <v>0</v>
      </c>
      <c r="X11" s="316">
        <f>分析係数表!E14</f>
        <v>3.8757158040430381E-2</v>
      </c>
      <c r="Y11" s="292">
        <f t="shared" si="8"/>
        <v>0</v>
      </c>
    </row>
    <row r="12" spans="1:25">
      <c r="A12" s="278">
        <v>8</v>
      </c>
      <c r="B12" s="266" t="s">
        <v>80</v>
      </c>
      <c r="C12" s="287"/>
      <c r="D12" s="316">
        <f>投入係数表!H12</f>
        <v>0.13467341516488537</v>
      </c>
      <c r="E12" s="306">
        <f t="shared" si="0"/>
        <v>0</v>
      </c>
      <c r="F12" s="316">
        <f>分析係数表!C15</f>
        <v>0.21593049601829584</v>
      </c>
      <c r="G12" s="306">
        <f t="shared" si="9"/>
        <v>0</v>
      </c>
      <c r="H12" s="306">
        <v>0</v>
      </c>
      <c r="I12" s="306">
        <f t="shared" si="1"/>
        <v>0</v>
      </c>
      <c r="J12" s="316">
        <f>分析係数表!G15</f>
        <v>0.1171240792325445</v>
      </c>
      <c r="K12" s="308">
        <f t="shared" si="2"/>
        <v>0</v>
      </c>
      <c r="L12" s="49"/>
      <c r="M12" s="50"/>
      <c r="N12" s="318">
        <f>分析係数表!H15</f>
        <v>7.9892300155183192E-3</v>
      </c>
      <c r="O12" s="310">
        <f t="shared" si="3"/>
        <v>0</v>
      </c>
      <c r="P12" s="316">
        <f>分析係数表!C15</f>
        <v>0.21593049601829584</v>
      </c>
      <c r="Q12" s="310">
        <f t="shared" si="4"/>
        <v>0</v>
      </c>
      <c r="R12" s="310">
        <v>0</v>
      </c>
      <c r="S12" s="311">
        <f t="shared" si="5"/>
        <v>0</v>
      </c>
      <c r="T12" s="316">
        <f>分析係数表!F15</f>
        <v>0.35842164855867914</v>
      </c>
      <c r="U12" s="313">
        <f t="shared" si="6"/>
        <v>0</v>
      </c>
      <c r="V12" s="320">
        <f>分析係数表!D15</f>
        <v>1.5678367482667734E-2</v>
      </c>
      <c r="W12" s="291">
        <f t="shared" si="7"/>
        <v>0</v>
      </c>
      <c r="X12" s="316">
        <f>分析係数表!E15</f>
        <v>1.5634458686506418E-2</v>
      </c>
      <c r="Y12" s="292">
        <f t="shared" si="8"/>
        <v>0</v>
      </c>
    </row>
    <row r="13" spans="1:25">
      <c r="A13" s="278">
        <v>9</v>
      </c>
      <c r="B13" s="266" t="s">
        <v>81</v>
      </c>
      <c r="C13" s="287"/>
      <c r="D13" s="316">
        <f>投入係数表!H13</f>
        <v>7.6341384243619184E-3</v>
      </c>
      <c r="E13" s="306">
        <f t="shared" ref="E13:E38" si="10">$C$10*D13</f>
        <v>0</v>
      </c>
      <c r="F13" s="316">
        <f>分析係数表!C16</f>
        <v>0.18770505348742417</v>
      </c>
      <c r="G13" s="306">
        <f t="shared" si="9"/>
        <v>0</v>
      </c>
      <c r="H13" s="306">
        <v>0</v>
      </c>
      <c r="I13" s="306">
        <f t="shared" si="1"/>
        <v>0</v>
      </c>
      <c r="J13" s="316">
        <f>分析係数表!G16</f>
        <v>1.5279579137581789E-2</v>
      </c>
      <c r="K13" s="308">
        <f t="shared" si="2"/>
        <v>0</v>
      </c>
      <c r="L13" s="49"/>
      <c r="M13" s="50"/>
      <c r="N13" s="318">
        <f>分析係数表!H16</f>
        <v>6.0242927132958465E-3</v>
      </c>
      <c r="O13" s="310">
        <f t="shared" si="3"/>
        <v>0</v>
      </c>
      <c r="P13" s="316">
        <f>分析係数表!C16</f>
        <v>0.18770505348742417</v>
      </c>
      <c r="Q13" s="310">
        <f t="shared" si="4"/>
        <v>0</v>
      </c>
      <c r="R13" s="310">
        <v>0</v>
      </c>
      <c r="S13" s="311">
        <f t="shared" si="5"/>
        <v>0</v>
      </c>
      <c r="T13" s="316">
        <f>分析係数表!F16</f>
        <v>0.2627694146106877</v>
      </c>
      <c r="U13" s="313">
        <f t="shared" si="6"/>
        <v>0</v>
      </c>
      <c r="V13" s="320">
        <f>分析係数表!D16</f>
        <v>1.0339400475073228E-2</v>
      </c>
      <c r="W13" s="291">
        <f t="shared" si="7"/>
        <v>0</v>
      </c>
      <c r="X13" s="316">
        <f>分析係数表!E16</f>
        <v>1.0339400475073228E-2</v>
      </c>
      <c r="Y13" s="292">
        <f t="shared" si="8"/>
        <v>0</v>
      </c>
    </row>
    <row r="14" spans="1:25">
      <c r="A14" s="278">
        <v>10</v>
      </c>
      <c r="B14" s="266" t="s">
        <v>82</v>
      </c>
      <c r="C14" s="287"/>
      <c r="D14" s="316">
        <f>投入係数表!H14</f>
        <v>8.5838973779439522E-3</v>
      </c>
      <c r="E14" s="306">
        <f t="shared" si="10"/>
        <v>0</v>
      </c>
      <c r="F14" s="316">
        <f>分析係数表!C17</f>
        <v>0.24245613901755958</v>
      </c>
      <c r="G14" s="306">
        <f t="shared" si="9"/>
        <v>0</v>
      </c>
      <c r="H14" s="306">
        <v>0</v>
      </c>
      <c r="I14" s="306">
        <f t="shared" si="1"/>
        <v>0</v>
      </c>
      <c r="J14" s="316">
        <f>分析係数表!G17</f>
        <v>0.24054742090319753</v>
      </c>
      <c r="K14" s="308">
        <f t="shared" si="2"/>
        <v>0</v>
      </c>
      <c r="L14" s="49"/>
      <c r="M14" s="50"/>
      <c r="N14" s="318">
        <f>分析係数表!H17</f>
        <v>2.8816966460243139E-3</v>
      </c>
      <c r="O14" s="310">
        <f t="shared" si="3"/>
        <v>0</v>
      </c>
      <c r="P14" s="316">
        <f>分析係数表!C17</f>
        <v>0.24245613901755958</v>
      </c>
      <c r="Q14" s="310">
        <f t="shared" si="4"/>
        <v>0</v>
      </c>
      <c r="R14" s="310">
        <v>0</v>
      </c>
      <c r="S14" s="311">
        <f t="shared" si="5"/>
        <v>0</v>
      </c>
      <c r="T14" s="316">
        <f>分析係数表!F17</f>
        <v>0.42825667105631338</v>
      </c>
      <c r="U14" s="313">
        <f t="shared" si="6"/>
        <v>0</v>
      </c>
      <c r="V14" s="320">
        <f>分析係数表!D17</f>
        <v>5.1560411778863557E-2</v>
      </c>
      <c r="W14" s="291">
        <f t="shared" si="7"/>
        <v>0</v>
      </c>
      <c r="X14" s="316">
        <f>分析係数表!E17</f>
        <v>4.9008807340167618E-2</v>
      </c>
      <c r="Y14" s="292">
        <f t="shared" si="8"/>
        <v>0</v>
      </c>
    </row>
    <row r="15" spans="1:25">
      <c r="A15" s="278">
        <v>11</v>
      </c>
      <c r="B15" s="266" t="s">
        <v>83</v>
      </c>
      <c r="C15" s="287"/>
      <c r="D15" s="316">
        <f>投入係数表!H15</f>
        <v>3.0055663088039046E-4</v>
      </c>
      <c r="E15" s="306">
        <f t="shared" si="10"/>
        <v>0</v>
      </c>
      <c r="F15" s="316">
        <f>分析係数表!C18</f>
        <v>0.40831687749419565</v>
      </c>
      <c r="G15" s="306">
        <f t="shared" si="9"/>
        <v>0</v>
      </c>
      <c r="H15" s="306">
        <v>0</v>
      </c>
      <c r="I15" s="306">
        <f t="shared" si="1"/>
        <v>0</v>
      </c>
      <c r="J15" s="316">
        <f>分析係数表!G18</f>
        <v>0.21766947174074985</v>
      </c>
      <c r="K15" s="308">
        <f t="shared" si="2"/>
        <v>0</v>
      </c>
      <c r="L15" s="49"/>
      <c r="M15" s="50"/>
      <c r="N15" s="318">
        <f>分析係数表!H18</f>
        <v>4.4543159123807785E-4</v>
      </c>
      <c r="O15" s="310">
        <f t="shared" si="3"/>
        <v>0</v>
      </c>
      <c r="P15" s="316">
        <f>分析係数表!C18</f>
        <v>0.40831687749419565</v>
      </c>
      <c r="Q15" s="310">
        <f t="shared" si="4"/>
        <v>0</v>
      </c>
      <c r="R15" s="310">
        <v>0</v>
      </c>
      <c r="S15" s="311">
        <f t="shared" si="5"/>
        <v>0</v>
      </c>
      <c r="T15" s="316">
        <f>分析係数表!F18</f>
        <v>0.48997194925916815</v>
      </c>
      <c r="U15" s="313">
        <f t="shared" si="6"/>
        <v>0</v>
      </c>
      <c r="V15" s="320">
        <f>分析係数表!D18</f>
        <v>3.8565313316438733E-2</v>
      </c>
      <c r="W15" s="291">
        <f t="shared" si="7"/>
        <v>0</v>
      </c>
      <c r="X15" s="316">
        <f>分析係数表!E18</f>
        <v>3.6576455199010559E-2</v>
      </c>
      <c r="Y15" s="292">
        <f t="shared" si="8"/>
        <v>0</v>
      </c>
    </row>
    <row r="16" spans="1:25">
      <c r="A16" s="278">
        <v>12</v>
      </c>
      <c r="B16" s="266" t="s">
        <v>84</v>
      </c>
      <c r="C16" s="287"/>
      <c r="D16" s="316">
        <f>投入係数表!H16</f>
        <v>1.202226523521562E-4</v>
      </c>
      <c r="E16" s="306">
        <f t="shared" si="10"/>
        <v>0</v>
      </c>
      <c r="F16" s="316">
        <f>分析係数表!C19</f>
        <v>0.72110086081153413</v>
      </c>
      <c r="G16" s="306">
        <f t="shared" si="9"/>
        <v>0</v>
      </c>
      <c r="H16" s="306">
        <v>0</v>
      </c>
      <c r="I16" s="306">
        <f t="shared" si="1"/>
        <v>0</v>
      </c>
      <c r="J16" s="316">
        <f>分析係数表!G19</f>
        <v>6.2445810408374151E-2</v>
      </c>
      <c r="K16" s="308">
        <f t="shared" si="2"/>
        <v>0</v>
      </c>
      <c r="L16" s="49"/>
      <c r="M16" s="50"/>
      <c r="N16" s="318">
        <f>分析係数表!H19</f>
        <v>-1.2604560155461526E-4</v>
      </c>
      <c r="O16" s="310">
        <f t="shared" si="3"/>
        <v>0</v>
      </c>
      <c r="P16" s="316">
        <f>分析係数表!C19</f>
        <v>0.72110086081153413</v>
      </c>
      <c r="Q16" s="310">
        <f t="shared" si="4"/>
        <v>0</v>
      </c>
      <c r="R16" s="310">
        <v>0</v>
      </c>
      <c r="S16" s="311">
        <f t="shared" si="5"/>
        <v>0</v>
      </c>
      <c r="T16" s="316">
        <f>分析係数表!F19</f>
        <v>0.21331101927013058</v>
      </c>
      <c r="U16" s="313">
        <f t="shared" si="6"/>
        <v>0</v>
      </c>
      <c r="V16" s="320">
        <f>分析係数表!D19</f>
        <v>1.2736199640345095E-2</v>
      </c>
      <c r="W16" s="291">
        <f t="shared" si="7"/>
        <v>0</v>
      </c>
      <c r="X16" s="316">
        <f>分析係数表!E19</f>
        <v>1.2523714081279422E-2</v>
      </c>
      <c r="Y16" s="292">
        <f t="shared" si="8"/>
        <v>0</v>
      </c>
    </row>
    <row r="17" spans="1:25">
      <c r="A17" s="278">
        <v>13</v>
      </c>
      <c r="B17" s="266" t="s">
        <v>85</v>
      </c>
      <c r="C17" s="287"/>
      <c r="D17" s="316">
        <f>投入係数表!H17</f>
        <v>1.2022265235215619E-5</v>
      </c>
      <c r="E17" s="306">
        <f t="shared" si="10"/>
        <v>0</v>
      </c>
      <c r="F17" s="316">
        <f>分析係数表!C20</f>
        <v>4.9598906854145253E-2</v>
      </c>
      <c r="G17" s="306">
        <f t="shared" si="9"/>
        <v>0</v>
      </c>
      <c r="H17" s="306">
        <v>0</v>
      </c>
      <c r="I17" s="306">
        <f t="shared" si="1"/>
        <v>0</v>
      </c>
      <c r="J17" s="316">
        <f>分析係数表!G20</f>
        <v>0.11671945764775135</v>
      </c>
      <c r="K17" s="308">
        <f t="shared" si="2"/>
        <v>0</v>
      </c>
      <c r="L17" s="49"/>
      <c r="M17" s="50"/>
      <c r="N17" s="318">
        <f>分析係数表!H20</f>
        <v>7.0439320449493942E-4</v>
      </c>
      <c r="O17" s="310">
        <f t="shared" si="3"/>
        <v>0</v>
      </c>
      <c r="P17" s="316">
        <f>分析係数表!C20</f>
        <v>4.9598906854145253E-2</v>
      </c>
      <c r="Q17" s="310">
        <f t="shared" si="4"/>
        <v>0</v>
      </c>
      <c r="R17" s="310">
        <v>0</v>
      </c>
      <c r="S17" s="311">
        <f t="shared" si="5"/>
        <v>0</v>
      </c>
      <c r="T17" s="316">
        <f>分析係数表!F20</f>
        <v>0.2109583665362576</v>
      </c>
      <c r="U17" s="313">
        <f t="shared" si="6"/>
        <v>0</v>
      </c>
      <c r="V17" s="320">
        <f>分析係数表!D20</f>
        <v>3.0797631013066269E-2</v>
      </c>
      <c r="W17" s="291">
        <f t="shared" si="7"/>
        <v>0</v>
      </c>
      <c r="X17" s="316">
        <f>分析係数表!E20</f>
        <v>2.9972730221401771E-2</v>
      </c>
      <c r="Y17" s="292">
        <f t="shared" si="8"/>
        <v>0</v>
      </c>
    </row>
    <row r="18" spans="1:25">
      <c r="A18" s="278">
        <v>14</v>
      </c>
      <c r="B18" s="266" t="s">
        <v>86</v>
      </c>
      <c r="C18" s="287"/>
      <c r="D18" s="316">
        <f>投入係数表!H18</f>
        <v>9.3773668834681834E-4</v>
      </c>
      <c r="E18" s="306">
        <f t="shared" si="10"/>
        <v>0</v>
      </c>
      <c r="F18" s="316">
        <f>分析係数表!C21</f>
        <v>0.28411166756853934</v>
      </c>
      <c r="G18" s="306">
        <f t="shared" si="9"/>
        <v>0</v>
      </c>
      <c r="H18" s="306">
        <v>0</v>
      </c>
      <c r="I18" s="306">
        <f t="shared" si="1"/>
        <v>0</v>
      </c>
      <c r="J18" s="316">
        <f>分析係数表!G21</f>
        <v>0.29005387701730417</v>
      </c>
      <c r="K18" s="308">
        <f t="shared" si="2"/>
        <v>0</v>
      </c>
      <c r="L18" s="49"/>
      <c r="M18" s="50"/>
      <c r="N18" s="318">
        <f>分析係数表!H21</f>
        <v>2.3737267060065176E-3</v>
      </c>
      <c r="O18" s="310">
        <f t="shared" si="3"/>
        <v>0</v>
      </c>
      <c r="P18" s="316">
        <f>分析係数表!C21</f>
        <v>0.28411166756853934</v>
      </c>
      <c r="Q18" s="310">
        <f t="shared" si="4"/>
        <v>0</v>
      </c>
      <c r="R18" s="310">
        <v>0</v>
      </c>
      <c r="S18" s="311">
        <f t="shared" si="5"/>
        <v>0</v>
      </c>
      <c r="T18" s="316">
        <f>分析係数表!F21</f>
        <v>0.45791147145628314</v>
      </c>
      <c r="U18" s="313">
        <f t="shared" si="6"/>
        <v>0</v>
      </c>
      <c r="V18" s="320">
        <f>分析係数表!D21</f>
        <v>5.9847590028896828E-2</v>
      </c>
      <c r="W18" s="291">
        <f t="shared" si="7"/>
        <v>0</v>
      </c>
      <c r="X18" s="316">
        <f>分析係数表!E21</f>
        <v>5.4782163530779596E-2</v>
      </c>
      <c r="Y18" s="292">
        <f t="shared" si="8"/>
        <v>0</v>
      </c>
    </row>
    <row r="19" spans="1:25">
      <c r="A19" s="278">
        <v>15</v>
      </c>
      <c r="B19" s="266" t="s">
        <v>70</v>
      </c>
      <c r="C19" s="287"/>
      <c r="D19" s="316">
        <f>投入係数表!H19</f>
        <v>0</v>
      </c>
      <c r="E19" s="306">
        <f t="shared" si="10"/>
        <v>0</v>
      </c>
      <c r="F19" s="316">
        <f>分析係数表!C22</f>
        <v>0.28280144764930404</v>
      </c>
      <c r="G19" s="306">
        <f t="shared" si="9"/>
        <v>0</v>
      </c>
      <c r="H19" s="306">
        <v>0</v>
      </c>
      <c r="I19" s="306">
        <f t="shared" si="1"/>
        <v>0</v>
      </c>
      <c r="J19" s="316">
        <f>分析係数表!G22</f>
        <v>0.21325815420745545</v>
      </c>
      <c r="K19" s="308">
        <f t="shared" si="2"/>
        <v>0</v>
      </c>
      <c r="L19" s="49"/>
      <c r="M19" s="50"/>
      <c r="N19" s="318">
        <f>分析係数表!H22</f>
        <v>5.2408897921031505E-5</v>
      </c>
      <c r="O19" s="310">
        <f t="shared" si="3"/>
        <v>0</v>
      </c>
      <c r="P19" s="316">
        <f>分析係数表!C22</f>
        <v>0.28280144764930404</v>
      </c>
      <c r="Q19" s="310">
        <f t="shared" si="4"/>
        <v>0</v>
      </c>
      <c r="R19" s="310">
        <v>0</v>
      </c>
      <c r="S19" s="311">
        <f t="shared" si="5"/>
        <v>0</v>
      </c>
      <c r="T19" s="316">
        <f>分析係数表!F22</f>
        <v>0.43073258580094059</v>
      </c>
      <c r="U19" s="313">
        <f t="shared" si="6"/>
        <v>0</v>
      </c>
      <c r="V19" s="320">
        <f>分析係数表!D22</f>
        <v>2.2938556731137788E-2</v>
      </c>
      <c r="W19" s="291">
        <f t="shared" si="7"/>
        <v>0</v>
      </c>
      <c r="X19" s="316">
        <f>分析係数表!E22</f>
        <v>2.2183368519679003E-2</v>
      </c>
      <c r="Y19" s="292">
        <f t="shared" si="8"/>
        <v>0</v>
      </c>
    </row>
    <row r="20" spans="1:25">
      <c r="A20" s="278">
        <v>16</v>
      </c>
      <c r="B20" s="266" t="s">
        <v>71</v>
      </c>
      <c r="C20" s="287"/>
      <c r="D20" s="316">
        <f>投入係数表!H20</f>
        <v>0</v>
      </c>
      <c r="E20" s="306">
        <f t="shared" si="10"/>
        <v>0</v>
      </c>
      <c r="F20" s="316">
        <f>分析係数表!C23</f>
        <v>0.31843177703160996</v>
      </c>
      <c r="G20" s="306">
        <f t="shared" si="9"/>
        <v>0</v>
      </c>
      <c r="H20" s="306">
        <v>0</v>
      </c>
      <c r="I20" s="306">
        <f t="shared" si="1"/>
        <v>0</v>
      </c>
      <c r="J20" s="316">
        <f>分析係数表!G23</f>
        <v>0.24379890925547271</v>
      </c>
      <c r="K20" s="308">
        <f t="shared" si="2"/>
        <v>0</v>
      </c>
      <c r="L20" s="49"/>
      <c r="M20" s="50"/>
      <c r="N20" s="318">
        <f>分析係数表!H23</f>
        <v>7.2227388731505603E-6</v>
      </c>
      <c r="O20" s="310">
        <f t="shared" si="3"/>
        <v>0</v>
      </c>
      <c r="P20" s="316">
        <f>分析係数表!C23</f>
        <v>0.31843177703160996</v>
      </c>
      <c r="Q20" s="310">
        <f t="shared" si="4"/>
        <v>0</v>
      </c>
      <c r="R20" s="310">
        <v>0</v>
      </c>
      <c r="S20" s="311">
        <f t="shared" si="5"/>
        <v>0</v>
      </c>
      <c r="T20" s="316">
        <f>分析係数表!F23</f>
        <v>0.43764444987651224</v>
      </c>
      <c r="U20" s="313">
        <f t="shared" si="6"/>
        <v>0</v>
      </c>
      <c r="V20" s="320">
        <f>分析係数表!D23</f>
        <v>3.7770855561684982E-2</v>
      </c>
      <c r="W20" s="291">
        <f t="shared" si="7"/>
        <v>0</v>
      </c>
      <c r="X20" s="316">
        <f>分析係数表!E23</f>
        <v>3.6503495425501575E-2</v>
      </c>
      <c r="Y20" s="292">
        <f t="shared" si="8"/>
        <v>0</v>
      </c>
    </row>
    <row r="21" spans="1:25">
      <c r="A21" s="278">
        <v>17</v>
      </c>
      <c r="B21" s="266" t="s">
        <v>72</v>
      </c>
      <c r="C21" s="287"/>
      <c r="D21" s="316">
        <f>投入係数表!H21</f>
        <v>0</v>
      </c>
      <c r="E21" s="306">
        <f t="shared" si="10"/>
        <v>0</v>
      </c>
      <c r="F21" s="316">
        <f>分析係数表!C24</f>
        <v>6.5709335168878003E-2</v>
      </c>
      <c r="G21" s="306">
        <f t="shared" si="9"/>
        <v>0</v>
      </c>
      <c r="H21" s="306">
        <v>0</v>
      </c>
      <c r="I21" s="306">
        <f t="shared" si="1"/>
        <v>0</v>
      </c>
      <c r="J21" s="316">
        <f>分析係数表!G24</f>
        <v>0.24633125110096343</v>
      </c>
      <c r="K21" s="308">
        <f t="shared" si="2"/>
        <v>0</v>
      </c>
      <c r="L21" s="49"/>
      <c r="M21" s="50"/>
      <c r="N21" s="318">
        <f>分析係数表!H24</f>
        <v>2.8080599423907303E-4</v>
      </c>
      <c r="O21" s="310">
        <f t="shared" si="3"/>
        <v>0</v>
      </c>
      <c r="P21" s="316">
        <f>分析係数表!C24</f>
        <v>6.5709335168878003E-2</v>
      </c>
      <c r="Q21" s="310">
        <f t="shared" si="4"/>
        <v>0</v>
      </c>
      <c r="R21" s="310">
        <v>0</v>
      </c>
      <c r="S21" s="311">
        <f t="shared" si="5"/>
        <v>0</v>
      </c>
      <c r="T21" s="316">
        <f>分析係数表!F24</f>
        <v>0.36721364788140759</v>
      </c>
      <c r="U21" s="313">
        <f t="shared" si="6"/>
        <v>0</v>
      </c>
      <c r="V21" s="320">
        <f>分析係数表!D24</f>
        <v>3.9309475738153632E-2</v>
      </c>
      <c r="W21" s="291">
        <f t="shared" si="7"/>
        <v>0</v>
      </c>
      <c r="X21" s="316">
        <f>分析係数表!E24</f>
        <v>3.8550657867992791E-2</v>
      </c>
      <c r="Y21" s="292">
        <f t="shared" si="8"/>
        <v>0</v>
      </c>
    </row>
    <row r="22" spans="1:25">
      <c r="A22" s="278">
        <v>18</v>
      </c>
      <c r="B22" s="266" t="s">
        <v>87</v>
      </c>
      <c r="C22" s="287"/>
      <c r="D22" s="316">
        <f>投入係数表!H22</f>
        <v>0</v>
      </c>
      <c r="E22" s="306">
        <f t="shared" si="10"/>
        <v>0</v>
      </c>
      <c r="F22" s="316">
        <f>分析係数表!C25</f>
        <v>0.13092441386923714</v>
      </c>
      <c r="G22" s="306">
        <f t="shared" si="9"/>
        <v>0</v>
      </c>
      <c r="H22" s="306">
        <v>0</v>
      </c>
      <c r="I22" s="306">
        <f t="shared" si="1"/>
        <v>0</v>
      </c>
      <c r="J22" s="316">
        <f>分析係数表!G25</f>
        <v>0.2605848403511512</v>
      </c>
      <c r="K22" s="308">
        <f t="shared" si="2"/>
        <v>0</v>
      </c>
      <c r="L22" s="49"/>
      <c r="M22" s="50"/>
      <c r="N22" s="318">
        <f>分析係数表!H25</f>
        <v>9.8123550057191766E-5</v>
      </c>
      <c r="O22" s="310">
        <f t="shared" si="3"/>
        <v>0</v>
      </c>
      <c r="P22" s="316">
        <f>分析係数表!C25</f>
        <v>0.13092441386923714</v>
      </c>
      <c r="Q22" s="310">
        <f t="shared" si="4"/>
        <v>0</v>
      </c>
      <c r="R22" s="310">
        <v>0</v>
      </c>
      <c r="S22" s="311">
        <f t="shared" si="5"/>
        <v>0</v>
      </c>
      <c r="T22" s="316">
        <f>分析係数表!F25</f>
        <v>0.33318683873123567</v>
      </c>
      <c r="U22" s="313">
        <f t="shared" si="6"/>
        <v>0</v>
      </c>
      <c r="V22" s="320">
        <f>分析係数表!D25</f>
        <v>4.284059086963312E-2</v>
      </c>
      <c r="W22" s="291">
        <f t="shared" si="7"/>
        <v>0</v>
      </c>
      <c r="X22" s="316">
        <f>分析係数表!E25</f>
        <v>4.249917369780222E-2</v>
      </c>
      <c r="Y22" s="292">
        <f t="shared" si="8"/>
        <v>0</v>
      </c>
    </row>
    <row r="23" spans="1:25">
      <c r="A23" s="278">
        <v>19</v>
      </c>
      <c r="B23" s="266" t="s">
        <v>88</v>
      </c>
      <c r="C23" s="287"/>
      <c r="D23" s="316">
        <f>投入係数表!H23</f>
        <v>0</v>
      </c>
      <c r="E23" s="306">
        <f t="shared" si="10"/>
        <v>0</v>
      </c>
      <c r="F23" s="316">
        <f>分析係数表!C26</f>
        <v>0.15308736674872969</v>
      </c>
      <c r="G23" s="306">
        <f t="shared" si="9"/>
        <v>0</v>
      </c>
      <c r="H23" s="306">
        <v>0</v>
      </c>
      <c r="I23" s="306">
        <f t="shared" si="1"/>
        <v>0</v>
      </c>
      <c r="J23" s="316">
        <f>分析係数表!G26</f>
        <v>0.20415569699579933</v>
      </c>
      <c r="K23" s="308">
        <f t="shared" si="2"/>
        <v>0</v>
      </c>
      <c r="L23" s="49"/>
      <c r="M23" s="50"/>
      <c r="N23" s="318">
        <f>分析係数表!H26</f>
        <v>8.8175548492147558E-3</v>
      </c>
      <c r="O23" s="310">
        <f t="shared" si="3"/>
        <v>0</v>
      </c>
      <c r="P23" s="316">
        <f>分析係数表!C26</f>
        <v>0.15308736674872969</v>
      </c>
      <c r="Q23" s="310">
        <f t="shared" si="4"/>
        <v>0</v>
      </c>
      <c r="R23" s="310">
        <v>0</v>
      </c>
      <c r="S23" s="311">
        <f t="shared" si="5"/>
        <v>0</v>
      </c>
      <c r="T23" s="316">
        <f>分析係数表!F26</f>
        <v>0.33811565690794865</v>
      </c>
      <c r="U23" s="313">
        <f t="shared" si="6"/>
        <v>0</v>
      </c>
      <c r="V23" s="320">
        <f>分析係数表!D26</f>
        <v>3.3929737559631502E-2</v>
      </c>
      <c r="W23" s="291">
        <f t="shared" si="7"/>
        <v>0</v>
      </c>
      <c r="X23" s="316">
        <f>分析係数表!E26</f>
        <v>3.3531988342571602E-2</v>
      </c>
      <c r="Y23" s="292">
        <f t="shared" si="8"/>
        <v>0</v>
      </c>
    </row>
    <row r="24" spans="1:25">
      <c r="A24" s="278">
        <v>20</v>
      </c>
      <c r="B24" s="266" t="s">
        <v>89</v>
      </c>
      <c r="C24" s="287"/>
      <c r="D24" s="316">
        <f>投入係数表!H24</f>
        <v>0</v>
      </c>
      <c r="E24" s="306">
        <f t="shared" si="10"/>
        <v>0</v>
      </c>
      <c r="F24" s="316">
        <f>分析係数表!C27</f>
        <v>0.18884998044104273</v>
      </c>
      <c r="G24" s="306">
        <f t="shared" si="9"/>
        <v>0</v>
      </c>
      <c r="H24" s="306">
        <v>0</v>
      </c>
      <c r="I24" s="306">
        <f t="shared" si="1"/>
        <v>0</v>
      </c>
      <c r="J24" s="316">
        <f>分析係数表!G27</f>
        <v>0.16481626532719168</v>
      </c>
      <c r="K24" s="308">
        <f t="shared" si="2"/>
        <v>0</v>
      </c>
      <c r="L24" s="49"/>
      <c r="M24" s="50"/>
      <c r="N24" s="318">
        <f>分析係数表!H27</f>
        <v>2.2388024205688101E-2</v>
      </c>
      <c r="O24" s="310">
        <f t="shared" si="3"/>
        <v>0</v>
      </c>
      <c r="P24" s="316">
        <f>分析係数表!C27</f>
        <v>0.18884998044104273</v>
      </c>
      <c r="Q24" s="310">
        <f t="shared" si="4"/>
        <v>0</v>
      </c>
      <c r="R24" s="310">
        <v>0</v>
      </c>
      <c r="S24" s="311">
        <f t="shared" si="5"/>
        <v>0</v>
      </c>
      <c r="T24" s="316">
        <f>分析係数表!F27</f>
        <v>0.29536956526946395</v>
      </c>
      <c r="U24" s="313">
        <f t="shared" si="6"/>
        <v>0</v>
      </c>
      <c r="V24" s="320">
        <f>分析係数表!D27</f>
        <v>2.042747265118797E-2</v>
      </c>
      <c r="W24" s="291">
        <f t="shared" si="7"/>
        <v>0</v>
      </c>
      <c r="X24" s="316">
        <f>分析係数表!E27</f>
        <v>2.035082172191522E-2</v>
      </c>
      <c r="Y24" s="292">
        <f t="shared" si="8"/>
        <v>0</v>
      </c>
    </row>
    <row r="25" spans="1:25">
      <c r="A25" s="278">
        <v>21</v>
      </c>
      <c r="B25" s="266" t="s">
        <v>90</v>
      </c>
      <c r="C25" s="287"/>
      <c r="D25" s="316">
        <f>投入係数表!H25</f>
        <v>0</v>
      </c>
      <c r="E25" s="306">
        <f t="shared" si="10"/>
        <v>0</v>
      </c>
      <c r="F25" s="316">
        <f>分析係数表!C28</f>
        <v>0.2115566871254172</v>
      </c>
      <c r="G25" s="306">
        <f t="shared" si="9"/>
        <v>0</v>
      </c>
      <c r="H25" s="306">
        <v>0</v>
      </c>
      <c r="I25" s="306">
        <f t="shared" si="1"/>
        <v>0</v>
      </c>
      <c r="J25" s="316">
        <f>分析係数表!G28</f>
        <v>0.18177207604774032</v>
      </c>
      <c r="K25" s="308">
        <f t="shared" si="2"/>
        <v>0</v>
      </c>
      <c r="L25" s="49"/>
      <c r="M25" s="50"/>
      <c r="N25" s="318">
        <f>分析係数表!H28</f>
        <v>7.2231792840574596E-3</v>
      </c>
      <c r="O25" s="310">
        <f t="shared" si="3"/>
        <v>0</v>
      </c>
      <c r="P25" s="316">
        <f>分析係数表!C28</f>
        <v>0.2115566871254172</v>
      </c>
      <c r="Q25" s="310">
        <f t="shared" si="4"/>
        <v>0</v>
      </c>
      <c r="R25" s="310">
        <v>0</v>
      </c>
      <c r="S25" s="311">
        <f t="shared" si="5"/>
        <v>0</v>
      </c>
      <c r="T25" s="316">
        <f>分析係数表!F28</f>
        <v>0.29628808224417325</v>
      </c>
      <c r="U25" s="313">
        <f t="shared" si="6"/>
        <v>0</v>
      </c>
      <c r="V25" s="320">
        <f>分析係数表!D28</f>
        <v>3.0551159487848582E-2</v>
      </c>
      <c r="W25" s="291">
        <f t="shared" si="7"/>
        <v>0</v>
      </c>
      <c r="X25" s="316">
        <f>分析係数表!E28</f>
        <v>3.018459578819983E-2</v>
      </c>
      <c r="Y25" s="292">
        <f t="shared" si="8"/>
        <v>0</v>
      </c>
    </row>
    <row r="26" spans="1:25">
      <c r="A26" s="278">
        <v>22</v>
      </c>
      <c r="B26" s="266" t="s">
        <v>64</v>
      </c>
      <c r="C26" s="287"/>
      <c r="D26" s="316">
        <f>投入係数表!H26</f>
        <v>1.3549092920088003E-2</v>
      </c>
      <c r="E26" s="306">
        <f t="shared" si="10"/>
        <v>0</v>
      </c>
      <c r="F26" s="316">
        <f>分析係数表!C29</f>
        <v>0.4024048564090591</v>
      </c>
      <c r="G26" s="306">
        <f t="shared" si="9"/>
        <v>0</v>
      </c>
      <c r="H26" s="306">
        <v>0</v>
      </c>
      <c r="I26" s="306">
        <f t="shared" si="1"/>
        <v>0</v>
      </c>
      <c r="J26" s="316">
        <f>分析係数表!G29</f>
        <v>0.28848634430593861</v>
      </c>
      <c r="K26" s="308">
        <f t="shared" si="2"/>
        <v>0</v>
      </c>
      <c r="L26" s="49"/>
      <c r="M26" s="50"/>
      <c r="N26" s="318">
        <f>分析係数表!H29</f>
        <v>7.7130042947109994E-3</v>
      </c>
      <c r="O26" s="310">
        <f t="shared" si="3"/>
        <v>0</v>
      </c>
      <c r="P26" s="316">
        <f>分析係数表!C29</f>
        <v>0.4024048564090591</v>
      </c>
      <c r="Q26" s="310">
        <f t="shared" si="4"/>
        <v>0</v>
      </c>
      <c r="R26" s="310">
        <v>0</v>
      </c>
      <c r="S26" s="311">
        <f t="shared" si="5"/>
        <v>0</v>
      </c>
      <c r="T26" s="316">
        <f>分析係数表!F29</f>
        <v>0.40202182464221792</v>
      </c>
      <c r="U26" s="313">
        <f t="shared" si="6"/>
        <v>0</v>
      </c>
      <c r="V26" s="320">
        <f>分析係数表!D29</f>
        <v>7.9194780809421356E-2</v>
      </c>
      <c r="W26" s="291">
        <f t="shared" si="7"/>
        <v>0</v>
      </c>
      <c r="X26" s="316">
        <f>分析係数表!E29</f>
        <v>6.5944675090492746E-2</v>
      </c>
      <c r="Y26" s="292">
        <f t="shared" si="8"/>
        <v>0</v>
      </c>
    </row>
    <row r="27" spans="1:25">
      <c r="A27" s="278">
        <v>23</v>
      </c>
      <c r="B27" s="266" t="s">
        <v>91</v>
      </c>
      <c r="C27" s="287"/>
      <c r="D27" s="316">
        <f>投入係数表!H27</f>
        <v>3.4503901225068829E-3</v>
      </c>
      <c r="E27" s="306">
        <f t="shared" si="10"/>
        <v>0</v>
      </c>
      <c r="F27" s="316">
        <f>分析係数表!C30</f>
        <v>1</v>
      </c>
      <c r="G27" s="306">
        <f t="shared" si="9"/>
        <v>0</v>
      </c>
      <c r="H27" s="306">
        <v>0</v>
      </c>
      <c r="I27" s="306">
        <f t="shared" si="1"/>
        <v>0</v>
      </c>
      <c r="J27" s="316">
        <f>分析係数表!G30</f>
        <v>0.33838967095036887</v>
      </c>
      <c r="K27" s="308">
        <f t="shared" si="2"/>
        <v>0</v>
      </c>
      <c r="L27" s="49"/>
      <c r="M27" s="50"/>
      <c r="N27" s="318">
        <f>分析係数表!H30</f>
        <v>0</v>
      </c>
      <c r="O27" s="310">
        <f t="shared" si="3"/>
        <v>0</v>
      </c>
      <c r="P27" s="316">
        <f>分析係数表!C30</f>
        <v>1</v>
      </c>
      <c r="Q27" s="310">
        <f t="shared" si="4"/>
        <v>0</v>
      </c>
      <c r="R27" s="310">
        <v>0</v>
      </c>
      <c r="S27" s="311">
        <f t="shared" si="5"/>
        <v>0</v>
      </c>
      <c r="T27" s="316">
        <f>分析係数表!F30</f>
        <v>0.46362091424568164</v>
      </c>
      <c r="U27" s="313">
        <f t="shared" si="6"/>
        <v>0</v>
      </c>
      <c r="V27" s="320">
        <f>分析係数表!D30</f>
        <v>7.3824536053885614E-2</v>
      </c>
      <c r="W27" s="291">
        <f t="shared" si="7"/>
        <v>0</v>
      </c>
      <c r="X27" s="316">
        <f>分析係数表!E30</f>
        <v>5.6949248710145881E-2</v>
      </c>
      <c r="Y27" s="292">
        <f t="shared" si="8"/>
        <v>0</v>
      </c>
    </row>
    <row r="28" spans="1:25">
      <c r="A28" s="278">
        <v>24</v>
      </c>
      <c r="B28" s="266" t="s">
        <v>92</v>
      </c>
      <c r="C28" s="287"/>
      <c r="D28" s="316">
        <f>投入係数表!H28</f>
        <v>2.7494920592938121E-2</v>
      </c>
      <c r="E28" s="306">
        <f t="shared" si="10"/>
        <v>0</v>
      </c>
      <c r="F28" s="316">
        <f>分析係数表!C31</f>
        <v>0.99932498158227889</v>
      </c>
      <c r="G28" s="306">
        <f t="shared" si="9"/>
        <v>0</v>
      </c>
      <c r="H28" s="306">
        <v>0</v>
      </c>
      <c r="I28" s="306">
        <f t="shared" si="1"/>
        <v>0</v>
      </c>
      <c r="J28" s="316">
        <f>分析係数表!G31</f>
        <v>7.0262508387801376E-2</v>
      </c>
      <c r="K28" s="308">
        <f t="shared" si="2"/>
        <v>0</v>
      </c>
      <c r="L28" s="49"/>
      <c r="M28" s="50"/>
      <c r="N28" s="318">
        <f>分析係数表!H31</f>
        <v>3.314462019579964E-2</v>
      </c>
      <c r="O28" s="310">
        <f t="shared" si="3"/>
        <v>0</v>
      </c>
      <c r="P28" s="316">
        <f>分析係数表!C31</f>
        <v>0.99932498158227889</v>
      </c>
      <c r="Q28" s="310">
        <f t="shared" si="4"/>
        <v>0</v>
      </c>
      <c r="R28" s="310">
        <v>0</v>
      </c>
      <c r="S28" s="311">
        <f t="shared" si="5"/>
        <v>0</v>
      </c>
      <c r="T28" s="316">
        <f>分析係数表!F31</f>
        <v>0.39948542779773355</v>
      </c>
      <c r="U28" s="313">
        <f t="shared" si="6"/>
        <v>0</v>
      </c>
      <c r="V28" s="320">
        <f>分析係数表!D31</f>
        <v>2.9145126840892164E-3</v>
      </c>
      <c r="W28" s="291">
        <f t="shared" si="7"/>
        <v>0</v>
      </c>
      <c r="X28" s="316">
        <f>分析係数表!E31</f>
        <v>2.9145126840892164E-3</v>
      </c>
      <c r="Y28" s="292">
        <f t="shared" si="8"/>
        <v>0</v>
      </c>
    </row>
    <row r="29" spans="1:25">
      <c r="A29" s="278">
        <v>25</v>
      </c>
      <c r="B29" s="266" t="s">
        <v>1</v>
      </c>
      <c r="C29" s="287"/>
      <c r="D29" s="316">
        <f>投入係数表!H29</f>
        <v>1.8394065809879897E-3</v>
      </c>
      <c r="E29" s="306">
        <f t="shared" si="10"/>
        <v>0</v>
      </c>
      <c r="F29" s="316">
        <f>分析係数表!C32</f>
        <v>0.9998360837770528</v>
      </c>
      <c r="G29" s="306">
        <f t="shared" si="9"/>
        <v>0</v>
      </c>
      <c r="H29" s="306">
        <v>0</v>
      </c>
      <c r="I29" s="306">
        <f t="shared" si="1"/>
        <v>0</v>
      </c>
      <c r="J29" s="316">
        <f>分析係数表!G32</f>
        <v>0.11380414292785156</v>
      </c>
      <c r="K29" s="308">
        <f t="shared" si="2"/>
        <v>0</v>
      </c>
      <c r="L29" s="49"/>
      <c r="M29" s="50"/>
      <c r="N29" s="318">
        <f>分析係数表!H32</f>
        <v>7.2296973654795713E-3</v>
      </c>
      <c r="O29" s="310">
        <f t="shared" si="3"/>
        <v>0</v>
      </c>
      <c r="P29" s="316">
        <f>分析係数表!C32</f>
        <v>0.9998360837770528</v>
      </c>
      <c r="Q29" s="310">
        <f t="shared" si="4"/>
        <v>0</v>
      </c>
      <c r="R29" s="310">
        <v>0</v>
      </c>
      <c r="S29" s="311">
        <f t="shared" si="5"/>
        <v>0</v>
      </c>
      <c r="T29" s="316">
        <f>分析係数表!F32</f>
        <v>0.44272670787830282</v>
      </c>
      <c r="U29" s="313">
        <f t="shared" si="6"/>
        <v>0</v>
      </c>
      <c r="V29" s="320">
        <f>分析係数表!D32</f>
        <v>2.1120085933633119E-2</v>
      </c>
      <c r="W29" s="291">
        <f t="shared" si="7"/>
        <v>0</v>
      </c>
      <c r="X29" s="316">
        <f>分析係数表!E32</f>
        <v>2.1120085933633119E-2</v>
      </c>
      <c r="Y29" s="292">
        <f t="shared" si="8"/>
        <v>0</v>
      </c>
    </row>
    <row r="30" spans="1:25">
      <c r="A30" s="278">
        <v>26</v>
      </c>
      <c r="B30" s="266" t="s">
        <v>2</v>
      </c>
      <c r="C30" s="287"/>
      <c r="D30" s="316">
        <f>投入係数表!H30</f>
        <v>2.8853436564517485E-4</v>
      </c>
      <c r="E30" s="306">
        <f t="shared" si="10"/>
        <v>0</v>
      </c>
      <c r="F30" s="316">
        <f>分析係数表!C33</f>
        <v>0.99108509199615646</v>
      </c>
      <c r="G30" s="306">
        <f t="shared" si="9"/>
        <v>0</v>
      </c>
      <c r="H30" s="306">
        <v>0</v>
      </c>
      <c r="I30" s="306">
        <f t="shared" si="1"/>
        <v>0</v>
      </c>
      <c r="J30" s="316">
        <f>分析係数表!G33</f>
        <v>0.4529749017181946</v>
      </c>
      <c r="K30" s="308">
        <f t="shared" si="2"/>
        <v>0</v>
      </c>
      <c r="L30" s="49"/>
      <c r="M30" s="50"/>
      <c r="N30" s="318">
        <f>分析係数表!H33</f>
        <v>7.7168799106917146E-4</v>
      </c>
      <c r="O30" s="310">
        <f t="shared" si="3"/>
        <v>0</v>
      </c>
      <c r="P30" s="316">
        <f>分析係数表!C33</f>
        <v>0.99108509199615646</v>
      </c>
      <c r="Q30" s="310">
        <f t="shared" si="4"/>
        <v>0</v>
      </c>
      <c r="R30" s="310">
        <v>0</v>
      </c>
      <c r="S30" s="311">
        <f t="shared" si="5"/>
        <v>0</v>
      </c>
      <c r="T30" s="316">
        <f>分析係数表!F33</f>
        <v>0.63278689994307047</v>
      </c>
      <c r="U30" s="313">
        <f t="shared" si="6"/>
        <v>0</v>
      </c>
      <c r="V30" s="320">
        <f>分析係数表!D33</f>
        <v>8.7702783269007503E-2</v>
      </c>
      <c r="W30" s="291">
        <f t="shared" si="7"/>
        <v>0</v>
      </c>
      <c r="X30" s="316">
        <f>分析係数表!E33</f>
        <v>8.4336323251883824E-2</v>
      </c>
      <c r="Y30" s="292">
        <f t="shared" si="8"/>
        <v>0</v>
      </c>
    </row>
    <row r="31" spans="1:25">
      <c r="A31" s="278">
        <v>27</v>
      </c>
      <c r="B31" s="266" t="s">
        <v>65</v>
      </c>
      <c r="C31" s="287"/>
      <c r="D31" s="316">
        <f>投入係数表!H31</f>
        <v>8.6800754998256777E-2</v>
      </c>
      <c r="E31" s="306">
        <f t="shared" si="10"/>
        <v>0</v>
      </c>
      <c r="F31" s="316">
        <f>分析係数表!C34</f>
        <v>0.24606089914510665</v>
      </c>
      <c r="G31" s="306">
        <f t="shared" si="9"/>
        <v>0</v>
      </c>
      <c r="H31" s="306">
        <v>0</v>
      </c>
      <c r="I31" s="306">
        <f t="shared" si="1"/>
        <v>0</v>
      </c>
      <c r="J31" s="316">
        <f>分析係数表!G34</f>
        <v>0.43749758717185111</v>
      </c>
      <c r="K31" s="308">
        <f t="shared" si="2"/>
        <v>0</v>
      </c>
      <c r="L31" s="49"/>
      <c r="M31" s="50"/>
      <c r="N31" s="318">
        <f>分析係数表!H34</f>
        <v>0.137069350800852</v>
      </c>
      <c r="O31" s="310">
        <f t="shared" si="3"/>
        <v>0</v>
      </c>
      <c r="P31" s="316">
        <f>分析係数表!C34</f>
        <v>0.24606089914510665</v>
      </c>
      <c r="Q31" s="310">
        <f t="shared" si="4"/>
        <v>0</v>
      </c>
      <c r="R31" s="310">
        <v>0</v>
      </c>
      <c r="S31" s="311">
        <f t="shared" si="5"/>
        <v>0</v>
      </c>
      <c r="T31" s="316">
        <f>分析係数表!F34</f>
        <v>0.68044247766447119</v>
      </c>
      <c r="U31" s="313">
        <f t="shared" si="6"/>
        <v>0</v>
      </c>
      <c r="V31" s="320">
        <f>分析係数表!D34</f>
        <v>0.15389009392691583</v>
      </c>
      <c r="W31" s="291">
        <f t="shared" si="7"/>
        <v>0</v>
      </c>
      <c r="X31" s="316">
        <f>分析係数表!E34</f>
        <v>0.1433320704064108</v>
      </c>
      <c r="Y31" s="292">
        <f t="shared" si="8"/>
        <v>0</v>
      </c>
    </row>
    <row r="32" spans="1:25">
      <c r="A32" s="278">
        <v>28</v>
      </c>
      <c r="B32" s="266" t="s">
        <v>66</v>
      </c>
      <c r="C32" s="287"/>
      <c r="D32" s="316">
        <f>投入係数表!H32</f>
        <v>2.0509984491277847E-2</v>
      </c>
      <c r="E32" s="306">
        <f t="shared" si="10"/>
        <v>0</v>
      </c>
      <c r="F32" s="316">
        <f>分析係数表!C35</f>
        <v>0.75377646979277246</v>
      </c>
      <c r="G32" s="306">
        <f t="shared" si="9"/>
        <v>0</v>
      </c>
      <c r="H32" s="306">
        <v>0</v>
      </c>
      <c r="I32" s="306">
        <f t="shared" si="1"/>
        <v>0</v>
      </c>
      <c r="J32" s="316">
        <f>分析係数表!G35</f>
        <v>0.30282397072447498</v>
      </c>
      <c r="K32" s="308">
        <f t="shared" si="2"/>
        <v>0</v>
      </c>
      <c r="L32" s="49"/>
      <c r="M32" s="50"/>
      <c r="N32" s="318">
        <f>分析係数表!H35</f>
        <v>5.7629969222324183E-2</v>
      </c>
      <c r="O32" s="310">
        <f t="shared" si="3"/>
        <v>0</v>
      </c>
      <c r="P32" s="316">
        <f>分析係数表!C35</f>
        <v>0.75377646979277246</v>
      </c>
      <c r="Q32" s="310">
        <f t="shared" si="4"/>
        <v>0</v>
      </c>
      <c r="R32" s="310">
        <v>0</v>
      </c>
      <c r="S32" s="311">
        <f t="shared" si="5"/>
        <v>0</v>
      </c>
      <c r="T32" s="316">
        <f>分析係数表!F35</f>
        <v>0.60548890850388704</v>
      </c>
      <c r="U32" s="313">
        <f t="shared" si="6"/>
        <v>0</v>
      </c>
      <c r="V32" s="320">
        <f>分析係数表!D35</f>
        <v>4.0363234612300396E-2</v>
      </c>
      <c r="W32" s="291">
        <f t="shared" si="7"/>
        <v>0</v>
      </c>
      <c r="X32" s="316">
        <f>分析係数表!E35</f>
        <v>3.9154079363329694E-2</v>
      </c>
      <c r="Y32" s="292">
        <f t="shared" si="8"/>
        <v>0</v>
      </c>
    </row>
    <row r="33" spans="1:25">
      <c r="A33" s="278">
        <v>29</v>
      </c>
      <c r="B33" s="266" t="s">
        <v>93</v>
      </c>
      <c r="C33" s="287"/>
      <c r="D33" s="316">
        <f>投入係数表!H33</f>
        <v>5.24170764255401E-3</v>
      </c>
      <c r="E33" s="306">
        <f t="shared" si="10"/>
        <v>0</v>
      </c>
      <c r="F33" s="316">
        <f>分析係数表!C36</f>
        <v>0.99118010215945485</v>
      </c>
      <c r="G33" s="306">
        <f t="shared" si="9"/>
        <v>0</v>
      </c>
      <c r="H33" s="306">
        <v>0</v>
      </c>
      <c r="I33" s="306">
        <f t="shared" si="1"/>
        <v>0</v>
      </c>
      <c r="J33" s="316">
        <f>分析係数表!G36</f>
        <v>5.8650173764370726E-2</v>
      </c>
      <c r="K33" s="308">
        <f t="shared" si="2"/>
        <v>0</v>
      </c>
      <c r="L33" s="49"/>
      <c r="M33" s="50"/>
      <c r="N33" s="318">
        <f>分析係数表!H36</f>
        <v>0.2375179181177472</v>
      </c>
      <c r="O33" s="310">
        <f t="shared" si="3"/>
        <v>0</v>
      </c>
      <c r="P33" s="316">
        <f>分析係数表!C36</f>
        <v>0.99118010215945485</v>
      </c>
      <c r="Q33" s="310">
        <f t="shared" si="4"/>
        <v>0</v>
      </c>
      <c r="R33" s="310">
        <v>0</v>
      </c>
      <c r="S33" s="311">
        <f t="shared" si="5"/>
        <v>0</v>
      </c>
      <c r="T33" s="316">
        <f>分析係数表!F36</f>
        <v>0.81306518983088305</v>
      </c>
      <c r="U33" s="313">
        <f t="shared" si="6"/>
        <v>0</v>
      </c>
      <c r="V33" s="320">
        <f>分析係数表!D36</f>
        <v>1.5774342104513773E-2</v>
      </c>
      <c r="W33" s="291">
        <f t="shared" si="7"/>
        <v>0</v>
      </c>
      <c r="X33" s="316">
        <f>分析係数表!E36</f>
        <v>1.3229670821596217E-2</v>
      </c>
      <c r="Y33" s="292">
        <f t="shared" si="8"/>
        <v>0</v>
      </c>
    </row>
    <row r="34" spans="1:25">
      <c r="A34" s="278">
        <v>30</v>
      </c>
      <c r="B34" s="266" t="s">
        <v>94</v>
      </c>
      <c r="C34" s="287"/>
      <c r="D34" s="316">
        <f>投入係数表!H34</f>
        <v>2.2036812176150229E-2</v>
      </c>
      <c r="E34" s="306">
        <f t="shared" si="10"/>
        <v>0</v>
      </c>
      <c r="F34" s="316">
        <f>分析係数表!C37</f>
        <v>0.58105140483022077</v>
      </c>
      <c r="G34" s="306">
        <f t="shared" si="9"/>
        <v>0</v>
      </c>
      <c r="H34" s="306">
        <v>0</v>
      </c>
      <c r="I34" s="306">
        <f t="shared" si="1"/>
        <v>0</v>
      </c>
      <c r="J34" s="316">
        <f>分析係数表!G37</f>
        <v>0.40235165952905672</v>
      </c>
      <c r="K34" s="308">
        <f t="shared" si="2"/>
        <v>0</v>
      </c>
      <c r="L34" s="49"/>
      <c r="M34" s="50"/>
      <c r="N34" s="318">
        <f>分析係数表!H37</f>
        <v>4.2719417558337268E-2</v>
      </c>
      <c r="O34" s="310">
        <f t="shared" si="3"/>
        <v>0</v>
      </c>
      <c r="P34" s="316">
        <f>分析係数表!C37</f>
        <v>0.58105140483022077</v>
      </c>
      <c r="Q34" s="310">
        <f t="shared" si="4"/>
        <v>0</v>
      </c>
      <c r="R34" s="310">
        <v>0</v>
      </c>
      <c r="S34" s="311">
        <f t="shared" si="5"/>
        <v>0</v>
      </c>
      <c r="T34" s="316">
        <f>分析係数表!F37</f>
        <v>0.63403708963374472</v>
      </c>
      <c r="U34" s="313">
        <f t="shared" si="6"/>
        <v>0</v>
      </c>
      <c r="V34" s="320">
        <f>分析係数表!D37</f>
        <v>7.9200513574427991E-2</v>
      </c>
      <c r="W34" s="291">
        <f t="shared" si="7"/>
        <v>0</v>
      </c>
      <c r="X34" s="316">
        <f>分析係数表!E37</f>
        <v>7.3600662533244779E-2</v>
      </c>
      <c r="Y34" s="292">
        <f t="shared" si="8"/>
        <v>0</v>
      </c>
    </row>
    <row r="35" spans="1:25">
      <c r="A35" s="278">
        <v>31</v>
      </c>
      <c r="B35" s="266" t="s">
        <v>95</v>
      </c>
      <c r="C35" s="287"/>
      <c r="D35" s="316">
        <f>投入係数表!H35</f>
        <v>4.4722826675002107E-3</v>
      </c>
      <c r="E35" s="306">
        <f t="shared" si="10"/>
        <v>0</v>
      </c>
      <c r="F35" s="316">
        <f>分析係数表!C38</f>
        <v>0.47456671407271833</v>
      </c>
      <c r="G35" s="306">
        <f t="shared" si="9"/>
        <v>0</v>
      </c>
      <c r="H35" s="306">
        <v>0</v>
      </c>
      <c r="I35" s="306">
        <f t="shared" si="1"/>
        <v>0</v>
      </c>
      <c r="J35" s="316">
        <f>分析係数表!G38</f>
        <v>0.18003386475673192</v>
      </c>
      <c r="K35" s="308">
        <f t="shared" si="2"/>
        <v>0</v>
      </c>
      <c r="L35" s="49"/>
      <c r="M35" s="50"/>
      <c r="N35" s="318">
        <f>分析係数表!H38</f>
        <v>5.150358926080905E-2</v>
      </c>
      <c r="O35" s="310">
        <f t="shared" si="3"/>
        <v>0</v>
      </c>
      <c r="P35" s="316">
        <f>分析係数表!C38</f>
        <v>0.47456671407271833</v>
      </c>
      <c r="Q35" s="310">
        <f t="shared" si="4"/>
        <v>0</v>
      </c>
      <c r="R35" s="310">
        <v>0</v>
      </c>
      <c r="S35" s="311">
        <f t="shared" si="5"/>
        <v>0</v>
      </c>
      <c r="T35" s="316">
        <f>分析係数表!F38</f>
        <v>0.4997199825516766</v>
      </c>
      <c r="U35" s="313">
        <f t="shared" si="6"/>
        <v>0</v>
      </c>
      <c r="V35" s="320">
        <f>分析係数表!D38</f>
        <v>3.5590827435143364E-2</v>
      </c>
      <c r="W35" s="291">
        <f t="shared" si="7"/>
        <v>0</v>
      </c>
      <c r="X35" s="316">
        <f>分析係数表!E38</f>
        <v>3.1059891839156476E-2</v>
      </c>
      <c r="Y35" s="292">
        <f t="shared" si="8"/>
        <v>0</v>
      </c>
    </row>
    <row r="36" spans="1:25">
      <c r="A36" s="278">
        <v>32</v>
      </c>
      <c r="B36" s="266" t="s">
        <v>67</v>
      </c>
      <c r="C36" s="287"/>
      <c r="D36" s="316">
        <f>投入係数表!H36</f>
        <v>0</v>
      </c>
      <c r="E36" s="306">
        <f t="shared" si="10"/>
        <v>0</v>
      </c>
      <c r="F36" s="316">
        <f>分析係数表!C39</f>
        <v>1</v>
      </c>
      <c r="G36" s="306">
        <f t="shared" si="9"/>
        <v>0</v>
      </c>
      <c r="H36" s="306">
        <v>0</v>
      </c>
      <c r="I36" s="306">
        <f t="shared" si="1"/>
        <v>0</v>
      </c>
      <c r="J36" s="316">
        <f>分析係数表!G39</f>
        <v>0.33345520667958617</v>
      </c>
      <c r="K36" s="308">
        <f t="shared" si="2"/>
        <v>0</v>
      </c>
      <c r="L36" s="49"/>
      <c r="M36" s="50"/>
      <c r="N36" s="318">
        <f>分析係数表!H39</f>
        <v>5.0851604954235139E-3</v>
      </c>
      <c r="O36" s="310">
        <f t="shared" si="3"/>
        <v>0</v>
      </c>
      <c r="P36" s="316">
        <f>分析係数表!C39</f>
        <v>1</v>
      </c>
      <c r="Q36" s="310">
        <f t="shared" si="4"/>
        <v>0</v>
      </c>
      <c r="R36" s="310">
        <v>0</v>
      </c>
      <c r="S36" s="311">
        <f t="shared" si="5"/>
        <v>0</v>
      </c>
      <c r="T36" s="316">
        <f>分析係数表!F39</f>
        <v>0.70859596344355691</v>
      </c>
      <c r="U36" s="313">
        <f t="shared" si="6"/>
        <v>0</v>
      </c>
      <c r="V36" s="320">
        <f>分析係数表!D39</f>
        <v>4.8027598057070089E-2</v>
      </c>
      <c r="W36" s="291">
        <f t="shared" si="7"/>
        <v>0</v>
      </c>
      <c r="X36" s="316">
        <f>分析係数表!E39</f>
        <v>4.8027598057070089E-2</v>
      </c>
      <c r="Y36" s="292">
        <f t="shared" si="8"/>
        <v>0</v>
      </c>
    </row>
    <row r="37" spans="1:25">
      <c r="A37" s="278">
        <v>33</v>
      </c>
      <c r="B37" s="266" t="s">
        <v>96</v>
      </c>
      <c r="C37" s="287"/>
      <c r="D37" s="316">
        <f>投入係数表!H37</f>
        <v>4.8089060940862477E-5</v>
      </c>
      <c r="E37" s="306">
        <f t="shared" si="10"/>
        <v>0</v>
      </c>
      <c r="F37" s="316">
        <f>分析係数表!C40</f>
        <v>0.78927678494152065</v>
      </c>
      <c r="G37" s="306">
        <f t="shared" si="9"/>
        <v>0</v>
      </c>
      <c r="H37" s="306">
        <v>0</v>
      </c>
      <c r="I37" s="306">
        <f t="shared" si="1"/>
        <v>0</v>
      </c>
      <c r="J37" s="316">
        <f>分析係数表!G40</f>
        <v>0.52314226927728547</v>
      </c>
      <c r="K37" s="308">
        <f t="shared" si="2"/>
        <v>0</v>
      </c>
      <c r="L37" s="49"/>
      <c r="M37" s="50"/>
      <c r="N37" s="318">
        <f>分析係数表!H40</f>
        <v>3.428475595158087E-2</v>
      </c>
      <c r="O37" s="310">
        <f t="shared" si="3"/>
        <v>0</v>
      </c>
      <c r="P37" s="316">
        <f>分析係数表!C40</f>
        <v>0.78927678494152065</v>
      </c>
      <c r="Q37" s="310">
        <f t="shared" si="4"/>
        <v>0</v>
      </c>
      <c r="R37" s="310">
        <v>0</v>
      </c>
      <c r="S37" s="311">
        <f t="shared" si="5"/>
        <v>0</v>
      </c>
      <c r="T37" s="316">
        <f>分析係数表!F40</f>
        <v>0.70623799726049996</v>
      </c>
      <c r="U37" s="313">
        <f t="shared" si="6"/>
        <v>0</v>
      </c>
      <c r="V37" s="320">
        <f>分析係数表!D40</f>
        <v>9.0697433955161888E-2</v>
      </c>
      <c r="W37" s="291">
        <f t="shared" si="7"/>
        <v>0</v>
      </c>
      <c r="X37" s="316">
        <f>分析係数表!E40</f>
        <v>9.0562666353757981E-2</v>
      </c>
      <c r="Y37" s="292">
        <f t="shared" si="8"/>
        <v>0</v>
      </c>
    </row>
    <row r="38" spans="1:25">
      <c r="A38" s="278">
        <v>34</v>
      </c>
      <c r="B38" s="266" t="s">
        <v>97</v>
      </c>
      <c r="C38" s="287"/>
      <c r="D38" s="316">
        <f>投入係数表!H38</f>
        <v>0</v>
      </c>
      <c r="E38" s="306">
        <f t="shared" si="10"/>
        <v>0</v>
      </c>
      <c r="F38" s="316">
        <f>分析係数表!C41</f>
        <v>0.99594790611943085</v>
      </c>
      <c r="G38" s="306">
        <f t="shared" si="9"/>
        <v>0</v>
      </c>
      <c r="H38" s="306">
        <v>0</v>
      </c>
      <c r="I38" s="306">
        <f t="shared" si="1"/>
        <v>0</v>
      </c>
      <c r="J38" s="316">
        <f>分析係数表!G41</f>
        <v>0.50896339569449323</v>
      </c>
      <c r="K38" s="308">
        <f t="shared" si="2"/>
        <v>0</v>
      </c>
      <c r="L38" s="49"/>
      <c r="M38" s="50"/>
      <c r="N38" s="318">
        <f>分析係数表!H41</f>
        <v>5.504775199299148E-2</v>
      </c>
      <c r="O38" s="310">
        <f t="shared" si="3"/>
        <v>0</v>
      </c>
      <c r="P38" s="316">
        <f>分析係数表!C41</f>
        <v>0.99594790611943085</v>
      </c>
      <c r="Q38" s="310">
        <f t="shared" si="4"/>
        <v>0</v>
      </c>
      <c r="R38" s="310">
        <v>0</v>
      </c>
      <c r="S38" s="311">
        <f t="shared" si="5"/>
        <v>0</v>
      </c>
      <c r="T38" s="316">
        <f>分析係数表!F41</f>
        <v>0.58132099287543681</v>
      </c>
      <c r="U38" s="313">
        <f t="shared" si="6"/>
        <v>0</v>
      </c>
      <c r="V38" s="320">
        <f>分析係数表!D41</f>
        <v>0.12149342216939719</v>
      </c>
      <c r="W38" s="291">
        <f t="shared" si="7"/>
        <v>0</v>
      </c>
      <c r="X38" s="316">
        <f>分析係数表!E41</f>
        <v>0.11755967401821014</v>
      </c>
      <c r="Y38" s="292">
        <f t="shared" si="8"/>
        <v>0</v>
      </c>
    </row>
    <row r="39" spans="1:25">
      <c r="A39" s="278">
        <v>35</v>
      </c>
      <c r="B39" s="266" t="s">
        <v>3</v>
      </c>
      <c r="C39" s="287"/>
      <c r="D39" s="316">
        <f>投入係数表!H39</f>
        <v>7.5740270981858402E-4</v>
      </c>
      <c r="E39" s="306">
        <f>$C$10*D39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3"/>
        <v>0</v>
      </c>
      <c r="P39" s="316">
        <f>分析係数表!C42</f>
        <v>0.9655414908579466</v>
      </c>
      <c r="Q39" s="310">
        <f>O39*P39</f>
        <v>0</v>
      </c>
      <c r="R39" s="310">
        <v>0</v>
      </c>
      <c r="S39" s="311">
        <f>I39+R39</f>
        <v>0</v>
      </c>
      <c r="T39" s="316">
        <f>分析係数表!F42</f>
        <v>0.58706867988829459</v>
      </c>
      <c r="U39" s="313">
        <f t="shared" si="6"/>
        <v>0</v>
      </c>
      <c r="V39" s="320">
        <f>分析係数表!D42</f>
        <v>0.12536880137580664</v>
      </c>
      <c r="W39" s="291">
        <f t="shared" si="7"/>
        <v>0</v>
      </c>
      <c r="X39" s="316">
        <f>分析係数表!E42</f>
        <v>0.11770088827882173</v>
      </c>
      <c r="Y39" s="292">
        <f t="shared" si="8"/>
        <v>0</v>
      </c>
    </row>
    <row r="40" spans="1:25">
      <c r="A40" s="278">
        <v>36</v>
      </c>
      <c r="B40" s="266" t="s">
        <v>98</v>
      </c>
      <c r="C40" s="287"/>
      <c r="D40" s="316">
        <f>投入係数表!H40</f>
        <v>3.4071099676601067E-2</v>
      </c>
      <c r="E40" s="306">
        <f>$C$10*D40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3"/>
        <v>0</v>
      </c>
      <c r="P40" s="316">
        <f>分析係数表!C43</f>
        <v>0.68354347123018677</v>
      </c>
      <c r="Q40" s="310">
        <f>O40*P40</f>
        <v>0</v>
      </c>
      <c r="R40" s="310">
        <v>0</v>
      </c>
      <c r="S40" s="311">
        <f>I40+R40</f>
        <v>0</v>
      </c>
      <c r="T40" s="316">
        <f>分析係数表!F43</f>
        <v>0.62240825035949521</v>
      </c>
      <c r="U40" s="313">
        <f t="shared" si="6"/>
        <v>0</v>
      </c>
      <c r="V40" s="320">
        <f>分析係数表!D43</f>
        <v>0.13048156468325811</v>
      </c>
      <c r="W40" s="291">
        <f t="shared" si="7"/>
        <v>0</v>
      </c>
      <c r="X40" s="316">
        <f>分析係数表!E43</f>
        <v>0.11291103502841897</v>
      </c>
      <c r="Y40" s="292">
        <f t="shared" si="8"/>
        <v>0</v>
      </c>
    </row>
    <row r="41" spans="1:25">
      <c r="A41" s="278">
        <v>37</v>
      </c>
      <c r="B41" s="266" t="s">
        <v>99</v>
      </c>
      <c r="C41" s="287"/>
      <c r="D41" s="316">
        <f>投入係数表!H41</f>
        <v>1.202226523521562E-4</v>
      </c>
      <c r="E41" s="306">
        <f>$C$10*D41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3"/>
        <v>0</v>
      </c>
      <c r="P41" s="316">
        <f>分析係数表!C44</f>
        <v>0.55987382763194615</v>
      </c>
      <c r="Q41" s="310">
        <f>O41*P41</f>
        <v>0</v>
      </c>
      <c r="R41" s="310">
        <v>0</v>
      </c>
      <c r="S41" s="311">
        <f>I41+R41</f>
        <v>0</v>
      </c>
      <c r="T41" s="316">
        <f>分析係数表!F44</f>
        <v>0.5344179716450459</v>
      </c>
      <c r="U41" s="313">
        <f t="shared" si="6"/>
        <v>0</v>
      </c>
      <c r="V41" s="320">
        <f>分析係数表!D44</f>
        <v>0.19836337849438287</v>
      </c>
      <c r="W41" s="291">
        <f t="shared" si="7"/>
        <v>0</v>
      </c>
      <c r="X41" s="316">
        <f>分析係数表!E44</f>
        <v>0.16230318686650563</v>
      </c>
      <c r="Y41" s="292">
        <f t="shared" si="8"/>
        <v>0</v>
      </c>
    </row>
    <row r="42" spans="1:25">
      <c r="A42" s="278">
        <v>38</v>
      </c>
      <c r="B42" s="266" t="s">
        <v>4</v>
      </c>
      <c r="C42" s="287"/>
      <c r="D42" s="316">
        <f>投入係数表!H42</f>
        <v>1.0820038711694057E-3</v>
      </c>
      <c r="E42" s="306">
        <f>$C$10*D42</f>
        <v>0</v>
      </c>
      <c r="F42" s="316">
        <f>分析係数表!C45</f>
        <v>1</v>
      </c>
      <c r="G42" s="306">
        <f>E42*F42</f>
        <v>0</v>
      </c>
      <c r="H42" s="306">
        <v>0</v>
      </c>
      <c r="I42" s="306">
        <f>C42+H42</f>
        <v>0</v>
      </c>
      <c r="J42" s="316">
        <f>分析係数表!G45</f>
        <v>0</v>
      </c>
      <c r="K42" s="308">
        <f>I42*J42</f>
        <v>0</v>
      </c>
      <c r="L42" s="49"/>
      <c r="M42" s="50"/>
      <c r="N42" s="318">
        <f>分析係数表!H45</f>
        <v>0</v>
      </c>
      <c r="O42" s="310">
        <f t="shared" si="3"/>
        <v>0</v>
      </c>
      <c r="P42" s="316">
        <f>分析係数表!C45</f>
        <v>1</v>
      </c>
      <c r="Q42" s="310">
        <f>O42*P42</f>
        <v>0</v>
      </c>
      <c r="R42" s="310">
        <v>0</v>
      </c>
      <c r="S42" s="311">
        <f>I42+R42</f>
        <v>0</v>
      </c>
      <c r="T42" s="316">
        <f>分析係数表!F45</f>
        <v>0</v>
      </c>
      <c r="U42" s="313">
        <f t="shared" si="6"/>
        <v>0</v>
      </c>
      <c r="V42" s="320">
        <f>分析係数表!D45</f>
        <v>0</v>
      </c>
      <c r="W42" s="291">
        <f t="shared" si="7"/>
        <v>0</v>
      </c>
      <c r="X42" s="316">
        <f>分析係数表!E45</f>
        <v>0</v>
      </c>
      <c r="Y42" s="292">
        <f t="shared" si="8"/>
        <v>0</v>
      </c>
    </row>
    <row r="43" spans="1:25">
      <c r="A43" s="278">
        <v>39</v>
      </c>
      <c r="B43" s="266" t="s">
        <v>5</v>
      </c>
      <c r="C43" s="287"/>
      <c r="D43" s="316">
        <f>投入係数表!H43</f>
        <v>2.7771432693348081E-3</v>
      </c>
      <c r="E43" s="306">
        <f>$C$10*D43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3"/>
        <v>0</v>
      </c>
      <c r="P43" s="316">
        <f>分析係数表!C46</f>
        <v>0.63561708735819755</v>
      </c>
      <c r="Q43" s="310">
        <f>O43*P43</f>
        <v>0</v>
      </c>
      <c r="R43" s="310">
        <v>0</v>
      </c>
      <c r="S43" s="311">
        <f>I43+R43</f>
        <v>0</v>
      </c>
      <c r="T43" s="316">
        <f>分析係数表!F46</f>
        <v>0.64740426293918441</v>
      </c>
      <c r="U43" s="313">
        <f t="shared" si="6"/>
        <v>0</v>
      </c>
      <c r="V43" s="320">
        <f>分析係数表!D46</f>
        <v>3.6867524451068895E-3</v>
      </c>
      <c r="W43" s="291">
        <f t="shared" si="7"/>
        <v>0</v>
      </c>
      <c r="X43" s="316">
        <f>分析係数表!E46</f>
        <v>3.6024838177901608E-3</v>
      </c>
      <c r="Y43" s="292">
        <f t="shared" si="8"/>
        <v>0</v>
      </c>
    </row>
    <row r="44" spans="1:25">
      <c r="A44" s="279">
        <v>40</v>
      </c>
      <c r="B44" s="276" t="s">
        <v>279</v>
      </c>
      <c r="C44" s="293">
        <f>SUM(C5:C43)</f>
        <v>0</v>
      </c>
      <c r="D44" s="317">
        <f>投入係数表!H44</f>
        <v>0.60100506137366405</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90ADD-DE0F-416B-9A2B-7BCD903C9975}">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294</v>
      </c>
      <c r="S2" s="83" t="s">
        <v>240</v>
      </c>
      <c r="U2" s="290" t="s">
        <v>227</v>
      </c>
      <c r="W2" s="83" t="s">
        <v>216</v>
      </c>
      <c r="Y2" s="83" t="s">
        <v>241</v>
      </c>
    </row>
    <row r="3" spans="1:25" ht="44">
      <c r="B3" s="39"/>
      <c r="C3" s="40" t="s">
        <v>242</v>
      </c>
      <c r="D3" s="40" t="s">
        <v>295</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投入係数表!I5</f>
        <v>1.2877110601262011E-3</v>
      </c>
      <c r="E5" s="306">
        <f>$C$11*D5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 t="shared" ref="S5:S38" si="0">I5+R5</f>
        <v>0</v>
      </c>
      <c r="T5" s="316">
        <f>分析係数表!F8</f>
        <v>0.42721038226158625</v>
      </c>
      <c r="U5" s="313">
        <f t="shared" ref="U5:U43" si="1">S5*T5</f>
        <v>0</v>
      </c>
      <c r="V5" s="320">
        <f>分析係数表!D8</f>
        <v>0.32298797552049696</v>
      </c>
      <c r="W5" s="291">
        <f t="shared" ref="W5:W43" si="2">ROUND(S5*V5,0)</f>
        <v>0</v>
      </c>
      <c r="X5" s="316">
        <f>分析係数表!E8</f>
        <v>0.12265584155979949</v>
      </c>
      <c r="Y5" s="292">
        <f t="shared" ref="Y5:Y43" si="3">ROUND(S5*X5,0)</f>
        <v>0</v>
      </c>
    </row>
    <row r="6" spans="1:25">
      <c r="A6" s="278">
        <v>2</v>
      </c>
      <c r="B6" s="266" t="s">
        <v>74</v>
      </c>
      <c r="C6" s="287"/>
      <c r="D6" s="316">
        <f>投入係数表!I6</f>
        <v>1.8726692028238619E-2</v>
      </c>
      <c r="E6" s="306">
        <f>$C$11*D6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 t="shared" si="0"/>
        <v>0</v>
      </c>
      <c r="T6" s="316">
        <f>分析係数表!F9</f>
        <v>0.63987813845992225</v>
      </c>
      <c r="U6" s="313">
        <f t="shared" si="1"/>
        <v>0</v>
      </c>
      <c r="V6" s="320">
        <f>分析係数表!D9</f>
        <v>0.29572434079210003</v>
      </c>
      <c r="W6" s="291">
        <f t="shared" si="2"/>
        <v>0</v>
      </c>
      <c r="X6" s="316">
        <f>分析係数表!E9</f>
        <v>0.26862065342998215</v>
      </c>
      <c r="Y6" s="292">
        <f t="shared" si="3"/>
        <v>0</v>
      </c>
    </row>
    <row r="7" spans="1:25">
      <c r="A7" s="278">
        <v>3</v>
      </c>
      <c r="B7" s="266" t="s">
        <v>75</v>
      </c>
      <c r="C7" s="287"/>
      <c r="D7" s="316">
        <f>投入係数表!I7</f>
        <v>0</v>
      </c>
      <c r="E7" s="306">
        <f>$C$11*D7</f>
        <v>0</v>
      </c>
      <c r="F7" s="316">
        <f>分析係数表!C10</f>
        <v>0.12671464860287895</v>
      </c>
      <c r="G7" s="306">
        <f>E7*F7</f>
        <v>0</v>
      </c>
      <c r="H7" s="306">
        <v>0</v>
      </c>
      <c r="I7" s="306">
        <f>C7+H7</f>
        <v>0</v>
      </c>
      <c r="J7" s="316">
        <f>分析係数表!G10</f>
        <v>0.17153349174243465</v>
      </c>
      <c r="K7" s="308">
        <f t="shared" ref="K7:K38" si="4">I7*J7</f>
        <v>0</v>
      </c>
      <c r="L7" s="49"/>
      <c r="M7" s="50"/>
      <c r="N7" s="318">
        <f>分析係数表!H10</f>
        <v>1.1608350684055029E-3</v>
      </c>
      <c r="O7" s="310">
        <f>$M$44*N7</f>
        <v>0</v>
      </c>
      <c r="P7" s="316">
        <f>分析係数表!C10</f>
        <v>0.12671464860287895</v>
      </c>
      <c r="Q7" s="310">
        <f>O7*P7</f>
        <v>0</v>
      </c>
      <c r="R7" s="310">
        <v>0</v>
      </c>
      <c r="S7" s="311">
        <f t="shared" si="0"/>
        <v>0</v>
      </c>
      <c r="T7" s="316">
        <f>分析係数表!F10</f>
        <v>0.47381340455197063</v>
      </c>
      <c r="U7" s="313">
        <f t="shared" si="1"/>
        <v>0</v>
      </c>
      <c r="V7" s="320">
        <f>分析係数表!D10</f>
        <v>9.5045460793747427E-2</v>
      </c>
      <c r="W7" s="291">
        <f t="shared" si="2"/>
        <v>0</v>
      </c>
      <c r="X7" s="316">
        <f>分析係数表!E10</f>
        <v>4.2279520059697977E-2</v>
      </c>
      <c r="Y7" s="292">
        <f t="shared" si="3"/>
        <v>0</v>
      </c>
    </row>
    <row r="8" spans="1:25">
      <c r="A8" s="278">
        <v>4</v>
      </c>
      <c r="B8" s="266" t="s">
        <v>76</v>
      </c>
      <c r="C8" s="287"/>
      <c r="D8" s="316">
        <f>投入係数表!I8</f>
        <v>2.0533770958769152E-3</v>
      </c>
      <c r="E8" s="306">
        <f>$C$11*D8</f>
        <v>0</v>
      </c>
      <c r="F8" s="316">
        <f>分析係数表!C11</f>
        <v>9.348517078458185E-3</v>
      </c>
      <c r="G8" s="306">
        <f>E8*F8</f>
        <v>0</v>
      </c>
      <c r="H8" s="306">
        <v>0</v>
      </c>
      <c r="I8" s="306">
        <f>C8+H8</f>
        <v>0</v>
      </c>
      <c r="J8" s="316">
        <f>分析係数表!G11</f>
        <v>0.2579516055394917</v>
      </c>
      <c r="K8" s="308">
        <f t="shared" si="4"/>
        <v>0</v>
      </c>
      <c r="L8" s="49"/>
      <c r="M8" s="50"/>
      <c r="N8" s="318">
        <f>分析係数表!H11</f>
        <v>-1.9466162084954558E-5</v>
      </c>
      <c r="O8" s="310">
        <f t="shared" ref="O8:O43" si="5">$M$44*N8</f>
        <v>0</v>
      </c>
      <c r="P8" s="316">
        <f>分析係数表!C11</f>
        <v>9.348517078458185E-3</v>
      </c>
      <c r="Q8" s="310">
        <f t="shared" ref="Q8:Q38" si="6">O8*P8</f>
        <v>0</v>
      </c>
      <c r="R8" s="310">
        <v>0</v>
      </c>
      <c r="S8" s="311">
        <f t="shared" si="0"/>
        <v>0</v>
      </c>
      <c r="T8" s="316">
        <f>分析係数表!F11</f>
        <v>0.54360066960888753</v>
      </c>
      <c r="U8" s="313">
        <f t="shared" si="1"/>
        <v>0</v>
      </c>
      <c r="V8" s="320">
        <f>分析係数表!D11</f>
        <v>4.0785268604474206E-2</v>
      </c>
      <c r="W8" s="291">
        <f t="shared" si="2"/>
        <v>0</v>
      </c>
      <c r="X8" s="316">
        <f>分析係数表!E11</f>
        <v>3.926343022371024E-2</v>
      </c>
      <c r="Y8" s="292">
        <f t="shared" si="3"/>
        <v>0</v>
      </c>
    </row>
    <row r="9" spans="1:25">
      <c r="A9" s="278">
        <v>5</v>
      </c>
      <c r="B9" s="266" t="s">
        <v>77</v>
      </c>
      <c r="C9" s="287"/>
      <c r="D9" s="316">
        <f>投入係数表!I9</f>
        <v>1.4536946063378943E-3</v>
      </c>
      <c r="E9" s="306">
        <f t="shared" ref="E9:E38" si="7">$C$11*D9</f>
        <v>0</v>
      </c>
      <c r="F9" s="316">
        <f>分析係数表!C12</f>
        <v>0.26169189557273109</v>
      </c>
      <c r="G9" s="306">
        <f>E9*F9</f>
        <v>0</v>
      </c>
      <c r="H9" s="306">
        <v>0</v>
      </c>
      <c r="I9" s="306">
        <f>C9+H9</f>
        <v>0</v>
      </c>
      <c r="J9" s="316">
        <f>分析係数表!G12</f>
        <v>0.13770114594385849</v>
      </c>
      <c r="K9" s="308">
        <f t="shared" si="4"/>
        <v>0</v>
      </c>
      <c r="L9" s="49"/>
      <c r="M9" s="50"/>
      <c r="N9" s="318">
        <f>分析係数表!H12</f>
        <v>0.10146071966313146</v>
      </c>
      <c r="O9" s="310">
        <f t="shared" si="5"/>
        <v>0</v>
      </c>
      <c r="P9" s="316">
        <f>分析係数表!C12</f>
        <v>0.26169189557273109</v>
      </c>
      <c r="Q9" s="310">
        <f t="shared" si="6"/>
        <v>0</v>
      </c>
      <c r="R9" s="310">
        <v>0</v>
      </c>
      <c r="S9" s="311">
        <f t="shared" si="0"/>
        <v>0</v>
      </c>
      <c r="T9" s="316">
        <f>分析係数表!F12</f>
        <v>0.33651535386825859</v>
      </c>
      <c r="U9" s="313">
        <f t="shared" si="1"/>
        <v>0</v>
      </c>
      <c r="V9" s="320">
        <f>分析係数表!D12</f>
        <v>3.4578030097235327E-2</v>
      </c>
      <c r="W9" s="291">
        <f t="shared" si="2"/>
        <v>0</v>
      </c>
      <c r="X9" s="316">
        <f>分析係数表!E12</f>
        <v>3.3355134693599395E-2</v>
      </c>
      <c r="Y9" s="292">
        <f t="shared" si="3"/>
        <v>0</v>
      </c>
    </row>
    <row r="10" spans="1:25">
      <c r="A10" s="278">
        <v>6</v>
      </c>
      <c r="B10" s="266" t="s">
        <v>78</v>
      </c>
      <c r="C10" s="287"/>
      <c r="D10" s="316">
        <f>投入係数表!I10</f>
        <v>2.9047120587046321E-3</v>
      </c>
      <c r="E10" s="306">
        <f t="shared" si="7"/>
        <v>0</v>
      </c>
      <c r="F10" s="316">
        <f>分析係数表!C13</f>
        <v>8.2810371123538395E-2</v>
      </c>
      <c r="G10" s="306">
        <f t="shared" ref="G10:G38" si="8">E10*F10</f>
        <v>0</v>
      </c>
      <c r="H10" s="306">
        <v>0</v>
      </c>
      <c r="I10" s="306">
        <f t="shared" ref="I10:I38" si="9">C10+H10</f>
        <v>0</v>
      </c>
      <c r="J10" s="316">
        <f>分析係数表!G13</f>
        <v>0.2721720626600464</v>
      </c>
      <c r="K10" s="308">
        <f t="shared" si="4"/>
        <v>0</v>
      </c>
      <c r="L10" s="49"/>
      <c r="M10" s="50"/>
      <c r="N10" s="318">
        <f>分析係数表!H13</f>
        <v>1.212874021164739E-2</v>
      </c>
      <c r="O10" s="310">
        <f t="shared" si="5"/>
        <v>0</v>
      </c>
      <c r="P10" s="316">
        <f>分析係数表!C13</f>
        <v>8.2810371123538395E-2</v>
      </c>
      <c r="Q10" s="310">
        <f t="shared" si="6"/>
        <v>0</v>
      </c>
      <c r="R10" s="310">
        <v>0</v>
      </c>
      <c r="S10" s="311">
        <f t="shared" si="0"/>
        <v>0</v>
      </c>
      <c r="T10" s="316">
        <f>分析係数表!F13</f>
        <v>0.39077170920544851</v>
      </c>
      <c r="U10" s="313">
        <f t="shared" si="1"/>
        <v>0</v>
      </c>
      <c r="V10" s="320">
        <f>分析係数表!D13</f>
        <v>0.12720758845381647</v>
      </c>
      <c r="W10" s="291">
        <f t="shared" si="2"/>
        <v>0</v>
      </c>
      <c r="X10" s="316">
        <f>分析係数表!E13</f>
        <v>9.5492852763317662E-2</v>
      </c>
      <c r="Y10" s="292">
        <f t="shared" si="3"/>
        <v>0</v>
      </c>
    </row>
    <row r="11" spans="1:25">
      <c r="A11" s="278">
        <v>7</v>
      </c>
      <c r="B11" s="266" t="s">
        <v>79</v>
      </c>
      <c r="C11" s="286">
        <f>データ入力!C12</f>
        <v>0</v>
      </c>
      <c r="D11" s="316">
        <f>投入係数表!I11</f>
        <v>0.30845900340266269</v>
      </c>
      <c r="E11" s="306">
        <f t="shared" si="7"/>
        <v>0</v>
      </c>
      <c r="F11" s="316">
        <f>分析係数表!C14</f>
        <v>0.29759344347769412</v>
      </c>
      <c r="G11" s="306">
        <f t="shared" si="8"/>
        <v>0</v>
      </c>
      <c r="H11" s="306">
        <v>0</v>
      </c>
      <c r="I11" s="306">
        <f t="shared" si="9"/>
        <v>0</v>
      </c>
      <c r="J11" s="316">
        <f>分析係数表!G14</f>
        <v>0.17335642824825784</v>
      </c>
      <c r="K11" s="308">
        <f t="shared" si="4"/>
        <v>0</v>
      </c>
      <c r="L11" s="49"/>
      <c r="M11" s="50"/>
      <c r="N11" s="318">
        <f>分析係数表!H14</f>
        <v>1.9165801846449152E-3</v>
      </c>
      <c r="O11" s="310">
        <f t="shared" si="5"/>
        <v>0</v>
      </c>
      <c r="P11" s="316">
        <f>分析係数表!C14</f>
        <v>0.29759344347769412</v>
      </c>
      <c r="Q11" s="310">
        <f t="shared" si="6"/>
        <v>0</v>
      </c>
      <c r="R11" s="310">
        <v>0</v>
      </c>
      <c r="S11" s="311">
        <f t="shared" si="0"/>
        <v>0</v>
      </c>
      <c r="T11" s="316">
        <f>分析係数表!F14</f>
        <v>0.35598651785260127</v>
      </c>
      <c r="U11" s="313">
        <f t="shared" si="1"/>
        <v>0</v>
      </c>
      <c r="V11" s="320">
        <f>分析係数表!D14</f>
        <v>4.3833041969742803E-2</v>
      </c>
      <c r="W11" s="291">
        <f t="shared" si="2"/>
        <v>0</v>
      </c>
      <c r="X11" s="316">
        <f>分析係数表!E14</f>
        <v>3.8757158040430381E-2</v>
      </c>
      <c r="Y11" s="292">
        <f t="shared" si="3"/>
        <v>0</v>
      </c>
    </row>
    <row r="12" spans="1:25">
      <c r="A12" s="278">
        <v>8</v>
      </c>
      <c r="B12" s="266" t="s">
        <v>80</v>
      </c>
      <c r="C12" s="287"/>
      <c r="D12" s="316">
        <f>投入係数表!I12</f>
        <v>3.2056241650626052E-2</v>
      </c>
      <c r="E12" s="306">
        <f t="shared" si="7"/>
        <v>0</v>
      </c>
      <c r="F12" s="316">
        <f>分析係数表!C15</f>
        <v>0.21593049601829584</v>
      </c>
      <c r="G12" s="306">
        <f t="shared" si="8"/>
        <v>0</v>
      </c>
      <c r="H12" s="306">
        <v>0</v>
      </c>
      <c r="I12" s="306">
        <f t="shared" si="9"/>
        <v>0</v>
      </c>
      <c r="J12" s="316">
        <f>分析係数表!G15</f>
        <v>0.1171240792325445</v>
      </c>
      <c r="K12" s="308">
        <f t="shared" si="4"/>
        <v>0</v>
      </c>
      <c r="L12" s="49"/>
      <c r="M12" s="50"/>
      <c r="N12" s="318">
        <f>分析係数表!H15</f>
        <v>7.9892300155183192E-3</v>
      </c>
      <c r="O12" s="310">
        <f t="shared" si="5"/>
        <v>0</v>
      </c>
      <c r="P12" s="316">
        <f>分析係数表!C15</f>
        <v>0.21593049601829584</v>
      </c>
      <c r="Q12" s="310">
        <f t="shared" si="6"/>
        <v>0</v>
      </c>
      <c r="R12" s="310">
        <v>0</v>
      </c>
      <c r="S12" s="311">
        <f t="shared" si="0"/>
        <v>0</v>
      </c>
      <c r="T12" s="316">
        <f>分析係数表!F15</f>
        <v>0.35842164855867914</v>
      </c>
      <c r="U12" s="313">
        <f t="shared" si="1"/>
        <v>0</v>
      </c>
      <c r="V12" s="320">
        <f>分析係数表!D15</f>
        <v>1.5678367482667734E-2</v>
      </c>
      <c r="W12" s="291">
        <f t="shared" si="2"/>
        <v>0</v>
      </c>
      <c r="X12" s="316">
        <f>分析係数表!E15</f>
        <v>1.5634458686506418E-2</v>
      </c>
      <c r="Y12" s="292">
        <f t="shared" si="3"/>
        <v>0</v>
      </c>
    </row>
    <row r="13" spans="1:25">
      <c r="A13" s="278">
        <v>9</v>
      </c>
      <c r="B13" s="266" t="s">
        <v>81</v>
      </c>
      <c r="C13" s="287"/>
      <c r="D13" s="316">
        <f>投入係数表!I13</f>
        <v>4.9928921562065803E-3</v>
      </c>
      <c r="E13" s="306">
        <f t="shared" si="7"/>
        <v>0</v>
      </c>
      <c r="F13" s="316">
        <f>分析係数表!C16</f>
        <v>0.18770505348742417</v>
      </c>
      <c r="G13" s="306">
        <f t="shared" si="8"/>
        <v>0</v>
      </c>
      <c r="H13" s="306">
        <v>0</v>
      </c>
      <c r="I13" s="306">
        <f t="shared" si="9"/>
        <v>0</v>
      </c>
      <c r="J13" s="316">
        <f>分析係数表!G16</f>
        <v>1.5279579137581789E-2</v>
      </c>
      <c r="K13" s="308">
        <f t="shared" si="4"/>
        <v>0</v>
      </c>
      <c r="L13" s="49"/>
      <c r="M13" s="50"/>
      <c r="N13" s="318">
        <f>分析係数表!H16</f>
        <v>6.0242927132958465E-3</v>
      </c>
      <c r="O13" s="310">
        <f t="shared" si="5"/>
        <v>0</v>
      </c>
      <c r="P13" s="316">
        <f>分析係数表!C16</f>
        <v>0.18770505348742417</v>
      </c>
      <c r="Q13" s="310">
        <f t="shared" si="6"/>
        <v>0</v>
      </c>
      <c r="R13" s="310">
        <v>0</v>
      </c>
      <c r="S13" s="311">
        <f t="shared" si="0"/>
        <v>0</v>
      </c>
      <c r="T13" s="316">
        <f>分析係数表!F16</f>
        <v>0.2627694146106877</v>
      </c>
      <c r="U13" s="313">
        <f t="shared" si="1"/>
        <v>0</v>
      </c>
      <c r="V13" s="320">
        <f>分析係数表!D16</f>
        <v>1.0339400475073228E-2</v>
      </c>
      <c r="W13" s="291">
        <f t="shared" si="2"/>
        <v>0</v>
      </c>
      <c r="X13" s="316">
        <f>分析係数表!E16</f>
        <v>1.0339400475073228E-2</v>
      </c>
      <c r="Y13" s="292">
        <f t="shared" si="3"/>
        <v>0</v>
      </c>
    </row>
    <row r="14" spans="1:25">
      <c r="A14" s="278">
        <v>10</v>
      </c>
      <c r="B14" s="266" t="s">
        <v>82</v>
      </c>
      <c r="C14" s="287"/>
      <c r="D14" s="316">
        <f>投入係数表!I14</f>
        <v>1.9527161065614366E-2</v>
      </c>
      <c r="E14" s="306">
        <f t="shared" si="7"/>
        <v>0</v>
      </c>
      <c r="F14" s="316">
        <f>分析係数表!C17</f>
        <v>0.24245613901755958</v>
      </c>
      <c r="G14" s="306">
        <f t="shared" si="8"/>
        <v>0</v>
      </c>
      <c r="H14" s="306">
        <v>0</v>
      </c>
      <c r="I14" s="306">
        <f t="shared" si="9"/>
        <v>0</v>
      </c>
      <c r="J14" s="316">
        <f>分析係数表!G17</f>
        <v>0.24054742090319753</v>
      </c>
      <c r="K14" s="308">
        <f t="shared" si="4"/>
        <v>0</v>
      </c>
      <c r="L14" s="49"/>
      <c r="M14" s="50"/>
      <c r="N14" s="318">
        <f>分析係数表!H17</f>
        <v>2.8816966460243139E-3</v>
      </c>
      <c r="O14" s="310">
        <f t="shared" si="5"/>
        <v>0</v>
      </c>
      <c r="P14" s="316">
        <f>分析係数表!C17</f>
        <v>0.24245613901755958</v>
      </c>
      <c r="Q14" s="310">
        <f t="shared" si="6"/>
        <v>0</v>
      </c>
      <c r="R14" s="310">
        <v>0</v>
      </c>
      <c r="S14" s="311">
        <f t="shared" si="0"/>
        <v>0</v>
      </c>
      <c r="T14" s="316">
        <f>分析係数表!F17</f>
        <v>0.42825667105631338</v>
      </c>
      <c r="U14" s="313">
        <f t="shared" si="1"/>
        <v>0</v>
      </c>
      <c r="V14" s="320">
        <f>分析係数表!D17</f>
        <v>5.1560411778863557E-2</v>
      </c>
      <c r="W14" s="291">
        <f t="shared" si="2"/>
        <v>0</v>
      </c>
      <c r="X14" s="316">
        <f>分析係数表!E17</f>
        <v>4.9008807340167618E-2</v>
      </c>
      <c r="Y14" s="292">
        <f t="shared" si="3"/>
        <v>0</v>
      </c>
    </row>
    <row r="15" spans="1:25">
      <c r="A15" s="278">
        <v>11</v>
      </c>
      <c r="B15" s="266" t="s">
        <v>83</v>
      </c>
      <c r="C15" s="287"/>
      <c r="D15" s="316">
        <f>投入係数表!I15</f>
        <v>1.2421994426165433E-3</v>
      </c>
      <c r="E15" s="306">
        <f t="shared" si="7"/>
        <v>0</v>
      </c>
      <c r="F15" s="316">
        <f>分析係数表!C18</f>
        <v>0.40831687749419565</v>
      </c>
      <c r="G15" s="306">
        <f t="shared" si="8"/>
        <v>0</v>
      </c>
      <c r="H15" s="306">
        <v>0</v>
      </c>
      <c r="I15" s="306">
        <f t="shared" si="9"/>
        <v>0</v>
      </c>
      <c r="J15" s="316">
        <f>分析係数表!G18</f>
        <v>0.21766947174074985</v>
      </c>
      <c r="K15" s="308">
        <f t="shared" si="4"/>
        <v>0</v>
      </c>
      <c r="L15" s="49"/>
      <c r="M15" s="50"/>
      <c r="N15" s="318">
        <f>分析係数表!H18</f>
        <v>4.4543159123807785E-4</v>
      </c>
      <c r="O15" s="310">
        <f t="shared" si="5"/>
        <v>0</v>
      </c>
      <c r="P15" s="316">
        <f>分析係数表!C18</f>
        <v>0.40831687749419565</v>
      </c>
      <c r="Q15" s="310">
        <f t="shared" si="6"/>
        <v>0</v>
      </c>
      <c r="R15" s="310">
        <v>0</v>
      </c>
      <c r="S15" s="311">
        <f t="shared" si="0"/>
        <v>0</v>
      </c>
      <c r="T15" s="316">
        <f>分析係数表!F18</f>
        <v>0.48997194925916815</v>
      </c>
      <c r="U15" s="313">
        <f t="shared" si="1"/>
        <v>0</v>
      </c>
      <c r="V15" s="320">
        <f>分析係数表!D18</f>
        <v>3.8565313316438733E-2</v>
      </c>
      <c r="W15" s="291">
        <f t="shared" si="2"/>
        <v>0</v>
      </c>
      <c r="X15" s="316">
        <f>分析係数表!E18</f>
        <v>3.6576455199010559E-2</v>
      </c>
      <c r="Y15" s="292">
        <f t="shared" si="3"/>
        <v>0</v>
      </c>
    </row>
    <row r="16" spans="1:25">
      <c r="A16" s="278">
        <v>12</v>
      </c>
      <c r="B16" s="266" t="s">
        <v>84</v>
      </c>
      <c r="C16" s="287"/>
      <c r="D16" s="316">
        <f>投入係数表!I16</f>
        <v>2.4603044994926794E-3</v>
      </c>
      <c r="E16" s="306">
        <f t="shared" si="7"/>
        <v>0</v>
      </c>
      <c r="F16" s="316">
        <f>分析係数表!C19</f>
        <v>0.72110086081153413</v>
      </c>
      <c r="G16" s="306">
        <f t="shared" si="8"/>
        <v>0</v>
      </c>
      <c r="H16" s="306">
        <v>0</v>
      </c>
      <c r="I16" s="306">
        <f t="shared" si="9"/>
        <v>0</v>
      </c>
      <c r="J16" s="316">
        <f>分析係数表!G19</f>
        <v>6.2445810408374151E-2</v>
      </c>
      <c r="K16" s="308">
        <f t="shared" si="4"/>
        <v>0</v>
      </c>
      <c r="L16" s="49"/>
      <c r="M16" s="50"/>
      <c r="N16" s="318">
        <f>分析係数表!H19</f>
        <v>-1.2604560155461526E-4</v>
      </c>
      <c r="O16" s="310">
        <f t="shared" si="5"/>
        <v>0</v>
      </c>
      <c r="P16" s="316">
        <f>分析係数表!C19</f>
        <v>0.72110086081153413</v>
      </c>
      <c r="Q16" s="310">
        <f t="shared" si="6"/>
        <v>0</v>
      </c>
      <c r="R16" s="310">
        <v>0</v>
      </c>
      <c r="S16" s="311">
        <f t="shared" si="0"/>
        <v>0</v>
      </c>
      <c r="T16" s="316">
        <f>分析係数表!F19</f>
        <v>0.21331101927013058</v>
      </c>
      <c r="U16" s="313">
        <f t="shared" si="1"/>
        <v>0</v>
      </c>
      <c r="V16" s="320">
        <f>分析係数表!D19</f>
        <v>1.2736199640345095E-2</v>
      </c>
      <c r="W16" s="291">
        <f t="shared" si="2"/>
        <v>0</v>
      </c>
      <c r="X16" s="316">
        <f>分析係数表!E19</f>
        <v>1.2523714081279422E-2</v>
      </c>
      <c r="Y16" s="292">
        <f t="shared" si="3"/>
        <v>0</v>
      </c>
    </row>
    <row r="17" spans="1:25">
      <c r="A17" s="278">
        <v>13</v>
      </c>
      <c r="B17" s="266" t="s">
        <v>85</v>
      </c>
      <c r="C17" s="287"/>
      <c r="D17" s="316">
        <f>投入係数表!I17</f>
        <v>8.0850049928921563E-4</v>
      </c>
      <c r="E17" s="306">
        <f t="shared" si="7"/>
        <v>0</v>
      </c>
      <c r="F17" s="316">
        <f>分析係数表!C20</f>
        <v>4.9598906854145253E-2</v>
      </c>
      <c r="G17" s="306">
        <f t="shared" si="8"/>
        <v>0</v>
      </c>
      <c r="H17" s="306">
        <v>0</v>
      </c>
      <c r="I17" s="306">
        <f t="shared" si="9"/>
        <v>0</v>
      </c>
      <c r="J17" s="316">
        <f>分析係数表!G20</f>
        <v>0.11671945764775135</v>
      </c>
      <c r="K17" s="308">
        <f t="shared" si="4"/>
        <v>0</v>
      </c>
      <c r="L17" s="49"/>
      <c r="M17" s="50"/>
      <c r="N17" s="318">
        <f>分析係数表!H20</f>
        <v>7.0439320449493942E-4</v>
      </c>
      <c r="O17" s="310">
        <f t="shared" si="5"/>
        <v>0</v>
      </c>
      <c r="P17" s="316">
        <f>分析係数表!C20</f>
        <v>4.9598906854145253E-2</v>
      </c>
      <c r="Q17" s="310">
        <f t="shared" si="6"/>
        <v>0</v>
      </c>
      <c r="R17" s="310">
        <v>0</v>
      </c>
      <c r="S17" s="311">
        <f t="shared" si="0"/>
        <v>0</v>
      </c>
      <c r="T17" s="316">
        <f>分析係数表!F20</f>
        <v>0.2109583665362576</v>
      </c>
      <c r="U17" s="313">
        <f t="shared" si="1"/>
        <v>0</v>
      </c>
      <c r="V17" s="320">
        <f>分析係数表!D20</f>
        <v>3.0797631013066269E-2</v>
      </c>
      <c r="W17" s="291">
        <f t="shared" si="2"/>
        <v>0</v>
      </c>
      <c r="X17" s="316">
        <f>分析係数表!E20</f>
        <v>2.9972730221401771E-2</v>
      </c>
      <c r="Y17" s="292">
        <f t="shared" si="3"/>
        <v>0</v>
      </c>
    </row>
    <row r="18" spans="1:25">
      <c r="A18" s="278">
        <v>14</v>
      </c>
      <c r="B18" s="266" t="s">
        <v>86</v>
      </c>
      <c r="C18" s="287"/>
      <c r="D18" s="316">
        <f>投入係数表!I18</f>
        <v>5.7317866522457305E-3</v>
      </c>
      <c r="E18" s="306">
        <f t="shared" si="7"/>
        <v>0</v>
      </c>
      <c r="F18" s="316">
        <f>分析係数表!C21</f>
        <v>0.28411166756853934</v>
      </c>
      <c r="G18" s="306">
        <f t="shared" si="8"/>
        <v>0</v>
      </c>
      <c r="H18" s="306">
        <v>0</v>
      </c>
      <c r="I18" s="306">
        <f t="shared" si="9"/>
        <v>0</v>
      </c>
      <c r="J18" s="316">
        <f>分析係数表!G21</f>
        <v>0.29005387701730417</v>
      </c>
      <c r="K18" s="308">
        <f t="shared" si="4"/>
        <v>0</v>
      </c>
      <c r="L18" s="49"/>
      <c r="M18" s="50"/>
      <c r="N18" s="318">
        <f>分析係数表!H21</f>
        <v>2.3737267060065176E-3</v>
      </c>
      <c r="O18" s="310">
        <f t="shared" si="5"/>
        <v>0</v>
      </c>
      <c r="P18" s="316">
        <f>分析係数表!C21</f>
        <v>0.28411166756853934</v>
      </c>
      <c r="Q18" s="310">
        <f t="shared" si="6"/>
        <v>0</v>
      </c>
      <c r="R18" s="310">
        <v>0</v>
      </c>
      <c r="S18" s="311">
        <f t="shared" si="0"/>
        <v>0</v>
      </c>
      <c r="T18" s="316">
        <f>分析係数表!F21</f>
        <v>0.45791147145628314</v>
      </c>
      <c r="U18" s="313">
        <f t="shared" si="1"/>
        <v>0</v>
      </c>
      <c r="V18" s="320">
        <f>分析係数表!D21</f>
        <v>5.9847590028896828E-2</v>
      </c>
      <c r="W18" s="291">
        <f t="shared" si="2"/>
        <v>0</v>
      </c>
      <c r="X18" s="316">
        <f>分析係数表!E21</f>
        <v>5.4782163530779596E-2</v>
      </c>
      <c r="Y18" s="292">
        <f t="shared" si="3"/>
        <v>0</v>
      </c>
    </row>
    <row r="19" spans="1:25">
      <c r="A19" s="278">
        <v>15</v>
      </c>
      <c r="B19" s="266" t="s">
        <v>70</v>
      </c>
      <c r="C19" s="287"/>
      <c r="D19" s="316">
        <f>投入係数表!I19</f>
        <v>5.0865925451970518E-5</v>
      </c>
      <c r="E19" s="306">
        <f t="shared" si="7"/>
        <v>0</v>
      </c>
      <c r="F19" s="316">
        <f>分析係数表!C22</f>
        <v>0.28280144764930404</v>
      </c>
      <c r="G19" s="306">
        <f t="shared" si="8"/>
        <v>0</v>
      </c>
      <c r="H19" s="306">
        <v>0</v>
      </c>
      <c r="I19" s="306">
        <f t="shared" si="9"/>
        <v>0</v>
      </c>
      <c r="J19" s="316">
        <f>分析係数表!G22</f>
        <v>0.21325815420745545</v>
      </c>
      <c r="K19" s="308">
        <f t="shared" si="4"/>
        <v>0</v>
      </c>
      <c r="L19" s="49"/>
      <c r="M19" s="50"/>
      <c r="N19" s="318">
        <f>分析係数表!H22</f>
        <v>5.2408897921031505E-5</v>
      </c>
      <c r="O19" s="310">
        <f t="shared" si="5"/>
        <v>0</v>
      </c>
      <c r="P19" s="316">
        <f>分析係数表!C22</f>
        <v>0.28280144764930404</v>
      </c>
      <c r="Q19" s="310">
        <f t="shared" si="6"/>
        <v>0</v>
      </c>
      <c r="R19" s="310">
        <v>0</v>
      </c>
      <c r="S19" s="311">
        <f t="shared" si="0"/>
        <v>0</v>
      </c>
      <c r="T19" s="316">
        <f>分析係数表!F22</f>
        <v>0.43073258580094059</v>
      </c>
      <c r="U19" s="313">
        <f t="shared" si="1"/>
        <v>0</v>
      </c>
      <c r="V19" s="320">
        <f>分析係数表!D22</f>
        <v>2.2938556731137788E-2</v>
      </c>
      <c r="W19" s="291">
        <f t="shared" si="2"/>
        <v>0</v>
      </c>
      <c r="X19" s="316">
        <f>分析係数表!E22</f>
        <v>2.2183368519679003E-2</v>
      </c>
      <c r="Y19" s="292">
        <f t="shared" si="3"/>
        <v>0</v>
      </c>
    </row>
    <row r="20" spans="1:25">
      <c r="A20" s="278">
        <v>16</v>
      </c>
      <c r="B20" s="266" t="s">
        <v>71</v>
      </c>
      <c r="C20" s="287"/>
      <c r="D20" s="316">
        <f>投入係数表!I20</f>
        <v>5.8897387365439552E-5</v>
      </c>
      <c r="E20" s="306">
        <f t="shared" si="7"/>
        <v>0</v>
      </c>
      <c r="F20" s="316">
        <f>分析係数表!C23</f>
        <v>0.31843177703160996</v>
      </c>
      <c r="G20" s="306">
        <f t="shared" si="8"/>
        <v>0</v>
      </c>
      <c r="H20" s="306">
        <v>0</v>
      </c>
      <c r="I20" s="306">
        <f t="shared" si="9"/>
        <v>0</v>
      </c>
      <c r="J20" s="316">
        <f>分析係数表!G23</f>
        <v>0.24379890925547271</v>
      </c>
      <c r="K20" s="308">
        <f t="shared" si="4"/>
        <v>0</v>
      </c>
      <c r="L20" s="49"/>
      <c r="M20" s="50"/>
      <c r="N20" s="318">
        <f>分析係数表!H23</f>
        <v>7.2227388731505603E-6</v>
      </c>
      <c r="O20" s="310">
        <f t="shared" si="5"/>
        <v>0</v>
      </c>
      <c r="P20" s="316">
        <f>分析係数表!C23</f>
        <v>0.31843177703160996</v>
      </c>
      <c r="Q20" s="310">
        <f t="shared" si="6"/>
        <v>0</v>
      </c>
      <c r="R20" s="310">
        <v>0</v>
      </c>
      <c r="S20" s="311">
        <f t="shared" si="0"/>
        <v>0</v>
      </c>
      <c r="T20" s="316">
        <f>分析係数表!F23</f>
        <v>0.43764444987651224</v>
      </c>
      <c r="U20" s="313">
        <f t="shared" si="1"/>
        <v>0</v>
      </c>
      <c r="V20" s="320">
        <f>分析係数表!D23</f>
        <v>3.7770855561684982E-2</v>
      </c>
      <c r="W20" s="291">
        <f t="shared" si="2"/>
        <v>0</v>
      </c>
      <c r="X20" s="316">
        <f>分析係数表!E23</f>
        <v>3.6503495425501575E-2</v>
      </c>
      <c r="Y20" s="292">
        <f t="shared" si="3"/>
        <v>0</v>
      </c>
    </row>
    <row r="21" spans="1:25">
      <c r="A21" s="278">
        <v>17</v>
      </c>
      <c r="B21" s="266" t="s">
        <v>72</v>
      </c>
      <c r="C21" s="287"/>
      <c r="D21" s="316">
        <f>投入係数表!I21</f>
        <v>0</v>
      </c>
      <c r="E21" s="306">
        <f t="shared" si="7"/>
        <v>0</v>
      </c>
      <c r="F21" s="316">
        <f>分析係数表!C24</f>
        <v>6.5709335168878003E-2</v>
      </c>
      <c r="G21" s="306">
        <f t="shared" si="8"/>
        <v>0</v>
      </c>
      <c r="H21" s="306">
        <v>0</v>
      </c>
      <c r="I21" s="306">
        <f t="shared" si="9"/>
        <v>0</v>
      </c>
      <c r="J21" s="316">
        <f>分析係数表!G24</f>
        <v>0.24633125110096343</v>
      </c>
      <c r="K21" s="308">
        <f t="shared" si="4"/>
        <v>0</v>
      </c>
      <c r="L21" s="49"/>
      <c r="M21" s="50"/>
      <c r="N21" s="318">
        <f>分析係数表!H24</f>
        <v>2.8080599423907303E-4</v>
      </c>
      <c r="O21" s="310">
        <f t="shared" si="5"/>
        <v>0</v>
      </c>
      <c r="P21" s="316">
        <f>分析係数表!C24</f>
        <v>6.5709335168878003E-2</v>
      </c>
      <c r="Q21" s="310">
        <f t="shared" si="6"/>
        <v>0</v>
      </c>
      <c r="R21" s="310">
        <v>0</v>
      </c>
      <c r="S21" s="311">
        <f t="shared" si="0"/>
        <v>0</v>
      </c>
      <c r="T21" s="316">
        <f>分析係数表!F24</f>
        <v>0.36721364788140759</v>
      </c>
      <c r="U21" s="313">
        <f t="shared" si="1"/>
        <v>0</v>
      </c>
      <c r="V21" s="320">
        <f>分析係数表!D24</f>
        <v>3.9309475738153632E-2</v>
      </c>
      <c r="W21" s="291">
        <f t="shared" si="2"/>
        <v>0</v>
      </c>
      <c r="X21" s="316">
        <f>分析係数表!E24</f>
        <v>3.8550657867992791E-2</v>
      </c>
      <c r="Y21" s="292">
        <f t="shared" si="3"/>
        <v>0</v>
      </c>
    </row>
    <row r="22" spans="1:25">
      <c r="A22" s="278">
        <v>18</v>
      </c>
      <c r="B22" s="266" t="s">
        <v>87</v>
      </c>
      <c r="C22" s="287"/>
      <c r="D22" s="316">
        <f>投入係数表!I22</f>
        <v>8.0314619134690287E-6</v>
      </c>
      <c r="E22" s="306">
        <f t="shared" si="7"/>
        <v>0</v>
      </c>
      <c r="F22" s="316">
        <f>分析係数表!C25</f>
        <v>0.13092441386923714</v>
      </c>
      <c r="G22" s="306">
        <f t="shared" si="8"/>
        <v>0</v>
      </c>
      <c r="H22" s="306">
        <v>0</v>
      </c>
      <c r="I22" s="306">
        <f t="shared" si="9"/>
        <v>0</v>
      </c>
      <c r="J22" s="316">
        <f>分析係数表!G25</f>
        <v>0.2605848403511512</v>
      </c>
      <c r="K22" s="308">
        <f t="shared" si="4"/>
        <v>0</v>
      </c>
      <c r="L22" s="49"/>
      <c r="M22" s="50"/>
      <c r="N22" s="318">
        <f>分析係数表!H25</f>
        <v>9.8123550057191766E-5</v>
      </c>
      <c r="O22" s="310">
        <f t="shared" si="5"/>
        <v>0</v>
      </c>
      <c r="P22" s="316">
        <f>分析係数表!C25</f>
        <v>0.13092441386923714</v>
      </c>
      <c r="Q22" s="310">
        <f t="shared" si="6"/>
        <v>0</v>
      </c>
      <c r="R22" s="310">
        <v>0</v>
      </c>
      <c r="S22" s="311">
        <f t="shared" si="0"/>
        <v>0</v>
      </c>
      <c r="T22" s="316">
        <f>分析係数表!F25</f>
        <v>0.33318683873123567</v>
      </c>
      <c r="U22" s="313">
        <f t="shared" si="1"/>
        <v>0</v>
      </c>
      <c r="V22" s="320">
        <f>分析係数表!D25</f>
        <v>4.284059086963312E-2</v>
      </c>
      <c r="W22" s="291">
        <f t="shared" si="2"/>
        <v>0</v>
      </c>
      <c r="X22" s="316">
        <f>分析係数表!E25</f>
        <v>4.249917369780222E-2</v>
      </c>
      <c r="Y22" s="292">
        <f t="shared" si="3"/>
        <v>0</v>
      </c>
    </row>
    <row r="23" spans="1:25">
      <c r="A23" s="278">
        <v>19</v>
      </c>
      <c r="B23" s="266" t="s">
        <v>88</v>
      </c>
      <c r="C23" s="287"/>
      <c r="D23" s="316">
        <f>投入係数表!I23</f>
        <v>6.425169530775223E-5</v>
      </c>
      <c r="E23" s="306">
        <f t="shared" si="7"/>
        <v>0</v>
      </c>
      <c r="F23" s="316">
        <f>分析係数表!C26</f>
        <v>0.15308736674872969</v>
      </c>
      <c r="G23" s="306">
        <f t="shared" si="8"/>
        <v>0</v>
      </c>
      <c r="H23" s="306">
        <v>0</v>
      </c>
      <c r="I23" s="306">
        <f t="shared" si="9"/>
        <v>0</v>
      </c>
      <c r="J23" s="316">
        <f>分析係数表!G26</f>
        <v>0.20415569699579933</v>
      </c>
      <c r="K23" s="308">
        <f t="shared" si="4"/>
        <v>0</v>
      </c>
      <c r="L23" s="49"/>
      <c r="M23" s="50"/>
      <c r="N23" s="318">
        <f>分析係数表!H26</f>
        <v>8.8175548492147558E-3</v>
      </c>
      <c r="O23" s="310">
        <f t="shared" si="5"/>
        <v>0</v>
      </c>
      <c r="P23" s="316">
        <f>分析係数表!C26</f>
        <v>0.15308736674872969</v>
      </c>
      <c r="Q23" s="310">
        <f t="shared" si="6"/>
        <v>0</v>
      </c>
      <c r="R23" s="310">
        <v>0</v>
      </c>
      <c r="S23" s="311">
        <f t="shared" si="0"/>
        <v>0</v>
      </c>
      <c r="T23" s="316">
        <f>分析係数表!F26</f>
        <v>0.33811565690794865</v>
      </c>
      <c r="U23" s="313">
        <f t="shared" si="1"/>
        <v>0</v>
      </c>
      <c r="V23" s="320">
        <f>分析係数表!D26</f>
        <v>3.3929737559631502E-2</v>
      </c>
      <c r="W23" s="291">
        <f t="shared" si="2"/>
        <v>0</v>
      </c>
      <c r="X23" s="316">
        <f>分析係数表!E26</f>
        <v>3.3531988342571602E-2</v>
      </c>
      <c r="Y23" s="292">
        <f t="shared" si="3"/>
        <v>0</v>
      </c>
    </row>
    <row r="24" spans="1:25">
      <c r="A24" s="278">
        <v>20</v>
      </c>
      <c r="B24" s="266" t="s">
        <v>89</v>
      </c>
      <c r="C24" s="287"/>
      <c r="D24" s="316">
        <f>投入係数表!I24</f>
        <v>0</v>
      </c>
      <c r="E24" s="306">
        <f t="shared" si="7"/>
        <v>0</v>
      </c>
      <c r="F24" s="316">
        <f>分析係数表!C27</f>
        <v>0.18884998044104273</v>
      </c>
      <c r="G24" s="306">
        <f t="shared" si="8"/>
        <v>0</v>
      </c>
      <c r="H24" s="306">
        <v>0</v>
      </c>
      <c r="I24" s="306">
        <f t="shared" si="9"/>
        <v>0</v>
      </c>
      <c r="J24" s="316">
        <f>分析係数表!G27</f>
        <v>0.16481626532719168</v>
      </c>
      <c r="K24" s="308">
        <f t="shared" si="4"/>
        <v>0</v>
      </c>
      <c r="L24" s="49"/>
      <c r="M24" s="50"/>
      <c r="N24" s="318">
        <f>分析係数表!H27</f>
        <v>2.2388024205688101E-2</v>
      </c>
      <c r="O24" s="310">
        <f t="shared" si="5"/>
        <v>0</v>
      </c>
      <c r="P24" s="316">
        <f>分析係数表!C27</f>
        <v>0.18884998044104273</v>
      </c>
      <c r="Q24" s="310">
        <f t="shared" si="6"/>
        <v>0</v>
      </c>
      <c r="R24" s="310">
        <v>0</v>
      </c>
      <c r="S24" s="311">
        <f t="shared" si="0"/>
        <v>0</v>
      </c>
      <c r="T24" s="316">
        <f>分析係数表!F27</f>
        <v>0.29536956526946395</v>
      </c>
      <c r="U24" s="313">
        <f t="shared" si="1"/>
        <v>0</v>
      </c>
      <c r="V24" s="320">
        <f>分析係数表!D27</f>
        <v>2.042747265118797E-2</v>
      </c>
      <c r="W24" s="291">
        <f t="shared" si="2"/>
        <v>0</v>
      </c>
      <c r="X24" s="316">
        <f>分析係数表!E27</f>
        <v>2.035082172191522E-2</v>
      </c>
      <c r="Y24" s="292">
        <f t="shared" si="3"/>
        <v>0</v>
      </c>
    </row>
    <row r="25" spans="1:25">
      <c r="A25" s="278">
        <v>21</v>
      </c>
      <c r="B25" s="266" t="s">
        <v>90</v>
      </c>
      <c r="C25" s="287"/>
      <c r="D25" s="316">
        <f>投入係数表!I25</f>
        <v>0</v>
      </c>
      <c r="E25" s="306">
        <f t="shared" si="7"/>
        <v>0</v>
      </c>
      <c r="F25" s="316">
        <f>分析係数表!C28</f>
        <v>0.2115566871254172</v>
      </c>
      <c r="G25" s="306">
        <f t="shared" si="8"/>
        <v>0</v>
      </c>
      <c r="H25" s="306">
        <v>0</v>
      </c>
      <c r="I25" s="306">
        <f t="shared" si="9"/>
        <v>0</v>
      </c>
      <c r="J25" s="316">
        <f>分析係数表!G28</f>
        <v>0.18177207604774032</v>
      </c>
      <c r="K25" s="308">
        <f t="shared" si="4"/>
        <v>0</v>
      </c>
      <c r="L25" s="49"/>
      <c r="M25" s="50"/>
      <c r="N25" s="318">
        <f>分析係数表!H28</f>
        <v>7.2231792840574596E-3</v>
      </c>
      <c r="O25" s="310">
        <f t="shared" si="5"/>
        <v>0</v>
      </c>
      <c r="P25" s="316">
        <f>分析係数表!C28</f>
        <v>0.2115566871254172</v>
      </c>
      <c r="Q25" s="310">
        <f t="shared" si="6"/>
        <v>0</v>
      </c>
      <c r="R25" s="310">
        <v>0</v>
      </c>
      <c r="S25" s="311">
        <f t="shared" si="0"/>
        <v>0</v>
      </c>
      <c r="T25" s="316">
        <f>分析係数表!F28</f>
        <v>0.29628808224417325</v>
      </c>
      <c r="U25" s="313">
        <f t="shared" si="1"/>
        <v>0</v>
      </c>
      <c r="V25" s="320">
        <f>分析係数表!D28</f>
        <v>3.0551159487848582E-2</v>
      </c>
      <c r="W25" s="291">
        <f t="shared" si="2"/>
        <v>0</v>
      </c>
      <c r="X25" s="316">
        <f>分析係数表!E28</f>
        <v>3.018459578819983E-2</v>
      </c>
      <c r="Y25" s="292">
        <f t="shared" si="3"/>
        <v>0</v>
      </c>
    </row>
    <row r="26" spans="1:25">
      <c r="A26" s="278">
        <v>22</v>
      </c>
      <c r="B26" s="266" t="s">
        <v>64</v>
      </c>
      <c r="C26" s="287"/>
      <c r="D26" s="316">
        <f>投入係数表!I26</f>
        <v>1.2895850679060105E-2</v>
      </c>
      <c r="E26" s="306">
        <f t="shared" si="7"/>
        <v>0</v>
      </c>
      <c r="F26" s="316">
        <f>分析係数表!C29</f>
        <v>0.4024048564090591</v>
      </c>
      <c r="G26" s="306">
        <f t="shared" si="8"/>
        <v>0</v>
      </c>
      <c r="H26" s="306">
        <v>0</v>
      </c>
      <c r="I26" s="306">
        <f t="shared" si="9"/>
        <v>0</v>
      </c>
      <c r="J26" s="316">
        <f>分析係数表!G29</f>
        <v>0.28848634430593861</v>
      </c>
      <c r="K26" s="308">
        <f t="shared" si="4"/>
        <v>0</v>
      </c>
      <c r="L26" s="49"/>
      <c r="M26" s="50"/>
      <c r="N26" s="318">
        <f>分析係数表!H29</f>
        <v>7.7130042947109994E-3</v>
      </c>
      <c r="O26" s="310">
        <f t="shared" si="5"/>
        <v>0</v>
      </c>
      <c r="P26" s="316">
        <f>分析係数表!C29</f>
        <v>0.4024048564090591</v>
      </c>
      <c r="Q26" s="310">
        <f t="shared" si="6"/>
        <v>0</v>
      </c>
      <c r="R26" s="310">
        <v>0</v>
      </c>
      <c r="S26" s="311">
        <f t="shared" si="0"/>
        <v>0</v>
      </c>
      <c r="T26" s="316">
        <f>分析係数表!F29</f>
        <v>0.40202182464221792</v>
      </c>
      <c r="U26" s="313">
        <f t="shared" si="1"/>
        <v>0</v>
      </c>
      <c r="V26" s="320">
        <f>分析係数表!D29</f>
        <v>7.9194780809421356E-2</v>
      </c>
      <c r="W26" s="291">
        <f t="shared" si="2"/>
        <v>0</v>
      </c>
      <c r="X26" s="316">
        <f>分析係数表!E29</f>
        <v>6.5944675090492746E-2</v>
      </c>
      <c r="Y26" s="292">
        <f t="shared" si="3"/>
        <v>0</v>
      </c>
    </row>
    <row r="27" spans="1:25">
      <c r="A27" s="278">
        <v>23</v>
      </c>
      <c r="B27" s="266" t="s">
        <v>91</v>
      </c>
      <c r="C27" s="287"/>
      <c r="D27" s="316">
        <f>投入係数表!I27</f>
        <v>6.0905252843806807E-3</v>
      </c>
      <c r="E27" s="306">
        <f t="shared" si="7"/>
        <v>0</v>
      </c>
      <c r="F27" s="316">
        <f>分析係数表!C30</f>
        <v>1</v>
      </c>
      <c r="G27" s="306">
        <f t="shared" si="8"/>
        <v>0</v>
      </c>
      <c r="H27" s="306">
        <v>0</v>
      </c>
      <c r="I27" s="306">
        <f t="shared" si="9"/>
        <v>0</v>
      </c>
      <c r="J27" s="316">
        <f>分析係数表!G30</f>
        <v>0.33838967095036887</v>
      </c>
      <c r="K27" s="308">
        <f t="shared" si="4"/>
        <v>0</v>
      </c>
      <c r="L27" s="49"/>
      <c r="M27" s="50"/>
      <c r="N27" s="318">
        <f>分析係数表!H30</f>
        <v>0</v>
      </c>
      <c r="O27" s="310">
        <f t="shared" si="5"/>
        <v>0</v>
      </c>
      <c r="P27" s="316">
        <f>分析係数表!C30</f>
        <v>1</v>
      </c>
      <c r="Q27" s="310">
        <f t="shared" si="6"/>
        <v>0</v>
      </c>
      <c r="R27" s="310">
        <v>0</v>
      </c>
      <c r="S27" s="311">
        <f t="shared" si="0"/>
        <v>0</v>
      </c>
      <c r="T27" s="316">
        <f>分析係数表!F30</f>
        <v>0.46362091424568164</v>
      </c>
      <c r="U27" s="313">
        <f t="shared" si="1"/>
        <v>0</v>
      </c>
      <c r="V27" s="320">
        <f>分析係数表!D30</f>
        <v>7.3824536053885614E-2</v>
      </c>
      <c r="W27" s="291">
        <f t="shared" si="2"/>
        <v>0</v>
      </c>
      <c r="X27" s="316">
        <f>分析係数表!E30</f>
        <v>5.6949248710145881E-2</v>
      </c>
      <c r="Y27" s="292">
        <f t="shared" si="3"/>
        <v>0</v>
      </c>
    </row>
    <row r="28" spans="1:25">
      <c r="A28" s="278">
        <v>24</v>
      </c>
      <c r="B28" s="266" t="s">
        <v>92</v>
      </c>
      <c r="C28" s="287"/>
      <c r="D28" s="316">
        <f>投入係数表!I28</f>
        <v>4.1121084996961432E-2</v>
      </c>
      <c r="E28" s="306">
        <f t="shared" si="7"/>
        <v>0</v>
      </c>
      <c r="F28" s="316">
        <f>分析係数表!C31</f>
        <v>0.99932498158227889</v>
      </c>
      <c r="G28" s="306">
        <f t="shared" si="8"/>
        <v>0</v>
      </c>
      <c r="H28" s="306">
        <v>0</v>
      </c>
      <c r="I28" s="306">
        <f t="shared" si="9"/>
        <v>0</v>
      </c>
      <c r="J28" s="316">
        <f>分析係数表!G31</f>
        <v>7.0262508387801376E-2</v>
      </c>
      <c r="K28" s="308">
        <f t="shared" si="4"/>
        <v>0</v>
      </c>
      <c r="L28" s="49"/>
      <c r="M28" s="50"/>
      <c r="N28" s="318">
        <f>分析係数表!H31</f>
        <v>3.314462019579964E-2</v>
      </c>
      <c r="O28" s="310">
        <f t="shared" si="5"/>
        <v>0</v>
      </c>
      <c r="P28" s="316">
        <f>分析係数表!C31</f>
        <v>0.99932498158227889</v>
      </c>
      <c r="Q28" s="310">
        <f t="shared" si="6"/>
        <v>0</v>
      </c>
      <c r="R28" s="310">
        <v>0</v>
      </c>
      <c r="S28" s="311">
        <f t="shared" si="0"/>
        <v>0</v>
      </c>
      <c r="T28" s="316">
        <f>分析係数表!F31</f>
        <v>0.39948542779773355</v>
      </c>
      <c r="U28" s="313">
        <f t="shared" si="1"/>
        <v>0</v>
      </c>
      <c r="V28" s="320">
        <f>分析係数表!D31</f>
        <v>2.9145126840892164E-3</v>
      </c>
      <c r="W28" s="291">
        <f t="shared" si="2"/>
        <v>0</v>
      </c>
      <c r="X28" s="316">
        <f>分析係数表!E31</f>
        <v>2.9145126840892164E-3</v>
      </c>
      <c r="Y28" s="292">
        <f t="shared" si="3"/>
        <v>0</v>
      </c>
    </row>
    <row r="29" spans="1:25">
      <c r="A29" s="278">
        <v>25</v>
      </c>
      <c r="B29" s="266" t="s">
        <v>1</v>
      </c>
      <c r="C29" s="287"/>
      <c r="D29" s="316">
        <f>投入係数表!I29</f>
        <v>2.5138475789158064E-3</v>
      </c>
      <c r="E29" s="306">
        <f t="shared" si="7"/>
        <v>0</v>
      </c>
      <c r="F29" s="316">
        <f>分析係数表!C32</f>
        <v>0.9998360837770528</v>
      </c>
      <c r="G29" s="306">
        <f t="shared" si="8"/>
        <v>0</v>
      </c>
      <c r="H29" s="306">
        <v>0</v>
      </c>
      <c r="I29" s="306">
        <f t="shared" si="9"/>
        <v>0</v>
      </c>
      <c r="J29" s="316">
        <f>分析係数表!G32</f>
        <v>0.11380414292785156</v>
      </c>
      <c r="K29" s="308">
        <f t="shared" si="4"/>
        <v>0</v>
      </c>
      <c r="L29" s="49"/>
      <c r="M29" s="50"/>
      <c r="N29" s="318">
        <f>分析係数表!H32</f>
        <v>7.2296973654795713E-3</v>
      </c>
      <c r="O29" s="310">
        <f t="shared" si="5"/>
        <v>0</v>
      </c>
      <c r="P29" s="316">
        <f>分析係数表!C32</f>
        <v>0.9998360837770528</v>
      </c>
      <c r="Q29" s="310">
        <f t="shared" si="6"/>
        <v>0</v>
      </c>
      <c r="R29" s="310">
        <v>0</v>
      </c>
      <c r="S29" s="311">
        <f t="shared" si="0"/>
        <v>0</v>
      </c>
      <c r="T29" s="316">
        <f>分析係数表!F32</f>
        <v>0.44272670787830282</v>
      </c>
      <c r="U29" s="313">
        <f t="shared" si="1"/>
        <v>0</v>
      </c>
      <c r="V29" s="320">
        <f>分析係数表!D32</f>
        <v>2.1120085933633119E-2</v>
      </c>
      <c r="W29" s="291">
        <f t="shared" si="2"/>
        <v>0</v>
      </c>
      <c r="X29" s="316">
        <f>分析係数表!E32</f>
        <v>2.1120085933633119E-2</v>
      </c>
      <c r="Y29" s="292">
        <f t="shared" si="3"/>
        <v>0</v>
      </c>
    </row>
    <row r="30" spans="1:25">
      <c r="A30" s="278">
        <v>26</v>
      </c>
      <c r="B30" s="266" t="s">
        <v>2</v>
      </c>
      <c r="C30" s="287"/>
      <c r="D30" s="316">
        <f>投入係数表!I30</f>
        <v>1.2368451346742306E-3</v>
      </c>
      <c r="E30" s="306">
        <f t="shared" si="7"/>
        <v>0</v>
      </c>
      <c r="F30" s="316">
        <f>分析係数表!C33</f>
        <v>0.99108509199615646</v>
      </c>
      <c r="G30" s="306">
        <f t="shared" si="8"/>
        <v>0</v>
      </c>
      <c r="H30" s="306">
        <v>0</v>
      </c>
      <c r="I30" s="306">
        <f t="shared" si="9"/>
        <v>0</v>
      </c>
      <c r="J30" s="316">
        <f>分析係数表!G33</f>
        <v>0.4529749017181946</v>
      </c>
      <c r="K30" s="308">
        <f t="shared" si="4"/>
        <v>0</v>
      </c>
      <c r="L30" s="49"/>
      <c r="M30" s="50"/>
      <c r="N30" s="318">
        <f>分析係数表!H33</f>
        <v>7.7168799106917146E-4</v>
      </c>
      <c r="O30" s="310">
        <f t="shared" si="5"/>
        <v>0</v>
      </c>
      <c r="P30" s="316">
        <f>分析係数表!C33</f>
        <v>0.99108509199615646</v>
      </c>
      <c r="Q30" s="310">
        <f t="shared" si="6"/>
        <v>0</v>
      </c>
      <c r="R30" s="310">
        <v>0</v>
      </c>
      <c r="S30" s="311">
        <f t="shared" si="0"/>
        <v>0</v>
      </c>
      <c r="T30" s="316">
        <f>分析係数表!F33</f>
        <v>0.63278689994307047</v>
      </c>
      <c r="U30" s="313">
        <f t="shared" si="1"/>
        <v>0</v>
      </c>
      <c r="V30" s="320">
        <f>分析係数表!D33</f>
        <v>8.7702783269007503E-2</v>
      </c>
      <c r="W30" s="291">
        <f t="shared" si="2"/>
        <v>0</v>
      </c>
      <c r="X30" s="316">
        <f>分析係数表!E33</f>
        <v>8.4336323251883824E-2</v>
      </c>
      <c r="Y30" s="292">
        <f t="shared" si="3"/>
        <v>0</v>
      </c>
    </row>
    <row r="31" spans="1:25">
      <c r="A31" s="278">
        <v>27</v>
      </c>
      <c r="B31" s="266" t="s">
        <v>65</v>
      </c>
      <c r="C31" s="287"/>
      <c r="D31" s="316">
        <f>投入係数表!I31</f>
        <v>7.7824865941514901E-2</v>
      </c>
      <c r="E31" s="306">
        <f t="shared" si="7"/>
        <v>0</v>
      </c>
      <c r="F31" s="316">
        <f>分析係数表!C34</f>
        <v>0.24606089914510665</v>
      </c>
      <c r="G31" s="306">
        <f t="shared" si="8"/>
        <v>0</v>
      </c>
      <c r="H31" s="306">
        <v>0</v>
      </c>
      <c r="I31" s="306">
        <f t="shared" si="9"/>
        <v>0</v>
      </c>
      <c r="J31" s="316">
        <f>分析係数表!G34</f>
        <v>0.43749758717185111</v>
      </c>
      <c r="K31" s="308">
        <f t="shared" si="4"/>
        <v>0</v>
      </c>
      <c r="L31" s="49"/>
      <c r="M31" s="50"/>
      <c r="N31" s="318">
        <f>分析係数表!H34</f>
        <v>0.137069350800852</v>
      </c>
      <c r="O31" s="310">
        <f t="shared" si="5"/>
        <v>0</v>
      </c>
      <c r="P31" s="316">
        <f>分析係数表!C34</f>
        <v>0.24606089914510665</v>
      </c>
      <c r="Q31" s="310">
        <f t="shared" si="6"/>
        <v>0</v>
      </c>
      <c r="R31" s="310">
        <v>0</v>
      </c>
      <c r="S31" s="311">
        <f t="shared" si="0"/>
        <v>0</v>
      </c>
      <c r="T31" s="316">
        <f>分析係数表!F34</f>
        <v>0.68044247766447119</v>
      </c>
      <c r="U31" s="313">
        <f t="shared" si="1"/>
        <v>0</v>
      </c>
      <c r="V31" s="320">
        <f>分析係数表!D34</f>
        <v>0.15389009392691583</v>
      </c>
      <c r="W31" s="291">
        <f t="shared" si="2"/>
        <v>0</v>
      </c>
      <c r="X31" s="316">
        <f>分析係数表!E34</f>
        <v>0.1433320704064108</v>
      </c>
      <c r="Y31" s="292">
        <f t="shared" si="3"/>
        <v>0</v>
      </c>
    </row>
    <row r="32" spans="1:25">
      <c r="A32" s="278">
        <v>28</v>
      </c>
      <c r="B32" s="266" t="s">
        <v>66</v>
      </c>
      <c r="C32" s="287"/>
      <c r="D32" s="316">
        <f>投入係数表!I32</f>
        <v>1.0558695262240618E-2</v>
      </c>
      <c r="E32" s="306">
        <f t="shared" si="7"/>
        <v>0</v>
      </c>
      <c r="F32" s="316">
        <f>分析係数表!C35</f>
        <v>0.75377646979277246</v>
      </c>
      <c r="G32" s="306">
        <f t="shared" si="8"/>
        <v>0</v>
      </c>
      <c r="H32" s="306">
        <v>0</v>
      </c>
      <c r="I32" s="306">
        <f t="shared" si="9"/>
        <v>0</v>
      </c>
      <c r="J32" s="316">
        <f>分析係数表!G35</f>
        <v>0.30282397072447498</v>
      </c>
      <c r="K32" s="308">
        <f t="shared" si="4"/>
        <v>0</v>
      </c>
      <c r="L32" s="49"/>
      <c r="M32" s="50"/>
      <c r="N32" s="318">
        <f>分析係数表!H35</f>
        <v>5.7629969222324183E-2</v>
      </c>
      <c r="O32" s="310">
        <f t="shared" si="5"/>
        <v>0</v>
      </c>
      <c r="P32" s="316">
        <f>分析係数表!C35</f>
        <v>0.75377646979277246</v>
      </c>
      <c r="Q32" s="310">
        <f t="shared" si="6"/>
        <v>0</v>
      </c>
      <c r="R32" s="310">
        <v>0</v>
      </c>
      <c r="S32" s="311">
        <f t="shared" si="0"/>
        <v>0</v>
      </c>
      <c r="T32" s="316">
        <f>分析係数表!F35</f>
        <v>0.60548890850388704</v>
      </c>
      <c r="U32" s="313">
        <f t="shared" si="1"/>
        <v>0</v>
      </c>
      <c r="V32" s="320">
        <f>分析係数表!D35</f>
        <v>4.0363234612300396E-2</v>
      </c>
      <c r="W32" s="291">
        <f t="shared" si="2"/>
        <v>0</v>
      </c>
      <c r="X32" s="316">
        <f>分析係数表!E35</f>
        <v>3.9154079363329694E-2</v>
      </c>
      <c r="Y32" s="292">
        <f t="shared" si="3"/>
        <v>0</v>
      </c>
    </row>
    <row r="33" spans="1:25">
      <c r="A33" s="278">
        <v>29</v>
      </c>
      <c r="B33" s="266" t="s">
        <v>93</v>
      </c>
      <c r="C33" s="287"/>
      <c r="D33" s="316">
        <f>投入係数表!I33</f>
        <v>2.7494371283775642E-3</v>
      </c>
      <c r="E33" s="306">
        <f t="shared" si="7"/>
        <v>0</v>
      </c>
      <c r="F33" s="316">
        <f>分析係数表!C36</f>
        <v>0.99118010215945485</v>
      </c>
      <c r="G33" s="306">
        <f t="shared" si="8"/>
        <v>0</v>
      </c>
      <c r="H33" s="306">
        <v>0</v>
      </c>
      <c r="I33" s="306">
        <f t="shared" si="9"/>
        <v>0</v>
      </c>
      <c r="J33" s="316">
        <f>分析係数表!G36</f>
        <v>5.8650173764370726E-2</v>
      </c>
      <c r="K33" s="308">
        <f t="shared" si="4"/>
        <v>0</v>
      </c>
      <c r="L33" s="49"/>
      <c r="M33" s="50"/>
      <c r="N33" s="318">
        <f>分析係数表!H36</f>
        <v>0.2375179181177472</v>
      </c>
      <c r="O33" s="310">
        <f t="shared" si="5"/>
        <v>0</v>
      </c>
      <c r="P33" s="316">
        <f>分析係数表!C36</f>
        <v>0.99118010215945485</v>
      </c>
      <c r="Q33" s="310">
        <f t="shared" si="6"/>
        <v>0</v>
      </c>
      <c r="R33" s="310">
        <v>0</v>
      </c>
      <c r="S33" s="311">
        <f t="shared" si="0"/>
        <v>0</v>
      </c>
      <c r="T33" s="316">
        <f>分析係数表!F36</f>
        <v>0.81306518983088305</v>
      </c>
      <c r="U33" s="313">
        <f t="shared" si="1"/>
        <v>0</v>
      </c>
      <c r="V33" s="320">
        <f>分析係数表!D36</f>
        <v>1.5774342104513773E-2</v>
      </c>
      <c r="W33" s="291">
        <f t="shared" si="2"/>
        <v>0</v>
      </c>
      <c r="X33" s="316">
        <f>分析係数表!E36</f>
        <v>1.3229670821596217E-2</v>
      </c>
      <c r="Y33" s="292">
        <f t="shared" si="3"/>
        <v>0</v>
      </c>
    </row>
    <row r="34" spans="1:25">
      <c r="A34" s="278">
        <v>30</v>
      </c>
      <c r="B34" s="266" t="s">
        <v>94</v>
      </c>
      <c r="C34" s="287"/>
      <c r="D34" s="316">
        <f>投入係数表!I34</f>
        <v>4.1661870099135009E-2</v>
      </c>
      <c r="E34" s="306">
        <f t="shared" si="7"/>
        <v>0</v>
      </c>
      <c r="F34" s="316">
        <f>分析係数表!C37</f>
        <v>0.58105140483022077</v>
      </c>
      <c r="G34" s="306">
        <f t="shared" si="8"/>
        <v>0</v>
      </c>
      <c r="H34" s="306">
        <v>0</v>
      </c>
      <c r="I34" s="306">
        <f t="shared" si="9"/>
        <v>0</v>
      </c>
      <c r="J34" s="316">
        <f>分析係数表!G37</f>
        <v>0.40235165952905672</v>
      </c>
      <c r="K34" s="308">
        <f t="shared" si="4"/>
        <v>0</v>
      </c>
      <c r="L34" s="49"/>
      <c r="M34" s="50"/>
      <c r="N34" s="318">
        <f>分析係数表!H37</f>
        <v>4.2719417558337268E-2</v>
      </c>
      <c r="O34" s="310">
        <f t="shared" si="5"/>
        <v>0</v>
      </c>
      <c r="P34" s="316">
        <f>分析係数表!C37</f>
        <v>0.58105140483022077</v>
      </c>
      <c r="Q34" s="310">
        <f t="shared" si="6"/>
        <v>0</v>
      </c>
      <c r="R34" s="310">
        <v>0</v>
      </c>
      <c r="S34" s="311">
        <f t="shared" si="0"/>
        <v>0</v>
      </c>
      <c r="T34" s="316">
        <f>分析係数表!F37</f>
        <v>0.63403708963374472</v>
      </c>
      <c r="U34" s="313">
        <f t="shared" si="1"/>
        <v>0</v>
      </c>
      <c r="V34" s="320">
        <f>分析係数表!D37</f>
        <v>7.9200513574427991E-2</v>
      </c>
      <c r="W34" s="291">
        <f t="shared" si="2"/>
        <v>0</v>
      </c>
      <c r="X34" s="316">
        <f>分析係数表!E37</f>
        <v>7.3600662533244779E-2</v>
      </c>
      <c r="Y34" s="292">
        <f t="shared" si="3"/>
        <v>0</v>
      </c>
    </row>
    <row r="35" spans="1:25">
      <c r="A35" s="278">
        <v>31</v>
      </c>
      <c r="B35" s="266" t="s">
        <v>95</v>
      </c>
      <c r="C35" s="287"/>
      <c r="D35" s="316">
        <f>投入係数表!I35</f>
        <v>4.2647062760520545E-3</v>
      </c>
      <c r="E35" s="306">
        <f t="shared" si="7"/>
        <v>0</v>
      </c>
      <c r="F35" s="316">
        <f>分析係数表!C38</f>
        <v>0.47456671407271833</v>
      </c>
      <c r="G35" s="306">
        <f t="shared" si="8"/>
        <v>0</v>
      </c>
      <c r="H35" s="306">
        <v>0</v>
      </c>
      <c r="I35" s="306">
        <f t="shared" si="9"/>
        <v>0</v>
      </c>
      <c r="J35" s="316">
        <f>分析係数表!G38</f>
        <v>0.18003386475673192</v>
      </c>
      <c r="K35" s="308">
        <f t="shared" si="4"/>
        <v>0</v>
      </c>
      <c r="L35" s="49"/>
      <c r="M35" s="50"/>
      <c r="N35" s="318">
        <f>分析係数表!H38</f>
        <v>5.150358926080905E-2</v>
      </c>
      <c r="O35" s="310">
        <f t="shared" si="5"/>
        <v>0</v>
      </c>
      <c r="P35" s="316">
        <f>分析係数表!C38</f>
        <v>0.47456671407271833</v>
      </c>
      <c r="Q35" s="310">
        <f t="shared" si="6"/>
        <v>0</v>
      </c>
      <c r="R35" s="310">
        <v>0</v>
      </c>
      <c r="S35" s="311">
        <f t="shared" si="0"/>
        <v>0</v>
      </c>
      <c r="T35" s="316">
        <f>分析係数表!F38</f>
        <v>0.4997199825516766</v>
      </c>
      <c r="U35" s="313">
        <f t="shared" si="1"/>
        <v>0</v>
      </c>
      <c r="V35" s="320">
        <f>分析係数表!D38</f>
        <v>3.5590827435143364E-2</v>
      </c>
      <c r="W35" s="291">
        <f t="shared" si="2"/>
        <v>0</v>
      </c>
      <c r="X35" s="316">
        <f>分析係数表!E38</f>
        <v>3.1059891839156476E-2</v>
      </c>
      <c r="Y35" s="292">
        <f t="shared" si="3"/>
        <v>0</v>
      </c>
    </row>
    <row r="36" spans="1:25">
      <c r="A36" s="278">
        <v>32</v>
      </c>
      <c r="B36" s="266" t="s">
        <v>67</v>
      </c>
      <c r="C36" s="287"/>
      <c r="D36" s="316">
        <f>投入係数表!I36</f>
        <v>0</v>
      </c>
      <c r="E36" s="306">
        <f t="shared" si="7"/>
        <v>0</v>
      </c>
      <c r="F36" s="316">
        <f>分析係数表!C39</f>
        <v>1</v>
      </c>
      <c r="G36" s="306">
        <f t="shared" si="8"/>
        <v>0</v>
      </c>
      <c r="H36" s="306">
        <v>0</v>
      </c>
      <c r="I36" s="306">
        <f t="shared" si="9"/>
        <v>0</v>
      </c>
      <c r="J36" s="316">
        <f>分析係数表!G39</f>
        <v>0.33345520667958617</v>
      </c>
      <c r="K36" s="308">
        <f t="shared" si="4"/>
        <v>0</v>
      </c>
      <c r="L36" s="49"/>
      <c r="M36" s="50"/>
      <c r="N36" s="318">
        <f>分析係数表!H39</f>
        <v>5.0851604954235139E-3</v>
      </c>
      <c r="O36" s="310">
        <f t="shared" si="5"/>
        <v>0</v>
      </c>
      <c r="P36" s="316">
        <f>分析係数表!C39</f>
        <v>1</v>
      </c>
      <c r="Q36" s="310">
        <f t="shared" si="6"/>
        <v>0</v>
      </c>
      <c r="R36" s="310">
        <v>0</v>
      </c>
      <c r="S36" s="311">
        <f t="shared" si="0"/>
        <v>0</v>
      </c>
      <c r="T36" s="316">
        <f>分析係数表!F39</f>
        <v>0.70859596344355691</v>
      </c>
      <c r="U36" s="313">
        <f t="shared" si="1"/>
        <v>0</v>
      </c>
      <c r="V36" s="320">
        <f>分析係数表!D39</f>
        <v>4.8027598057070089E-2</v>
      </c>
      <c r="W36" s="291">
        <f t="shared" si="2"/>
        <v>0</v>
      </c>
      <c r="X36" s="316">
        <f>分析係数表!E39</f>
        <v>4.8027598057070089E-2</v>
      </c>
      <c r="Y36" s="292">
        <f t="shared" si="3"/>
        <v>0</v>
      </c>
    </row>
    <row r="37" spans="1:25">
      <c r="A37" s="278">
        <v>33</v>
      </c>
      <c r="B37" s="266" t="s">
        <v>96</v>
      </c>
      <c r="C37" s="287"/>
      <c r="D37" s="316">
        <f>投入係数表!I37</f>
        <v>2.4629816534638355E-4</v>
      </c>
      <c r="E37" s="306">
        <f t="shared" si="7"/>
        <v>0</v>
      </c>
      <c r="F37" s="316">
        <f>分析係数表!C40</f>
        <v>0.78927678494152065</v>
      </c>
      <c r="G37" s="306">
        <f t="shared" si="8"/>
        <v>0</v>
      </c>
      <c r="H37" s="306">
        <v>0</v>
      </c>
      <c r="I37" s="306">
        <f t="shared" si="9"/>
        <v>0</v>
      </c>
      <c r="J37" s="316">
        <f>分析係数表!G40</f>
        <v>0.52314226927728547</v>
      </c>
      <c r="K37" s="308">
        <f t="shared" si="4"/>
        <v>0</v>
      </c>
      <c r="L37" s="49"/>
      <c r="M37" s="50"/>
      <c r="N37" s="318">
        <f>分析係数表!H40</f>
        <v>3.428475595158087E-2</v>
      </c>
      <c r="O37" s="310">
        <f t="shared" si="5"/>
        <v>0</v>
      </c>
      <c r="P37" s="316">
        <f>分析係数表!C40</f>
        <v>0.78927678494152065</v>
      </c>
      <c r="Q37" s="310">
        <f t="shared" si="6"/>
        <v>0</v>
      </c>
      <c r="R37" s="310">
        <v>0</v>
      </c>
      <c r="S37" s="311">
        <f t="shared" si="0"/>
        <v>0</v>
      </c>
      <c r="T37" s="316">
        <f>分析係数表!F40</f>
        <v>0.70623799726049996</v>
      </c>
      <c r="U37" s="313">
        <f t="shared" si="1"/>
        <v>0</v>
      </c>
      <c r="V37" s="320">
        <f>分析係数表!D40</f>
        <v>9.0697433955161888E-2</v>
      </c>
      <c r="W37" s="291">
        <f t="shared" si="2"/>
        <v>0</v>
      </c>
      <c r="X37" s="316">
        <f>分析係数表!E40</f>
        <v>9.0562666353757981E-2</v>
      </c>
      <c r="Y37" s="292">
        <f t="shared" si="3"/>
        <v>0</v>
      </c>
    </row>
    <row r="38" spans="1:25">
      <c r="A38" s="278">
        <v>34</v>
      </c>
      <c r="B38" s="266" t="s">
        <v>97</v>
      </c>
      <c r="C38" s="287"/>
      <c r="D38" s="316">
        <f>投入係数表!I38</f>
        <v>0</v>
      </c>
      <c r="E38" s="306">
        <f t="shared" si="7"/>
        <v>0</v>
      </c>
      <c r="F38" s="316">
        <f>分析係数表!C41</f>
        <v>0.99594790611943085</v>
      </c>
      <c r="G38" s="306">
        <f t="shared" si="8"/>
        <v>0</v>
      </c>
      <c r="H38" s="306">
        <v>0</v>
      </c>
      <c r="I38" s="306">
        <f t="shared" si="9"/>
        <v>0</v>
      </c>
      <c r="J38" s="316">
        <f>分析係数表!G41</f>
        <v>0.50896339569449323</v>
      </c>
      <c r="K38" s="308">
        <f t="shared" si="4"/>
        <v>0</v>
      </c>
      <c r="L38" s="49"/>
      <c r="M38" s="50"/>
      <c r="N38" s="318">
        <f>分析係数表!H41</f>
        <v>5.504775199299148E-2</v>
      </c>
      <c r="O38" s="310">
        <f t="shared" si="5"/>
        <v>0</v>
      </c>
      <c r="P38" s="316">
        <f>分析係数表!C41</f>
        <v>0.99594790611943085</v>
      </c>
      <c r="Q38" s="310">
        <f t="shared" si="6"/>
        <v>0</v>
      </c>
      <c r="R38" s="310">
        <v>0</v>
      </c>
      <c r="S38" s="311">
        <f t="shared" si="0"/>
        <v>0</v>
      </c>
      <c r="T38" s="316">
        <f>分析係数表!F41</f>
        <v>0.58132099287543681</v>
      </c>
      <c r="U38" s="313">
        <f t="shared" si="1"/>
        <v>0</v>
      </c>
      <c r="V38" s="320">
        <f>分析係数表!D41</f>
        <v>0.12149342216939719</v>
      </c>
      <c r="W38" s="291">
        <f t="shared" si="2"/>
        <v>0</v>
      </c>
      <c r="X38" s="316">
        <f>分析係数表!E41</f>
        <v>0.11755967401821014</v>
      </c>
      <c r="Y38" s="292">
        <f t="shared" si="3"/>
        <v>0</v>
      </c>
    </row>
    <row r="39" spans="1:25">
      <c r="A39" s="278">
        <v>35</v>
      </c>
      <c r="B39" s="266" t="s">
        <v>3</v>
      </c>
      <c r="C39" s="287"/>
      <c r="D39" s="316">
        <f>投入係数表!I39</f>
        <v>5.3810794820242501E-4</v>
      </c>
      <c r="E39" s="306">
        <f>$C$11*D39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5"/>
        <v>0</v>
      </c>
      <c r="P39" s="316">
        <f>分析係数表!C42</f>
        <v>0.9655414908579466</v>
      </c>
      <c r="Q39" s="310">
        <f>O39*P39</f>
        <v>0</v>
      </c>
      <c r="R39" s="310">
        <v>0</v>
      </c>
      <c r="S39" s="311">
        <f>I39+R39</f>
        <v>0</v>
      </c>
      <c r="T39" s="316">
        <f>分析係数表!F42</f>
        <v>0.58706867988829459</v>
      </c>
      <c r="U39" s="313">
        <f t="shared" si="1"/>
        <v>0</v>
      </c>
      <c r="V39" s="320">
        <f>分析係数表!D42</f>
        <v>0.12536880137580664</v>
      </c>
      <c r="W39" s="291">
        <f t="shared" si="2"/>
        <v>0</v>
      </c>
      <c r="X39" s="316">
        <f>分析係数表!E42</f>
        <v>0.11770088827882173</v>
      </c>
      <c r="Y39" s="292">
        <f t="shared" si="3"/>
        <v>0</v>
      </c>
    </row>
    <row r="40" spans="1:25">
      <c r="A40" s="278">
        <v>36</v>
      </c>
      <c r="B40" s="266" t="s">
        <v>98</v>
      </c>
      <c r="C40" s="287"/>
      <c r="D40" s="316">
        <f>投入係数表!I40</f>
        <v>2.5590914810283485E-2</v>
      </c>
      <c r="E40" s="306">
        <f>$C$11*D40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5"/>
        <v>0</v>
      </c>
      <c r="P40" s="316">
        <f>分析係数表!C43</f>
        <v>0.68354347123018677</v>
      </c>
      <c r="Q40" s="310">
        <f>O40*P40</f>
        <v>0</v>
      </c>
      <c r="R40" s="310">
        <v>0</v>
      </c>
      <c r="S40" s="311">
        <f>I40+R40</f>
        <v>0</v>
      </c>
      <c r="T40" s="316">
        <f>分析係数表!F43</f>
        <v>0.62240825035949521</v>
      </c>
      <c r="U40" s="313">
        <f t="shared" si="1"/>
        <v>0</v>
      </c>
      <c r="V40" s="320">
        <f>分析係数表!D43</f>
        <v>0.13048156468325811</v>
      </c>
      <c r="W40" s="291">
        <f t="shared" si="2"/>
        <v>0</v>
      </c>
      <c r="X40" s="316">
        <f>分析係数表!E43</f>
        <v>0.11291103502841897</v>
      </c>
      <c r="Y40" s="292">
        <f t="shared" si="3"/>
        <v>0</v>
      </c>
    </row>
    <row r="41" spans="1:25">
      <c r="A41" s="278">
        <v>37</v>
      </c>
      <c r="B41" s="266" t="s">
        <v>99</v>
      </c>
      <c r="C41" s="287"/>
      <c r="D41" s="316">
        <f>投入係数表!I41</f>
        <v>8.0314619134690297E-5</v>
      </c>
      <c r="E41" s="306">
        <f>$C$11*D41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5"/>
        <v>0</v>
      </c>
      <c r="P41" s="316">
        <f>分析係数表!C44</f>
        <v>0.55987382763194615</v>
      </c>
      <c r="Q41" s="310">
        <f>O41*P41</f>
        <v>0</v>
      </c>
      <c r="R41" s="310">
        <v>0</v>
      </c>
      <c r="S41" s="311">
        <f>I41+R41</f>
        <v>0</v>
      </c>
      <c r="T41" s="316">
        <f>分析係数表!F44</f>
        <v>0.5344179716450459</v>
      </c>
      <c r="U41" s="313">
        <f t="shared" si="1"/>
        <v>0</v>
      </c>
      <c r="V41" s="320">
        <f>分析係数表!D44</f>
        <v>0.19836337849438287</v>
      </c>
      <c r="W41" s="291">
        <f t="shared" si="2"/>
        <v>0</v>
      </c>
      <c r="X41" s="316">
        <f>分析係数表!E44</f>
        <v>0.16230318686650563</v>
      </c>
      <c r="Y41" s="292">
        <f t="shared" si="3"/>
        <v>0</v>
      </c>
    </row>
    <row r="42" spans="1:25">
      <c r="A42" s="278">
        <v>38</v>
      </c>
      <c r="B42" s="266" t="s">
        <v>4</v>
      </c>
      <c r="C42" s="287"/>
      <c r="D42" s="316">
        <f>投入係数表!I42</f>
        <v>6.3716264513520961E-4</v>
      </c>
      <c r="E42" s="306">
        <f>$C$11*D42</f>
        <v>0</v>
      </c>
      <c r="F42" s="316">
        <f>分析係数表!C45</f>
        <v>1</v>
      </c>
      <c r="G42" s="306">
        <f>E42*F42</f>
        <v>0</v>
      </c>
      <c r="H42" s="306">
        <v>0</v>
      </c>
      <c r="I42" s="306">
        <f>C42+H42</f>
        <v>0</v>
      </c>
      <c r="J42" s="316">
        <f>分析係数表!G45</f>
        <v>0</v>
      </c>
      <c r="K42" s="308">
        <f>I42*J42</f>
        <v>0</v>
      </c>
      <c r="L42" s="49"/>
      <c r="M42" s="50"/>
      <c r="N42" s="318">
        <f>分析係数表!H45</f>
        <v>0</v>
      </c>
      <c r="O42" s="310">
        <f t="shared" si="5"/>
        <v>0</v>
      </c>
      <c r="P42" s="316">
        <f>分析係数表!C45</f>
        <v>1</v>
      </c>
      <c r="Q42" s="310">
        <f>O42*P42</f>
        <v>0</v>
      </c>
      <c r="R42" s="310">
        <v>0</v>
      </c>
      <c r="S42" s="311">
        <f>I42+R42</f>
        <v>0</v>
      </c>
      <c r="T42" s="316">
        <f>分析係数表!F45</f>
        <v>0</v>
      </c>
      <c r="U42" s="313">
        <f t="shared" si="1"/>
        <v>0</v>
      </c>
      <c r="V42" s="320">
        <f>分析係数表!D45</f>
        <v>0</v>
      </c>
      <c r="W42" s="291">
        <f t="shared" si="2"/>
        <v>0</v>
      </c>
      <c r="X42" s="316">
        <f>分析係数表!E45</f>
        <v>0</v>
      </c>
      <c r="Y42" s="292">
        <f t="shared" si="3"/>
        <v>0</v>
      </c>
    </row>
    <row r="43" spans="1:25">
      <c r="A43" s="278">
        <v>39</v>
      </c>
      <c r="B43" s="266" t="s">
        <v>5</v>
      </c>
      <c r="C43" s="287"/>
      <c r="D43" s="316">
        <f>投入係数表!I43</f>
        <v>2.9930581397527916E-3</v>
      </c>
      <c r="E43" s="306">
        <f>$C$11*D43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5"/>
        <v>0</v>
      </c>
      <c r="P43" s="316">
        <f>分析係数表!C46</f>
        <v>0.63561708735819755</v>
      </c>
      <c r="Q43" s="310">
        <f>O43*P43</f>
        <v>0</v>
      </c>
      <c r="R43" s="310">
        <v>0</v>
      </c>
      <c r="S43" s="311">
        <f>I43+R43</f>
        <v>0</v>
      </c>
      <c r="T43" s="316">
        <f>分析係数表!F46</f>
        <v>0.64740426293918441</v>
      </c>
      <c r="U43" s="313">
        <f t="shared" si="1"/>
        <v>0</v>
      </c>
      <c r="V43" s="320">
        <f>分析係数表!D46</f>
        <v>3.6867524451068895E-3</v>
      </c>
      <c r="W43" s="291">
        <f t="shared" si="2"/>
        <v>0</v>
      </c>
      <c r="X43" s="316">
        <f>分析係数表!E46</f>
        <v>3.6024838177901608E-3</v>
      </c>
      <c r="Y43" s="292">
        <f t="shared" si="3"/>
        <v>0</v>
      </c>
    </row>
    <row r="44" spans="1:25">
      <c r="A44" s="279">
        <v>40</v>
      </c>
      <c r="B44" s="276" t="s">
        <v>279</v>
      </c>
      <c r="C44" s="293">
        <f>SUM(C5:C43)</f>
        <v>0</v>
      </c>
      <c r="D44" s="317">
        <f>投入係数表!I44</f>
        <v>0.63288990739724416</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3F87A-1622-4739-8617-81723DFDDCDD}">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296</v>
      </c>
      <c r="S2" s="83" t="s">
        <v>240</v>
      </c>
      <c r="U2" s="290" t="s">
        <v>227</v>
      </c>
      <c r="W2" s="83" t="s">
        <v>216</v>
      </c>
      <c r="Y2" s="83" t="s">
        <v>241</v>
      </c>
    </row>
    <row r="3" spans="1:25" ht="44">
      <c r="B3" s="39"/>
      <c r="C3" s="40" t="s">
        <v>242</v>
      </c>
      <c r="D3" s="40" t="s">
        <v>297</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投入係数表!J5</f>
        <v>1.1182106755748833E-3</v>
      </c>
      <c r="E5" s="306">
        <f>$C$12*D5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 t="shared" ref="O5:O43" si="0">$M$44*N5</f>
        <v>0</v>
      </c>
      <c r="P5" s="316">
        <f>分析係数表!C8</f>
        <v>0.17333290637377241</v>
      </c>
      <c r="Q5" s="310">
        <f t="shared" ref="Q5:Q38" si="1">O5*P5</f>
        <v>0</v>
      </c>
      <c r="R5" s="310">
        <f t="array" ref="R5:R43">MMULT(逆行列係数表!C5:AO43,Q5:Q43)</f>
        <v>0</v>
      </c>
      <c r="S5" s="311">
        <f>I5+R5</f>
        <v>0</v>
      </c>
      <c r="T5" s="316">
        <f>分析係数表!F8</f>
        <v>0.42721038226158625</v>
      </c>
      <c r="U5" s="313">
        <f>S5*T5</f>
        <v>0</v>
      </c>
      <c r="V5" s="320">
        <f>分析係数表!D8</f>
        <v>0.32298797552049696</v>
      </c>
      <c r="W5" s="301">
        <f t="shared" ref="W5:W43" si="2">ROUND(S5*V5,0)</f>
        <v>0</v>
      </c>
      <c r="X5" s="316">
        <f>分析係数表!E8</f>
        <v>0.12265584155979949</v>
      </c>
      <c r="Y5" s="302">
        <f t="shared" ref="Y5:Y43" si="3">ROUND(S5*X5,0)</f>
        <v>0</v>
      </c>
    </row>
    <row r="6" spans="1:25">
      <c r="A6" s="278">
        <v>2</v>
      </c>
      <c r="B6" s="266" t="s">
        <v>74</v>
      </c>
      <c r="C6" s="287"/>
      <c r="D6" s="316">
        <f>投入係数表!J6</f>
        <v>2.9389620897308448E-4</v>
      </c>
      <c r="E6" s="306">
        <f>$C$12*D6</f>
        <v>0</v>
      </c>
      <c r="F6" s="316">
        <f>分析係数表!C9</f>
        <v>0.39351462480142041</v>
      </c>
      <c r="G6" s="306">
        <f>E6*F6</f>
        <v>0</v>
      </c>
      <c r="H6" s="306">
        <v>0</v>
      </c>
      <c r="I6" s="306">
        <f>C6+H6</f>
        <v>0</v>
      </c>
      <c r="J6" s="316">
        <f>分析係数表!G9</f>
        <v>0.22817522849038765</v>
      </c>
      <c r="K6" s="308">
        <f t="shared" ref="K6:K38" si="4">I6*J6</f>
        <v>0</v>
      </c>
      <c r="L6" s="49"/>
      <c r="M6" s="50"/>
      <c r="N6" s="318">
        <f>分析係数表!H9</f>
        <v>5.0911500837573466E-4</v>
      </c>
      <c r="O6" s="310">
        <f t="shared" si="0"/>
        <v>0</v>
      </c>
      <c r="P6" s="316">
        <f>分析係数表!C9</f>
        <v>0.39351462480142041</v>
      </c>
      <c r="Q6" s="310">
        <f t="shared" si="1"/>
        <v>0</v>
      </c>
      <c r="R6" s="310">
        <v>0</v>
      </c>
      <c r="S6" s="311">
        <f>I6+R6</f>
        <v>0</v>
      </c>
      <c r="T6" s="316">
        <f>分析係数表!F9</f>
        <v>0.63987813845992225</v>
      </c>
      <c r="U6" s="313">
        <f>S6*T6</f>
        <v>0</v>
      </c>
      <c r="V6" s="320">
        <f>分析係数表!D9</f>
        <v>0.29572434079210003</v>
      </c>
      <c r="W6" s="301">
        <f t="shared" si="2"/>
        <v>0</v>
      </c>
      <c r="X6" s="316">
        <f>分析係数表!E9</f>
        <v>0.26862065342998215</v>
      </c>
      <c r="Y6" s="302">
        <f t="shared" si="3"/>
        <v>0</v>
      </c>
    </row>
    <row r="7" spans="1:25">
      <c r="A7" s="278">
        <v>3</v>
      </c>
      <c r="B7" s="266" t="s">
        <v>75</v>
      </c>
      <c r="C7" s="287"/>
      <c r="D7" s="316">
        <f>投入係数表!J7</f>
        <v>4.800695046970703E-5</v>
      </c>
      <c r="E7" s="306">
        <f>$C$12*D7</f>
        <v>0</v>
      </c>
      <c r="F7" s="316">
        <f>分析係数表!C10</f>
        <v>0.12671464860287895</v>
      </c>
      <c r="G7" s="306">
        <f>E7*F7</f>
        <v>0</v>
      </c>
      <c r="H7" s="306">
        <v>0</v>
      </c>
      <c r="I7" s="306">
        <f>C7+H7</f>
        <v>0</v>
      </c>
      <c r="J7" s="316">
        <f>分析係数表!G10</f>
        <v>0.17153349174243465</v>
      </c>
      <c r="K7" s="308">
        <f t="shared" si="4"/>
        <v>0</v>
      </c>
      <c r="L7" s="49"/>
      <c r="M7" s="50"/>
      <c r="N7" s="318">
        <f>分析係数表!H10</f>
        <v>1.1608350684055029E-3</v>
      </c>
      <c r="O7" s="310">
        <f t="shared" si="0"/>
        <v>0</v>
      </c>
      <c r="P7" s="316">
        <f>分析係数表!C10</f>
        <v>0.12671464860287895</v>
      </c>
      <c r="Q7" s="310">
        <f t="shared" si="1"/>
        <v>0</v>
      </c>
      <c r="R7" s="310">
        <v>0</v>
      </c>
      <c r="S7" s="311">
        <f>I7+R7</f>
        <v>0</v>
      </c>
      <c r="T7" s="316">
        <f>分析係数表!F10</f>
        <v>0.47381340455197063</v>
      </c>
      <c r="U7" s="313">
        <f>S7*T7</f>
        <v>0</v>
      </c>
      <c r="V7" s="320">
        <f>分析係数表!D10</f>
        <v>9.5045460793747427E-2</v>
      </c>
      <c r="W7" s="301">
        <f t="shared" si="2"/>
        <v>0</v>
      </c>
      <c r="X7" s="316">
        <f>分析係数表!E10</f>
        <v>4.2279520059697977E-2</v>
      </c>
      <c r="Y7" s="302">
        <f t="shared" si="3"/>
        <v>0</v>
      </c>
    </row>
    <row r="8" spans="1:25">
      <c r="A8" s="278">
        <v>4</v>
      </c>
      <c r="B8" s="266" t="s">
        <v>76</v>
      </c>
      <c r="C8" s="287"/>
      <c r="D8" s="316">
        <f>投入係数表!J8</f>
        <v>4.5735402081628213E-3</v>
      </c>
      <c r="E8" s="306">
        <f>$C$12*D8</f>
        <v>0</v>
      </c>
      <c r="F8" s="316">
        <f>分析係数表!C11</f>
        <v>9.348517078458185E-3</v>
      </c>
      <c r="G8" s="306">
        <f t="shared" ref="G8:G38" si="5">E8*F8</f>
        <v>0</v>
      </c>
      <c r="H8" s="306">
        <v>0</v>
      </c>
      <c r="I8" s="306">
        <f>C8+H8</f>
        <v>0</v>
      </c>
      <c r="J8" s="316">
        <f>分析係数表!G11</f>
        <v>0.2579516055394917</v>
      </c>
      <c r="K8" s="308">
        <f t="shared" si="4"/>
        <v>0</v>
      </c>
      <c r="L8" s="49"/>
      <c r="M8" s="50"/>
      <c r="N8" s="318">
        <f>分析係数表!H11</f>
        <v>-1.9466162084954558E-5</v>
      </c>
      <c r="O8" s="310">
        <f t="shared" si="0"/>
        <v>0</v>
      </c>
      <c r="P8" s="316">
        <f>分析係数表!C11</f>
        <v>9.348517078458185E-3</v>
      </c>
      <c r="Q8" s="310">
        <f t="shared" si="1"/>
        <v>0</v>
      </c>
      <c r="R8" s="310">
        <v>0</v>
      </c>
      <c r="S8" s="311">
        <f t="shared" ref="S8:S38" si="6">I8+R8</f>
        <v>0</v>
      </c>
      <c r="T8" s="316">
        <f>分析係数表!F11</f>
        <v>0.54360066960888753</v>
      </c>
      <c r="U8" s="313">
        <f>S8*T8</f>
        <v>0</v>
      </c>
      <c r="V8" s="320">
        <f>分析係数表!D11</f>
        <v>4.0785268604474206E-2</v>
      </c>
      <c r="W8" s="301">
        <f t="shared" si="2"/>
        <v>0</v>
      </c>
      <c r="X8" s="316">
        <f>分析係数表!E11</f>
        <v>3.926343022371024E-2</v>
      </c>
      <c r="Y8" s="302">
        <f t="shared" si="3"/>
        <v>0</v>
      </c>
    </row>
    <row r="9" spans="1:25">
      <c r="A9" s="278">
        <v>5</v>
      </c>
      <c r="B9" s="266" t="s">
        <v>77</v>
      </c>
      <c r="C9" s="287"/>
      <c r="D9" s="316">
        <f>投入係数表!J9</f>
        <v>1.0012376426011337E-2</v>
      </c>
      <c r="E9" s="306">
        <f>$C$12*D9</f>
        <v>0</v>
      </c>
      <c r="F9" s="316">
        <f>分析係数表!C12</f>
        <v>0.26169189557273109</v>
      </c>
      <c r="G9" s="306">
        <f t="shared" si="5"/>
        <v>0</v>
      </c>
      <c r="H9" s="306">
        <v>0</v>
      </c>
      <c r="I9" s="306">
        <f t="shared" ref="I9:I38" si="7">C9+H9</f>
        <v>0</v>
      </c>
      <c r="J9" s="316">
        <f>分析係数表!G12</f>
        <v>0.13770114594385849</v>
      </c>
      <c r="K9" s="308">
        <f t="shared" si="4"/>
        <v>0</v>
      </c>
      <c r="L9" s="49"/>
      <c r="M9" s="50"/>
      <c r="N9" s="318">
        <f>分析係数表!H12</f>
        <v>0.10146071966313146</v>
      </c>
      <c r="O9" s="310">
        <f t="shared" si="0"/>
        <v>0</v>
      </c>
      <c r="P9" s="316">
        <f>分析係数表!C12</f>
        <v>0.26169189557273109</v>
      </c>
      <c r="Q9" s="310">
        <f t="shared" si="1"/>
        <v>0</v>
      </c>
      <c r="R9" s="310">
        <v>0</v>
      </c>
      <c r="S9" s="311">
        <f t="shared" si="6"/>
        <v>0</v>
      </c>
      <c r="T9" s="316">
        <f>分析係数表!F12</f>
        <v>0.33651535386825859</v>
      </c>
      <c r="U9" s="313">
        <f t="shared" ref="U9:U43" si="8">S9*T9</f>
        <v>0</v>
      </c>
      <c r="V9" s="320">
        <f>分析係数表!D12</f>
        <v>3.4578030097235327E-2</v>
      </c>
      <c r="W9" s="301">
        <f t="shared" si="2"/>
        <v>0</v>
      </c>
      <c r="X9" s="316">
        <f>分析係数表!E12</f>
        <v>3.3355134693599395E-2</v>
      </c>
      <c r="Y9" s="302">
        <f t="shared" si="3"/>
        <v>0</v>
      </c>
    </row>
    <row r="10" spans="1:25">
      <c r="A10" s="278">
        <v>6</v>
      </c>
      <c r="B10" s="266" t="s">
        <v>78</v>
      </c>
      <c r="C10" s="287"/>
      <c r="D10" s="316">
        <f>投入係数表!J10</f>
        <v>1.3910306623905353E-3</v>
      </c>
      <c r="E10" s="306">
        <f t="shared" ref="E10:E38" si="9">$C$12*D10</f>
        <v>0</v>
      </c>
      <c r="F10" s="316">
        <f>分析係数表!C13</f>
        <v>8.2810371123538395E-2</v>
      </c>
      <c r="G10" s="306">
        <f t="shared" si="5"/>
        <v>0</v>
      </c>
      <c r="H10" s="306">
        <v>0</v>
      </c>
      <c r="I10" s="306">
        <f t="shared" si="7"/>
        <v>0</v>
      </c>
      <c r="J10" s="316">
        <f>分析係数表!G13</f>
        <v>0.2721720626600464</v>
      </c>
      <c r="K10" s="308">
        <f t="shared" si="4"/>
        <v>0</v>
      </c>
      <c r="L10" s="49"/>
      <c r="M10" s="50"/>
      <c r="N10" s="318">
        <f>分析係数表!H13</f>
        <v>1.212874021164739E-2</v>
      </c>
      <c r="O10" s="310">
        <f t="shared" si="0"/>
        <v>0</v>
      </c>
      <c r="P10" s="316">
        <f>分析係数表!C13</f>
        <v>8.2810371123538395E-2</v>
      </c>
      <c r="Q10" s="310">
        <f t="shared" si="1"/>
        <v>0</v>
      </c>
      <c r="R10" s="310">
        <v>0</v>
      </c>
      <c r="S10" s="311">
        <f t="shared" si="6"/>
        <v>0</v>
      </c>
      <c r="T10" s="316">
        <f>分析係数表!F13</f>
        <v>0.39077170920544851</v>
      </c>
      <c r="U10" s="313">
        <f t="shared" si="8"/>
        <v>0</v>
      </c>
      <c r="V10" s="320">
        <f>分析係数表!D13</f>
        <v>0.12720758845381647</v>
      </c>
      <c r="W10" s="301">
        <f t="shared" si="2"/>
        <v>0</v>
      </c>
      <c r="X10" s="316">
        <f>分析係数表!E13</f>
        <v>9.5492852763317662E-2</v>
      </c>
      <c r="Y10" s="302">
        <f t="shared" si="3"/>
        <v>0</v>
      </c>
    </row>
    <row r="11" spans="1:25">
      <c r="A11" s="278">
        <v>7</v>
      </c>
      <c r="B11" s="266" t="s">
        <v>79</v>
      </c>
      <c r="C11" s="287"/>
      <c r="D11" s="316">
        <f>投入係数表!J11</f>
        <v>1.7381443323111364E-2</v>
      </c>
      <c r="E11" s="306">
        <f t="shared" si="9"/>
        <v>0</v>
      </c>
      <c r="F11" s="316">
        <f>分析係数表!C14</f>
        <v>0.29759344347769412</v>
      </c>
      <c r="G11" s="306">
        <f t="shared" si="5"/>
        <v>0</v>
      </c>
      <c r="H11" s="306">
        <v>0</v>
      </c>
      <c r="I11" s="306">
        <f t="shared" si="7"/>
        <v>0</v>
      </c>
      <c r="J11" s="316">
        <f>分析係数表!G14</f>
        <v>0.17335642824825784</v>
      </c>
      <c r="K11" s="308">
        <f t="shared" si="4"/>
        <v>0</v>
      </c>
      <c r="L11" s="49"/>
      <c r="M11" s="50"/>
      <c r="N11" s="318">
        <f>分析係数表!H14</f>
        <v>1.9165801846449152E-3</v>
      </c>
      <c r="O11" s="310">
        <f t="shared" si="0"/>
        <v>0</v>
      </c>
      <c r="P11" s="316">
        <f>分析係数表!C14</f>
        <v>0.29759344347769412</v>
      </c>
      <c r="Q11" s="310">
        <f t="shared" si="1"/>
        <v>0</v>
      </c>
      <c r="R11" s="310">
        <v>0</v>
      </c>
      <c r="S11" s="311">
        <f t="shared" si="6"/>
        <v>0</v>
      </c>
      <c r="T11" s="316">
        <f>分析係数表!F14</f>
        <v>0.35598651785260127</v>
      </c>
      <c r="U11" s="313">
        <f t="shared" si="8"/>
        <v>0</v>
      </c>
      <c r="V11" s="320">
        <f>分析係数表!D14</f>
        <v>4.3833041969742803E-2</v>
      </c>
      <c r="W11" s="301">
        <f t="shared" si="2"/>
        <v>0</v>
      </c>
      <c r="X11" s="316">
        <f>分析係数表!E14</f>
        <v>3.8757158040430381E-2</v>
      </c>
      <c r="Y11" s="302">
        <f t="shared" si="3"/>
        <v>0</v>
      </c>
    </row>
    <row r="12" spans="1:25">
      <c r="A12" s="278">
        <v>8</v>
      </c>
      <c r="B12" s="266" t="s">
        <v>80</v>
      </c>
      <c r="C12" s="286">
        <f>データ入力!C13</f>
        <v>0</v>
      </c>
      <c r="D12" s="316">
        <f>投入係数表!J12</f>
        <v>0.33105183228479129</v>
      </c>
      <c r="E12" s="306">
        <f t="shared" si="9"/>
        <v>0</v>
      </c>
      <c r="F12" s="316">
        <f>分析係数表!C15</f>
        <v>0.21593049601829584</v>
      </c>
      <c r="G12" s="306">
        <f t="shared" si="5"/>
        <v>0</v>
      </c>
      <c r="H12" s="306">
        <v>0</v>
      </c>
      <c r="I12" s="306">
        <f t="shared" si="7"/>
        <v>0</v>
      </c>
      <c r="J12" s="316">
        <f>分析係数表!G15</f>
        <v>0.1171240792325445</v>
      </c>
      <c r="K12" s="308">
        <f t="shared" si="4"/>
        <v>0</v>
      </c>
      <c r="L12" s="49"/>
      <c r="M12" s="50"/>
      <c r="N12" s="318">
        <f>分析係数表!H15</f>
        <v>7.9892300155183192E-3</v>
      </c>
      <c r="O12" s="310">
        <f t="shared" si="0"/>
        <v>0</v>
      </c>
      <c r="P12" s="316">
        <f>分析係数表!C15</f>
        <v>0.21593049601829584</v>
      </c>
      <c r="Q12" s="310">
        <f t="shared" si="1"/>
        <v>0</v>
      </c>
      <c r="R12" s="310">
        <v>0</v>
      </c>
      <c r="S12" s="311">
        <f t="shared" si="6"/>
        <v>0</v>
      </c>
      <c r="T12" s="316">
        <f>分析係数表!F15</f>
        <v>0.35842164855867914</v>
      </c>
      <c r="U12" s="313">
        <f t="shared" si="8"/>
        <v>0</v>
      </c>
      <c r="V12" s="320">
        <f>分析係数表!D15</f>
        <v>1.5678367482667734E-2</v>
      </c>
      <c r="W12" s="301">
        <f t="shared" si="2"/>
        <v>0</v>
      </c>
      <c r="X12" s="316">
        <f>分析係数表!E15</f>
        <v>1.5634458686506418E-2</v>
      </c>
      <c r="Y12" s="302">
        <f t="shared" si="3"/>
        <v>0</v>
      </c>
    </row>
    <row r="13" spans="1:25">
      <c r="A13" s="278">
        <v>9</v>
      </c>
      <c r="B13" s="266" t="s">
        <v>81</v>
      </c>
      <c r="C13" s="287"/>
      <c r="D13" s="316">
        <f>投入係数表!J13</f>
        <v>7.9381248953507028E-3</v>
      </c>
      <c r="E13" s="306">
        <f t="shared" si="9"/>
        <v>0</v>
      </c>
      <c r="F13" s="316">
        <f>分析係数表!C16</f>
        <v>0.18770505348742417</v>
      </c>
      <c r="G13" s="306">
        <f t="shared" si="5"/>
        <v>0</v>
      </c>
      <c r="H13" s="306">
        <v>0</v>
      </c>
      <c r="I13" s="306">
        <f t="shared" si="7"/>
        <v>0</v>
      </c>
      <c r="J13" s="316">
        <f>分析係数表!G16</f>
        <v>1.5279579137581789E-2</v>
      </c>
      <c r="K13" s="308">
        <f t="shared" si="4"/>
        <v>0</v>
      </c>
      <c r="L13" s="49"/>
      <c r="M13" s="50"/>
      <c r="N13" s="318">
        <f>分析係数表!H16</f>
        <v>6.0242927132958465E-3</v>
      </c>
      <c r="O13" s="310">
        <f t="shared" si="0"/>
        <v>0</v>
      </c>
      <c r="P13" s="316">
        <f>分析係数表!C16</f>
        <v>0.18770505348742417</v>
      </c>
      <c r="Q13" s="310">
        <f t="shared" si="1"/>
        <v>0</v>
      </c>
      <c r="R13" s="310">
        <v>0</v>
      </c>
      <c r="S13" s="311">
        <f t="shared" si="6"/>
        <v>0</v>
      </c>
      <c r="T13" s="316">
        <f>分析係数表!F16</f>
        <v>0.2627694146106877</v>
      </c>
      <c r="U13" s="313">
        <f t="shared" si="8"/>
        <v>0</v>
      </c>
      <c r="V13" s="320">
        <f>分析係数表!D16</f>
        <v>1.0339400475073228E-2</v>
      </c>
      <c r="W13" s="301">
        <f t="shared" si="2"/>
        <v>0</v>
      </c>
      <c r="X13" s="316">
        <f>分析係数表!E16</f>
        <v>1.0339400475073228E-2</v>
      </c>
      <c r="Y13" s="302">
        <f t="shared" si="3"/>
        <v>0</v>
      </c>
    </row>
    <row r="14" spans="1:25">
      <c r="A14" s="278">
        <v>10</v>
      </c>
      <c r="B14" s="266" t="s">
        <v>82</v>
      </c>
      <c r="C14" s="287"/>
      <c r="D14" s="316">
        <f>投入係数表!J14</f>
        <v>2.9288923391445162E-2</v>
      </c>
      <c r="E14" s="306">
        <f t="shared" si="9"/>
        <v>0</v>
      </c>
      <c r="F14" s="316">
        <f>分析係数表!C17</f>
        <v>0.24245613901755958</v>
      </c>
      <c r="G14" s="306">
        <f t="shared" si="5"/>
        <v>0</v>
      </c>
      <c r="H14" s="306">
        <v>0</v>
      </c>
      <c r="I14" s="306">
        <f t="shared" si="7"/>
        <v>0</v>
      </c>
      <c r="J14" s="316">
        <f>分析係数表!G17</f>
        <v>0.24054742090319753</v>
      </c>
      <c r="K14" s="308">
        <f t="shared" si="4"/>
        <v>0</v>
      </c>
      <c r="L14" s="49"/>
      <c r="M14" s="50"/>
      <c r="N14" s="318">
        <f>分析係数表!H17</f>
        <v>2.8816966460243139E-3</v>
      </c>
      <c r="O14" s="310">
        <f t="shared" si="0"/>
        <v>0</v>
      </c>
      <c r="P14" s="316">
        <f>分析係数表!C17</f>
        <v>0.24245613901755958</v>
      </c>
      <c r="Q14" s="310">
        <f t="shared" si="1"/>
        <v>0</v>
      </c>
      <c r="R14" s="310">
        <v>0</v>
      </c>
      <c r="S14" s="311">
        <f t="shared" si="6"/>
        <v>0</v>
      </c>
      <c r="T14" s="316">
        <f>分析係数表!F17</f>
        <v>0.42825667105631338</v>
      </c>
      <c r="U14" s="313">
        <f t="shared" si="8"/>
        <v>0</v>
      </c>
      <c r="V14" s="320">
        <f>分析係数表!D17</f>
        <v>5.1560411778863557E-2</v>
      </c>
      <c r="W14" s="301">
        <f t="shared" si="2"/>
        <v>0</v>
      </c>
      <c r="X14" s="316">
        <f>分析係数表!E17</f>
        <v>4.9008807340167618E-2</v>
      </c>
      <c r="Y14" s="302">
        <f t="shared" si="3"/>
        <v>0</v>
      </c>
    </row>
    <row r="15" spans="1:25">
      <c r="A15" s="278">
        <v>11</v>
      </c>
      <c r="B15" s="266" t="s">
        <v>83</v>
      </c>
      <c r="C15" s="287"/>
      <c r="D15" s="316">
        <f>投入係数表!J15</f>
        <v>8.0476041604462534E-3</v>
      </c>
      <c r="E15" s="306">
        <f t="shared" si="9"/>
        <v>0</v>
      </c>
      <c r="F15" s="316">
        <f>分析係数表!C18</f>
        <v>0.40831687749419565</v>
      </c>
      <c r="G15" s="306">
        <f t="shared" si="5"/>
        <v>0</v>
      </c>
      <c r="H15" s="306">
        <v>0</v>
      </c>
      <c r="I15" s="306">
        <f t="shared" si="7"/>
        <v>0</v>
      </c>
      <c r="J15" s="316">
        <f>分析係数表!G18</f>
        <v>0.21766947174074985</v>
      </c>
      <c r="K15" s="308">
        <f t="shared" si="4"/>
        <v>0</v>
      </c>
      <c r="L15" s="49"/>
      <c r="M15" s="50"/>
      <c r="N15" s="318">
        <f>分析係数表!H18</f>
        <v>4.4543159123807785E-4</v>
      </c>
      <c r="O15" s="310">
        <f t="shared" si="0"/>
        <v>0</v>
      </c>
      <c r="P15" s="316">
        <f>分析係数表!C18</f>
        <v>0.40831687749419565</v>
      </c>
      <c r="Q15" s="310">
        <f t="shared" si="1"/>
        <v>0</v>
      </c>
      <c r="R15" s="310">
        <v>0</v>
      </c>
      <c r="S15" s="311">
        <f t="shared" si="6"/>
        <v>0</v>
      </c>
      <c r="T15" s="316">
        <f>分析係数表!F18</f>
        <v>0.48997194925916815</v>
      </c>
      <c r="U15" s="313">
        <f t="shared" si="8"/>
        <v>0</v>
      </c>
      <c r="V15" s="320">
        <f>分析係数表!D18</f>
        <v>3.8565313316438733E-2</v>
      </c>
      <c r="W15" s="301">
        <f t="shared" si="2"/>
        <v>0</v>
      </c>
      <c r="X15" s="316">
        <f>分析係数表!E18</f>
        <v>3.6576455199010559E-2</v>
      </c>
      <c r="Y15" s="302">
        <f t="shared" si="3"/>
        <v>0</v>
      </c>
    </row>
    <row r="16" spans="1:25">
      <c r="A16" s="278">
        <v>12</v>
      </c>
      <c r="B16" s="266" t="s">
        <v>84</v>
      </c>
      <c r="C16" s="287"/>
      <c r="D16" s="316">
        <f>投入係数表!J16</f>
        <v>1.9905320926463891E-5</v>
      </c>
      <c r="E16" s="306">
        <f t="shared" si="9"/>
        <v>0</v>
      </c>
      <c r="F16" s="316">
        <f>分析係数表!C19</f>
        <v>0.72110086081153413</v>
      </c>
      <c r="G16" s="306">
        <f t="shared" si="5"/>
        <v>0</v>
      </c>
      <c r="H16" s="306">
        <v>0</v>
      </c>
      <c r="I16" s="306">
        <f t="shared" si="7"/>
        <v>0</v>
      </c>
      <c r="J16" s="316">
        <f>分析係数表!G19</f>
        <v>6.2445810408374151E-2</v>
      </c>
      <c r="K16" s="308">
        <f t="shared" si="4"/>
        <v>0</v>
      </c>
      <c r="L16" s="49"/>
      <c r="M16" s="50"/>
      <c r="N16" s="318">
        <f>分析係数表!H19</f>
        <v>-1.2604560155461526E-4</v>
      </c>
      <c r="O16" s="310">
        <f t="shared" si="0"/>
        <v>0</v>
      </c>
      <c r="P16" s="316">
        <f>分析係数表!C19</f>
        <v>0.72110086081153413</v>
      </c>
      <c r="Q16" s="310">
        <f t="shared" si="1"/>
        <v>0</v>
      </c>
      <c r="R16" s="310">
        <v>0</v>
      </c>
      <c r="S16" s="311">
        <f t="shared" si="6"/>
        <v>0</v>
      </c>
      <c r="T16" s="316">
        <f>分析係数表!F19</f>
        <v>0.21331101927013058</v>
      </c>
      <c r="U16" s="313">
        <f t="shared" si="8"/>
        <v>0</v>
      </c>
      <c r="V16" s="320">
        <f>分析係数表!D19</f>
        <v>1.2736199640345095E-2</v>
      </c>
      <c r="W16" s="301">
        <f t="shared" si="2"/>
        <v>0</v>
      </c>
      <c r="X16" s="316">
        <f>分析係数表!E19</f>
        <v>1.2523714081279422E-2</v>
      </c>
      <c r="Y16" s="302">
        <f t="shared" si="3"/>
        <v>0</v>
      </c>
    </row>
    <row r="17" spans="1:25">
      <c r="A17" s="278">
        <v>13</v>
      </c>
      <c r="B17" s="266" t="s">
        <v>85</v>
      </c>
      <c r="C17" s="287"/>
      <c r="D17" s="316">
        <f>投入係数表!J17</f>
        <v>6.4756692578710907E-3</v>
      </c>
      <c r="E17" s="306">
        <f t="shared" si="9"/>
        <v>0</v>
      </c>
      <c r="F17" s="316">
        <f>分析係数表!C20</f>
        <v>4.9598906854145253E-2</v>
      </c>
      <c r="G17" s="306">
        <f t="shared" si="5"/>
        <v>0</v>
      </c>
      <c r="H17" s="306">
        <v>0</v>
      </c>
      <c r="I17" s="306">
        <f t="shared" si="7"/>
        <v>0</v>
      </c>
      <c r="J17" s="316">
        <f>分析係数表!G20</f>
        <v>0.11671945764775135</v>
      </c>
      <c r="K17" s="308">
        <f t="shared" si="4"/>
        <v>0</v>
      </c>
      <c r="L17" s="49"/>
      <c r="M17" s="50"/>
      <c r="N17" s="318">
        <f>分析係数表!H20</f>
        <v>7.0439320449493942E-4</v>
      </c>
      <c r="O17" s="310">
        <f t="shared" si="0"/>
        <v>0</v>
      </c>
      <c r="P17" s="316">
        <f>分析係数表!C20</f>
        <v>4.9598906854145253E-2</v>
      </c>
      <c r="Q17" s="310">
        <f t="shared" si="1"/>
        <v>0</v>
      </c>
      <c r="R17" s="310">
        <v>0</v>
      </c>
      <c r="S17" s="311">
        <f t="shared" si="6"/>
        <v>0</v>
      </c>
      <c r="T17" s="316">
        <f>分析係数表!F20</f>
        <v>0.2109583665362576</v>
      </c>
      <c r="U17" s="313">
        <f t="shared" si="8"/>
        <v>0</v>
      </c>
      <c r="V17" s="320">
        <f>分析係数表!D20</f>
        <v>3.0797631013066269E-2</v>
      </c>
      <c r="W17" s="301">
        <f t="shared" si="2"/>
        <v>0</v>
      </c>
      <c r="X17" s="316">
        <f>分析係数表!E20</f>
        <v>2.9972730221401771E-2</v>
      </c>
      <c r="Y17" s="302">
        <f t="shared" si="3"/>
        <v>0</v>
      </c>
    </row>
    <row r="18" spans="1:25">
      <c r="A18" s="278">
        <v>14</v>
      </c>
      <c r="B18" s="266" t="s">
        <v>86</v>
      </c>
      <c r="C18" s="287"/>
      <c r="D18" s="316">
        <f>投入係数表!J18</f>
        <v>1.4171417598411321E-2</v>
      </c>
      <c r="E18" s="306">
        <f t="shared" si="9"/>
        <v>0</v>
      </c>
      <c r="F18" s="316">
        <f>分析係数表!C21</f>
        <v>0.28411166756853934</v>
      </c>
      <c r="G18" s="306">
        <f t="shared" si="5"/>
        <v>0</v>
      </c>
      <c r="H18" s="306">
        <v>0</v>
      </c>
      <c r="I18" s="306">
        <f t="shared" si="7"/>
        <v>0</v>
      </c>
      <c r="J18" s="316">
        <f>分析係数表!G21</f>
        <v>0.29005387701730417</v>
      </c>
      <c r="K18" s="308">
        <f t="shared" si="4"/>
        <v>0</v>
      </c>
      <c r="L18" s="49"/>
      <c r="M18" s="50"/>
      <c r="N18" s="318">
        <f>分析係数表!H21</f>
        <v>2.3737267060065176E-3</v>
      </c>
      <c r="O18" s="310">
        <f t="shared" si="0"/>
        <v>0</v>
      </c>
      <c r="P18" s="316">
        <f>分析係数表!C21</f>
        <v>0.28411166756853934</v>
      </c>
      <c r="Q18" s="310">
        <f t="shared" si="1"/>
        <v>0</v>
      </c>
      <c r="R18" s="310">
        <v>0</v>
      </c>
      <c r="S18" s="311">
        <f t="shared" si="6"/>
        <v>0</v>
      </c>
      <c r="T18" s="316">
        <f>分析係数表!F21</f>
        <v>0.45791147145628314</v>
      </c>
      <c r="U18" s="313">
        <f t="shared" si="8"/>
        <v>0</v>
      </c>
      <c r="V18" s="320">
        <f>分析係数表!D21</f>
        <v>5.9847590028896828E-2</v>
      </c>
      <c r="W18" s="301">
        <f t="shared" si="2"/>
        <v>0</v>
      </c>
      <c r="X18" s="316">
        <f>分析係数表!E21</f>
        <v>5.4782163530779596E-2</v>
      </c>
      <c r="Y18" s="302">
        <f t="shared" si="3"/>
        <v>0</v>
      </c>
    </row>
    <row r="19" spans="1:25">
      <c r="A19" s="278">
        <v>15</v>
      </c>
      <c r="B19" s="266" t="s">
        <v>70</v>
      </c>
      <c r="C19" s="287"/>
      <c r="D19" s="316">
        <f>投入係数表!J19</f>
        <v>3.1028882620664301E-5</v>
      </c>
      <c r="E19" s="306">
        <f t="shared" si="9"/>
        <v>0</v>
      </c>
      <c r="F19" s="316">
        <f>分析係数表!C22</f>
        <v>0.28280144764930404</v>
      </c>
      <c r="G19" s="306">
        <f t="shared" si="5"/>
        <v>0</v>
      </c>
      <c r="H19" s="306">
        <v>0</v>
      </c>
      <c r="I19" s="306">
        <f t="shared" si="7"/>
        <v>0</v>
      </c>
      <c r="J19" s="316">
        <f>分析係数表!G22</f>
        <v>0.21325815420745545</v>
      </c>
      <c r="K19" s="308">
        <f t="shared" si="4"/>
        <v>0</v>
      </c>
      <c r="L19" s="49"/>
      <c r="M19" s="50"/>
      <c r="N19" s="318">
        <f>分析係数表!H22</f>
        <v>5.2408897921031505E-5</v>
      </c>
      <c r="O19" s="310">
        <f t="shared" si="0"/>
        <v>0</v>
      </c>
      <c r="P19" s="316">
        <f>分析係数表!C22</f>
        <v>0.28280144764930404</v>
      </c>
      <c r="Q19" s="310">
        <f t="shared" si="1"/>
        <v>0</v>
      </c>
      <c r="R19" s="310">
        <v>0</v>
      </c>
      <c r="S19" s="311">
        <f t="shared" si="6"/>
        <v>0</v>
      </c>
      <c r="T19" s="316">
        <f>分析係数表!F22</f>
        <v>0.43073258580094059</v>
      </c>
      <c r="U19" s="313">
        <f t="shared" si="8"/>
        <v>0</v>
      </c>
      <c r="V19" s="320">
        <f>分析係数表!D22</f>
        <v>2.2938556731137788E-2</v>
      </c>
      <c r="W19" s="301">
        <f t="shared" si="2"/>
        <v>0</v>
      </c>
      <c r="X19" s="316">
        <f>分析係数表!E22</f>
        <v>2.2183368519679003E-2</v>
      </c>
      <c r="Y19" s="302">
        <f t="shared" si="3"/>
        <v>0</v>
      </c>
    </row>
    <row r="20" spans="1:25">
      <c r="A20" s="278">
        <v>16</v>
      </c>
      <c r="B20" s="266" t="s">
        <v>71</v>
      </c>
      <c r="C20" s="287"/>
      <c r="D20" s="316">
        <f>投入係数表!J20</f>
        <v>0</v>
      </c>
      <c r="E20" s="306">
        <f t="shared" si="9"/>
        <v>0</v>
      </c>
      <c r="F20" s="316">
        <f>分析係数表!C23</f>
        <v>0.31843177703160996</v>
      </c>
      <c r="G20" s="306">
        <f t="shared" si="5"/>
        <v>0</v>
      </c>
      <c r="H20" s="306">
        <v>0</v>
      </c>
      <c r="I20" s="306">
        <f t="shared" si="7"/>
        <v>0</v>
      </c>
      <c r="J20" s="316">
        <f>分析係数表!G23</f>
        <v>0.24379890925547271</v>
      </c>
      <c r="K20" s="308">
        <f t="shared" si="4"/>
        <v>0</v>
      </c>
      <c r="L20" s="49"/>
      <c r="M20" s="50"/>
      <c r="N20" s="318">
        <f>分析係数表!H23</f>
        <v>7.2227388731505603E-6</v>
      </c>
      <c r="O20" s="310">
        <f t="shared" si="0"/>
        <v>0</v>
      </c>
      <c r="P20" s="316">
        <f>分析係数表!C23</f>
        <v>0.31843177703160996</v>
      </c>
      <c r="Q20" s="310">
        <f t="shared" si="1"/>
        <v>0</v>
      </c>
      <c r="R20" s="310">
        <v>0</v>
      </c>
      <c r="S20" s="311">
        <f t="shared" si="6"/>
        <v>0</v>
      </c>
      <c r="T20" s="316">
        <f>分析係数表!F23</f>
        <v>0.43764444987651224</v>
      </c>
      <c r="U20" s="313">
        <f t="shared" si="8"/>
        <v>0</v>
      </c>
      <c r="V20" s="320">
        <f>分析係数表!D23</f>
        <v>3.7770855561684982E-2</v>
      </c>
      <c r="W20" s="301">
        <f t="shared" si="2"/>
        <v>0</v>
      </c>
      <c r="X20" s="316">
        <f>分析係数表!E23</f>
        <v>3.6503495425501575E-2</v>
      </c>
      <c r="Y20" s="302">
        <f t="shared" si="3"/>
        <v>0</v>
      </c>
    </row>
    <row r="21" spans="1:25">
      <c r="A21" s="278">
        <v>17</v>
      </c>
      <c r="B21" s="266" t="s">
        <v>72</v>
      </c>
      <c r="C21" s="287"/>
      <c r="D21" s="316">
        <f>投入係数表!J21</f>
        <v>2.3418024619369282E-6</v>
      </c>
      <c r="E21" s="306">
        <f t="shared" si="9"/>
        <v>0</v>
      </c>
      <c r="F21" s="316">
        <f>分析係数表!C24</f>
        <v>6.5709335168878003E-2</v>
      </c>
      <c r="G21" s="306">
        <f t="shared" si="5"/>
        <v>0</v>
      </c>
      <c r="H21" s="306">
        <v>0</v>
      </c>
      <c r="I21" s="306">
        <f t="shared" si="7"/>
        <v>0</v>
      </c>
      <c r="J21" s="316">
        <f>分析係数表!G24</f>
        <v>0.24633125110096343</v>
      </c>
      <c r="K21" s="308">
        <f t="shared" si="4"/>
        <v>0</v>
      </c>
      <c r="L21" s="49"/>
      <c r="M21" s="50"/>
      <c r="N21" s="318">
        <f>分析係数表!H24</f>
        <v>2.8080599423907303E-4</v>
      </c>
      <c r="O21" s="310">
        <f t="shared" si="0"/>
        <v>0</v>
      </c>
      <c r="P21" s="316">
        <f>分析係数表!C24</f>
        <v>6.5709335168878003E-2</v>
      </c>
      <c r="Q21" s="310">
        <f t="shared" si="1"/>
        <v>0</v>
      </c>
      <c r="R21" s="310">
        <v>0</v>
      </c>
      <c r="S21" s="311">
        <f t="shared" si="6"/>
        <v>0</v>
      </c>
      <c r="T21" s="316">
        <f>分析係数表!F24</f>
        <v>0.36721364788140759</v>
      </c>
      <c r="U21" s="313">
        <f t="shared" si="8"/>
        <v>0</v>
      </c>
      <c r="V21" s="320">
        <f>分析係数表!D24</f>
        <v>3.9309475738153632E-2</v>
      </c>
      <c r="W21" s="301">
        <f t="shared" si="2"/>
        <v>0</v>
      </c>
      <c r="X21" s="316">
        <f>分析係数表!E24</f>
        <v>3.8550657867992791E-2</v>
      </c>
      <c r="Y21" s="302">
        <f t="shared" si="3"/>
        <v>0</v>
      </c>
    </row>
    <row r="22" spans="1:25">
      <c r="A22" s="278">
        <v>18</v>
      </c>
      <c r="B22" s="266" t="s">
        <v>87</v>
      </c>
      <c r="C22" s="287"/>
      <c r="D22" s="316">
        <f>投入係数表!J22</f>
        <v>4.6836049238738565E-6</v>
      </c>
      <c r="E22" s="306">
        <f t="shared" si="9"/>
        <v>0</v>
      </c>
      <c r="F22" s="316">
        <f>分析係数表!C25</f>
        <v>0.13092441386923714</v>
      </c>
      <c r="G22" s="306">
        <f t="shared" si="5"/>
        <v>0</v>
      </c>
      <c r="H22" s="306">
        <v>0</v>
      </c>
      <c r="I22" s="306">
        <f t="shared" si="7"/>
        <v>0</v>
      </c>
      <c r="J22" s="316">
        <f>分析係数表!G25</f>
        <v>0.2605848403511512</v>
      </c>
      <c r="K22" s="308">
        <f t="shared" si="4"/>
        <v>0</v>
      </c>
      <c r="L22" s="49"/>
      <c r="M22" s="50"/>
      <c r="N22" s="318">
        <f>分析係数表!H25</f>
        <v>9.8123550057191766E-5</v>
      </c>
      <c r="O22" s="310">
        <f t="shared" si="0"/>
        <v>0</v>
      </c>
      <c r="P22" s="316">
        <f>分析係数表!C25</f>
        <v>0.13092441386923714</v>
      </c>
      <c r="Q22" s="310">
        <f t="shared" si="1"/>
        <v>0</v>
      </c>
      <c r="R22" s="310">
        <v>0</v>
      </c>
      <c r="S22" s="311">
        <f t="shared" si="6"/>
        <v>0</v>
      </c>
      <c r="T22" s="316">
        <f>分析係数表!F25</f>
        <v>0.33318683873123567</v>
      </c>
      <c r="U22" s="313">
        <f t="shared" si="8"/>
        <v>0</v>
      </c>
      <c r="V22" s="320">
        <f>分析係数表!D25</f>
        <v>4.284059086963312E-2</v>
      </c>
      <c r="W22" s="301">
        <f t="shared" si="2"/>
        <v>0</v>
      </c>
      <c r="X22" s="316">
        <f>分析係数表!E25</f>
        <v>4.249917369780222E-2</v>
      </c>
      <c r="Y22" s="302">
        <f t="shared" si="3"/>
        <v>0</v>
      </c>
    </row>
    <row r="23" spans="1:25">
      <c r="A23" s="278">
        <v>19</v>
      </c>
      <c r="B23" s="266" t="s">
        <v>88</v>
      </c>
      <c r="C23" s="287"/>
      <c r="D23" s="316">
        <f>投入係数表!J23</f>
        <v>5.2690555393580881E-6</v>
      </c>
      <c r="E23" s="306">
        <f t="shared" si="9"/>
        <v>0</v>
      </c>
      <c r="F23" s="316">
        <f>分析係数表!C26</f>
        <v>0.15308736674872969</v>
      </c>
      <c r="G23" s="306">
        <f t="shared" si="5"/>
        <v>0</v>
      </c>
      <c r="H23" s="306">
        <v>0</v>
      </c>
      <c r="I23" s="306">
        <f t="shared" si="7"/>
        <v>0</v>
      </c>
      <c r="J23" s="316">
        <f>分析係数表!G26</f>
        <v>0.20415569699579933</v>
      </c>
      <c r="K23" s="308">
        <f t="shared" si="4"/>
        <v>0</v>
      </c>
      <c r="L23" s="49"/>
      <c r="M23" s="50"/>
      <c r="N23" s="318">
        <f>分析係数表!H26</f>
        <v>8.8175548492147558E-3</v>
      </c>
      <c r="O23" s="310">
        <f t="shared" si="0"/>
        <v>0</v>
      </c>
      <c r="P23" s="316">
        <f>分析係数表!C26</f>
        <v>0.15308736674872969</v>
      </c>
      <c r="Q23" s="310">
        <f t="shared" si="1"/>
        <v>0</v>
      </c>
      <c r="R23" s="310">
        <v>0</v>
      </c>
      <c r="S23" s="311">
        <f t="shared" si="6"/>
        <v>0</v>
      </c>
      <c r="T23" s="316">
        <f>分析係数表!F26</f>
        <v>0.33811565690794865</v>
      </c>
      <c r="U23" s="313">
        <f t="shared" si="8"/>
        <v>0</v>
      </c>
      <c r="V23" s="320">
        <f>分析係数表!D26</f>
        <v>3.3929737559631502E-2</v>
      </c>
      <c r="W23" s="301">
        <f t="shared" si="2"/>
        <v>0</v>
      </c>
      <c r="X23" s="316">
        <f>分析係数表!E26</f>
        <v>3.3531988342571602E-2</v>
      </c>
      <c r="Y23" s="302">
        <f t="shared" si="3"/>
        <v>0</v>
      </c>
    </row>
    <row r="24" spans="1:25">
      <c r="A24" s="278">
        <v>20</v>
      </c>
      <c r="B24" s="266" t="s">
        <v>89</v>
      </c>
      <c r="C24" s="287"/>
      <c r="D24" s="316">
        <f>投入係数表!J24</f>
        <v>3.1614333236148534E-5</v>
      </c>
      <c r="E24" s="306">
        <f t="shared" si="9"/>
        <v>0</v>
      </c>
      <c r="F24" s="316">
        <f>分析係数表!C27</f>
        <v>0.18884998044104273</v>
      </c>
      <c r="G24" s="306">
        <f t="shared" si="5"/>
        <v>0</v>
      </c>
      <c r="H24" s="306">
        <v>0</v>
      </c>
      <c r="I24" s="306">
        <f t="shared" si="7"/>
        <v>0</v>
      </c>
      <c r="J24" s="316">
        <f>分析係数表!G27</f>
        <v>0.16481626532719168</v>
      </c>
      <c r="K24" s="308">
        <f t="shared" si="4"/>
        <v>0</v>
      </c>
      <c r="L24" s="49"/>
      <c r="M24" s="50"/>
      <c r="N24" s="318">
        <f>分析係数表!H27</f>
        <v>2.2388024205688101E-2</v>
      </c>
      <c r="O24" s="310">
        <f t="shared" si="0"/>
        <v>0</v>
      </c>
      <c r="P24" s="316">
        <f>分析係数表!C27</f>
        <v>0.18884998044104273</v>
      </c>
      <c r="Q24" s="310">
        <f t="shared" si="1"/>
        <v>0</v>
      </c>
      <c r="R24" s="310">
        <v>0</v>
      </c>
      <c r="S24" s="311">
        <f t="shared" si="6"/>
        <v>0</v>
      </c>
      <c r="T24" s="316">
        <f>分析係数表!F27</f>
        <v>0.29536956526946395</v>
      </c>
      <c r="U24" s="313">
        <f t="shared" si="8"/>
        <v>0</v>
      </c>
      <c r="V24" s="320">
        <f>分析係数表!D27</f>
        <v>2.042747265118797E-2</v>
      </c>
      <c r="W24" s="301">
        <f t="shared" si="2"/>
        <v>0</v>
      </c>
      <c r="X24" s="316">
        <f>分析係数表!E27</f>
        <v>2.035082172191522E-2</v>
      </c>
      <c r="Y24" s="302">
        <f t="shared" si="3"/>
        <v>0</v>
      </c>
    </row>
    <row r="25" spans="1:25">
      <c r="A25" s="278">
        <v>21</v>
      </c>
      <c r="B25" s="266" t="s">
        <v>90</v>
      </c>
      <c r="C25" s="287"/>
      <c r="D25" s="316">
        <f>投入係数表!J25</f>
        <v>0</v>
      </c>
      <c r="E25" s="306">
        <f t="shared" si="9"/>
        <v>0</v>
      </c>
      <c r="F25" s="316">
        <f>分析係数表!C28</f>
        <v>0.2115566871254172</v>
      </c>
      <c r="G25" s="306">
        <f t="shared" si="5"/>
        <v>0</v>
      </c>
      <c r="H25" s="306">
        <v>0</v>
      </c>
      <c r="I25" s="306">
        <f t="shared" si="7"/>
        <v>0</v>
      </c>
      <c r="J25" s="316">
        <f>分析係数表!G28</f>
        <v>0.18177207604774032</v>
      </c>
      <c r="K25" s="308">
        <f t="shared" si="4"/>
        <v>0</v>
      </c>
      <c r="L25" s="49"/>
      <c r="M25" s="50"/>
      <c r="N25" s="318">
        <f>分析係数表!H28</f>
        <v>7.2231792840574596E-3</v>
      </c>
      <c r="O25" s="310">
        <f t="shared" si="0"/>
        <v>0</v>
      </c>
      <c r="P25" s="316">
        <f>分析係数表!C28</f>
        <v>0.2115566871254172</v>
      </c>
      <c r="Q25" s="310">
        <f t="shared" si="1"/>
        <v>0</v>
      </c>
      <c r="R25" s="310">
        <v>0</v>
      </c>
      <c r="S25" s="311">
        <f t="shared" si="6"/>
        <v>0</v>
      </c>
      <c r="T25" s="316">
        <f>分析係数表!F28</f>
        <v>0.29628808224417325</v>
      </c>
      <c r="U25" s="313">
        <f t="shared" si="8"/>
        <v>0</v>
      </c>
      <c r="V25" s="320">
        <f>分析係数表!D28</f>
        <v>3.0551159487848582E-2</v>
      </c>
      <c r="W25" s="301">
        <f t="shared" si="2"/>
        <v>0</v>
      </c>
      <c r="X25" s="316">
        <f>分析係数表!E28</f>
        <v>3.018459578819983E-2</v>
      </c>
      <c r="Y25" s="302">
        <f t="shared" si="3"/>
        <v>0</v>
      </c>
    </row>
    <row r="26" spans="1:25">
      <c r="A26" s="278">
        <v>22</v>
      </c>
      <c r="B26" s="266" t="s">
        <v>64</v>
      </c>
      <c r="C26" s="287"/>
      <c r="D26" s="316">
        <f>投入係数表!J26</f>
        <v>4.4359593135240259E-3</v>
      </c>
      <c r="E26" s="306">
        <f t="shared" si="9"/>
        <v>0</v>
      </c>
      <c r="F26" s="316">
        <f>分析係数表!C29</f>
        <v>0.4024048564090591</v>
      </c>
      <c r="G26" s="306">
        <f t="shared" si="5"/>
        <v>0</v>
      </c>
      <c r="H26" s="306">
        <v>0</v>
      </c>
      <c r="I26" s="306">
        <f t="shared" si="7"/>
        <v>0</v>
      </c>
      <c r="J26" s="316">
        <f>分析係数表!G29</f>
        <v>0.28848634430593861</v>
      </c>
      <c r="K26" s="308">
        <f t="shared" si="4"/>
        <v>0</v>
      </c>
      <c r="L26" s="49"/>
      <c r="M26" s="50"/>
      <c r="N26" s="318">
        <f>分析係数表!H29</f>
        <v>7.7130042947109994E-3</v>
      </c>
      <c r="O26" s="310">
        <f t="shared" si="0"/>
        <v>0</v>
      </c>
      <c r="P26" s="316">
        <f>分析係数表!C29</f>
        <v>0.4024048564090591</v>
      </c>
      <c r="Q26" s="310">
        <f t="shared" si="1"/>
        <v>0</v>
      </c>
      <c r="R26" s="310">
        <v>0</v>
      </c>
      <c r="S26" s="311">
        <f t="shared" si="6"/>
        <v>0</v>
      </c>
      <c r="T26" s="316">
        <f>分析係数表!F29</f>
        <v>0.40202182464221792</v>
      </c>
      <c r="U26" s="313">
        <f t="shared" si="8"/>
        <v>0</v>
      </c>
      <c r="V26" s="320">
        <f>分析係数表!D29</f>
        <v>7.9194780809421356E-2</v>
      </c>
      <c r="W26" s="301">
        <f t="shared" si="2"/>
        <v>0</v>
      </c>
      <c r="X26" s="316">
        <f>分析係数表!E29</f>
        <v>6.5944675090492746E-2</v>
      </c>
      <c r="Y26" s="302">
        <f t="shared" si="3"/>
        <v>0</v>
      </c>
    </row>
    <row r="27" spans="1:25">
      <c r="A27" s="278">
        <v>23</v>
      </c>
      <c r="B27" s="266" t="s">
        <v>91</v>
      </c>
      <c r="C27" s="287"/>
      <c r="D27" s="316">
        <f>投入係数表!J27</f>
        <v>3.8868066361998168E-3</v>
      </c>
      <c r="E27" s="306">
        <f t="shared" si="9"/>
        <v>0</v>
      </c>
      <c r="F27" s="316">
        <f>分析係数表!C30</f>
        <v>1</v>
      </c>
      <c r="G27" s="306">
        <f t="shared" si="5"/>
        <v>0</v>
      </c>
      <c r="H27" s="306">
        <v>0</v>
      </c>
      <c r="I27" s="306">
        <f t="shared" si="7"/>
        <v>0</v>
      </c>
      <c r="J27" s="316">
        <f>分析係数表!G30</f>
        <v>0.33838967095036887</v>
      </c>
      <c r="K27" s="308">
        <f t="shared" si="4"/>
        <v>0</v>
      </c>
      <c r="L27" s="49"/>
      <c r="M27" s="50"/>
      <c r="N27" s="318">
        <f>分析係数表!H30</f>
        <v>0</v>
      </c>
      <c r="O27" s="310">
        <f t="shared" si="0"/>
        <v>0</v>
      </c>
      <c r="P27" s="316">
        <f>分析係数表!C30</f>
        <v>1</v>
      </c>
      <c r="Q27" s="310">
        <f t="shared" si="1"/>
        <v>0</v>
      </c>
      <c r="R27" s="310">
        <v>0</v>
      </c>
      <c r="S27" s="311">
        <f t="shared" si="6"/>
        <v>0</v>
      </c>
      <c r="T27" s="316">
        <f>分析係数表!F30</f>
        <v>0.46362091424568164</v>
      </c>
      <c r="U27" s="313">
        <f t="shared" si="8"/>
        <v>0</v>
      </c>
      <c r="V27" s="320">
        <f>分析係数表!D30</f>
        <v>7.3824536053885614E-2</v>
      </c>
      <c r="W27" s="301">
        <f t="shared" si="2"/>
        <v>0</v>
      </c>
      <c r="X27" s="316">
        <f>分析係数表!E30</f>
        <v>5.6949248710145881E-2</v>
      </c>
      <c r="Y27" s="302">
        <f t="shared" si="3"/>
        <v>0</v>
      </c>
    </row>
    <row r="28" spans="1:25">
      <c r="A28" s="278">
        <v>24</v>
      </c>
      <c r="B28" s="266" t="s">
        <v>92</v>
      </c>
      <c r="C28" s="287"/>
      <c r="D28" s="316">
        <f>投入係数表!J28</f>
        <v>2.7893794574746236E-2</v>
      </c>
      <c r="E28" s="306">
        <f t="shared" si="9"/>
        <v>0</v>
      </c>
      <c r="F28" s="316">
        <f>分析係数表!C31</f>
        <v>0.99932498158227889</v>
      </c>
      <c r="G28" s="306">
        <f t="shared" si="5"/>
        <v>0</v>
      </c>
      <c r="H28" s="306">
        <v>0</v>
      </c>
      <c r="I28" s="306">
        <f t="shared" si="7"/>
        <v>0</v>
      </c>
      <c r="J28" s="316">
        <f>分析係数表!G31</f>
        <v>7.0262508387801376E-2</v>
      </c>
      <c r="K28" s="308">
        <f t="shared" si="4"/>
        <v>0</v>
      </c>
      <c r="L28" s="49"/>
      <c r="M28" s="50"/>
      <c r="N28" s="318">
        <f>分析係数表!H31</f>
        <v>3.314462019579964E-2</v>
      </c>
      <c r="O28" s="310">
        <f t="shared" si="0"/>
        <v>0</v>
      </c>
      <c r="P28" s="316">
        <f>分析係数表!C31</f>
        <v>0.99932498158227889</v>
      </c>
      <c r="Q28" s="310">
        <f t="shared" si="1"/>
        <v>0</v>
      </c>
      <c r="R28" s="310">
        <v>0</v>
      </c>
      <c r="S28" s="311">
        <f t="shared" si="6"/>
        <v>0</v>
      </c>
      <c r="T28" s="316">
        <f>分析係数表!F31</f>
        <v>0.39948542779773355</v>
      </c>
      <c r="U28" s="313">
        <f t="shared" si="8"/>
        <v>0</v>
      </c>
      <c r="V28" s="320">
        <f>分析係数表!D31</f>
        <v>2.9145126840892164E-3</v>
      </c>
      <c r="W28" s="301">
        <f t="shared" si="2"/>
        <v>0</v>
      </c>
      <c r="X28" s="316">
        <f>分析係数表!E31</f>
        <v>2.9145126840892164E-3</v>
      </c>
      <c r="Y28" s="302">
        <f t="shared" si="3"/>
        <v>0</v>
      </c>
    </row>
    <row r="29" spans="1:25">
      <c r="A29" s="278">
        <v>25</v>
      </c>
      <c r="B29" s="266" t="s">
        <v>1</v>
      </c>
      <c r="C29" s="287"/>
      <c r="D29" s="316">
        <f>投入係数表!J29</f>
        <v>2.4653325418041014E-3</v>
      </c>
      <c r="E29" s="306">
        <f t="shared" si="9"/>
        <v>0</v>
      </c>
      <c r="F29" s="316">
        <f>分析係数表!C32</f>
        <v>0.9998360837770528</v>
      </c>
      <c r="G29" s="306">
        <f t="shared" si="5"/>
        <v>0</v>
      </c>
      <c r="H29" s="306">
        <v>0</v>
      </c>
      <c r="I29" s="306">
        <f t="shared" si="7"/>
        <v>0</v>
      </c>
      <c r="J29" s="316">
        <f>分析係数表!G32</f>
        <v>0.11380414292785156</v>
      </c>
      <c r="K29" s="308">
        <f t="shared" si="4"/>
        <v>0</v>
      </c>
      <c r="L29" s="49"/>
      <c r="M29" s="50"/>
      <c r="N29" s="318">
        <f>分析係数表!H32</f>
        <v>7.2296973654795713E-3</v>
      </c>
      <c r="O29" s="310">
        <f t="shared" si="0"/>
        <v>0</v>
      </c>
      <c r="P29" s="316">
        <f>分析係数表!C32</f>
        <v>0.9998360837770528</v>
      </c>
      <c r="Q29" s="310">
        <f t="shared" si="1"/>
        <v>0</v>
      </c>
      <c r="R29" s="310">
        <v>0</v>
      </c>
      <c r="S29" s="311">
        <f t="shared" si="6"/>
        <v>0</v>
      </c>
      <c r="T29" s="316">
        <f>分析係数表!F32</f>
        <v>0.44272670787830282</v>
      </c>
      <c r="U29" s="313">
        <f t="shared" si="8"/>
        <v>0</v>
      </c>
      <c r="V29" s="320">
        <f>分析係数表!D32</f>
        <v>2.1120085933633119E-2</v>
      </c>
      <c r="W29" s="301">
        <f t="shared" si="2"/>
        <v>0</v>
      </c>
      <c r="X29" s="316">
        <f>分析係数表!E32</f>
        <v>2.1120085933633119E-2</v>
      </c>
      <c r="Y29" s="302">
        <f t="shared" si="3"/>
        <v>0</v>
      </c>
    </row>
    <row r="30" spans="1:25">
      <c r="A30" s="278">
        <v>26</v>
      </c>
      <c r="B30" s="266" t="s">
        <v>2</v>
      </c>
      <c r="C30" s="287"/>
      <c r="D30" s="316">
        <f>投入係数表!J30</f>
        <v>3.3827336562678926E-3</v>
      </c>
      <c r="E30" s="306">
        <f t="shared" si="9"/>
        <v>0</v>
      </c>
      <c r="F30" s="316">
        <f>分析係数表!C33</f>
        <v>0.99108509199615646</v>
      </c>
      <c r="G30" s="306">
        <f t="shared" si="5"/>
        <v>0</v>
      </c>
      <c r="H30" s="306">
        <v>0</v>
      </c>
      <c r="I30" s="306">
        <f t="shared" si="7"/>
        <v>0</v>
      </c>
      <c r="J30" s="316">
        <f>分析係数表!G33</f>
        <v>0.4529749017181946</v>
      </c>
      <c r="K30" s="308">
        <f t="shared" si="4"/>
        <v>0</v>
      </c>
      <c r="L30" s="49"/>
      <c r="M30" s="50"/>
      <c r="N30" s="318">
        <f>分析係数表!H33</f>
        <v>7.7168799106917146E-4</v>
      </c>
      <c r="O30" s="310">
        <f t="shared" si="0"/>
        <v>0</v>
      </c>
      <c r="P30" s="316">
        <f>分析係数表!C33</f>
        <v>0.99108509199615646</v>
      </c>
      <c r="Q30" s="310">
        <f t="shared" si="1"/>
        <v>0</v>
      </c>
      <c r="R30" s="310">
        <v>0</v>
      </c>
      <c r="S30" s="311">
        <f t="shared" si="6"/>
        <v>0</v>
      </c>
      <c r="T30" s="316">
        <f>分析係数表!F33</f>
        <v>0.63278689994307047</v>
      </c>
      <c r="U30" s="313">
        <f t="shared" si="8"/>
        <v>0</v>
      </c>
      <c r="V30" s="320">
        <f>分析係数表!D33</f>
        <v>8.7702783269007503E-2</v>
      </c>
      <c r="W30" s="301">
        <f t="shared" si="2"/>
        <v>0</v>
      </c>
      <c r="X30" s="316">
        <f>分析係数表!E33</f>
        <v>8.4336323251883824E-2</v>
      </c>
      <c r="Y30" s="302">
        <f t="shared" si="3"/>
        <v>0</v>
      </c>
    </row>
    <row r="31" spans="1:25">
      <c r="A31" s="278">
        <v>27</v>
      </c>
      <c r="B31" s="266" t="s">
        <v>65</v>
      </c>
      <c r="C31" s="287"/>
      <c r="D31" s="316">
        <f>投入係数表!J31</f>
        <v>5.0675434375084157E-2</v>
      </c>
      <c r="E31" s="306">
        <f t="shared" si="9"/>
        <v>0</v>
      </c>
      <c r="F31" s="316">
        <f>分析係数表!C34</f>
        <v>0.24606089914510665</v>
      </c>
      <c r="G31" s="306">
        <f t="shared" si="5"/>
        <v>0</v>
      </c>
      <c r="H31" s="306">
        <v>0</v>
      </c>
      <c r="I31" s="306">
        <f t="shared" si="7"/>
        <v>0</v>
      </c>
      <c r="J31" s="316">
        <f>分析係数表!G34</f>
        <v>0.43749758717185111</v>
      </c>
      <c r="K31" s="308">
        <f t="shared" si="4"/>
        <v>0</v>
      </c>
      <c r="L31" s="49"/>
      <c r="M31" s="50"/>
      <c r="N31" s="318">
        <f>分析係数表!H34</f>
        <v>0.137069350800852</v>
      </c>
      <c r="O31" s="310">
        <f t="shared" si="0"/>
        <v>0</v>
      </c>
      <c r="P31" s="316">
        <f>分析係数表!C34</f>
        <v>0.24606089914510665</v>
      </c>
      <c r="Q31" s="310">
        <f t="shared" si="1"/>
        <v>0</v>
      </c>
      <c r="R31" s="310">
        <v>0</v>
      </c>
      <c r="S31" s="311">
        <f t="shared" si="6"/>
        <v>0</v>
      </c>
      <c r="T31" s="316">
        <f>分析係数表!F34</f>
        <v>0.68044247766447119</v>
      </c>
      <c r="U31" s="313">
        <f t="shared" si="8"/>
        <v>0</v>
      </c>
      <c r="V31" s="320">
        <f>分析係数表!D34</f>
        <v>0.15389009392691583</v>
      </c>
      <c r="W31" s="301">
        <f t="shared" si="2"/>
        <v>0</v>
      </c>
      <c r="X31" s="316">
        <f>分析係数表!E34</f>
        <v>0.1433320704064108</v>
      </c>
      <c r="Y31" s="302">
        <f t="shared" si="3"/>
        <v>0</v>
      </c>
    </row>
    <row r="32" spans="1:25">
      <c r="A32" s="278">
        <v>28</v>
      </c>
      <c r="B32" s="266" t="s">
        <v>66</v>
      </c>
      <c r="C32" s="287"/>
      <c r="D32" s="316">
        <f>投入係数表!J32</f>
        <v>8.0042808149004205E-3</v>
      </c>
      <c r="E32" s="306">
        <f t="shared" si="9"/>
        <v>0</v>
      </c>
      <c r="F32" s="316">
        <f>分析係数表!C35</f>
        <v>0.75377646979277246</v>
      </c>
      <c r="G32" s="306">
        <f t="shared" si="5"/>
        <v>0</v>
      </c>
      <c r="H32" s="306">
        <v>0</v>
      </c>
      <c r="I32" s="306">
        <f t="shared" si="7"/>
        <v>0</v>
      </c>
      <c r="J32" s="316">
        <f>分析係数表!G35</f>
        <v>0.30282397072447498</v>
      </c>
      <c r="K32" s="308">
        <f t="shared" si="4"/>
        <v>0</v>
      </c>
      <c r="L32" s="49"/>
      <c r="M32" s="50"/>
      <c r="N32" s="318">
        <f>分析係数表!H35</f>
        <v>5.7629969222324183E-2</v>
      </c>
      <c r="O32" s="310">
        <f t="shared" si="0"/>
        <v>0</v>
      </c>
      <c r="P32" s="316">
        <f>分析係数表!C35</f>
        <v>0.75377646979277246</v>
      </c>
      <c r="Q32" s="310">
        <f t="shared" si="1"/>
        <v>0</v>
      </c>
      <c r="R32" s="310">
        <v>0</v>
      </c>
      <c r="S32" s="311">
        <f t="shared" si="6"/>
        <v>0</v>
      </c>
      <c r="T32" s="316">
        <f>分析係数表!F35</f>
        <v>0.60548890850388704</v>
      </c>
      <c r="U32" s="313">
        <f t="shared" si="8"/>
        <v>0</v>
      </c>
      <c r="V32" s="320">
        <f>分析係数表!D35</f>
        <v>4.0363234612300396E-2</v>
      </c>
      <c r="W32" s="301">
        <f t="shared" si="2"/>
        <v>0</v>
      </c>
      <c r="X32" s="316">
        <f>分析係数表!E35</f>
        <v>3.9154079363329694E-2</v>
      </c>
      <c r="Y32" s="302">
        <f t="shared" si="3"/>
        <v>0</v>
      </c>
    </row>
    <row r="33" spans="1:25">
      <c r="A33" s="278">
        <v>29</v>
      </c>
      <c r="B33" s="266" t="s">
        <v>93</v>
      </c>
      <c r="C33" s="287"/>
      <c r="D33" s="316">
        <f>投入係数表!J33</f>
        <v>3.1620187742303373E-3</v>
      </c>
      <c r="E33" s="306">
        <f t="shared" si="9"/>
        <v>0</v>
      </c>
      <c r="F33" s="316">
        <f>分析係数表!C36</f>
        <v>0.99118010215945485</v>
      </c>
      <c r="G33" s="306">
        <f t="shared" si="5"/>
        <v>0</v>
      </c>
      <c r="H33" s="306">
        <v>0</v>
      </c>
      <c r="I33" s="306">
        <f t="shared" si="7"/>
        <v>0</v>
      </c>
      <c r="J33" s="316">
        <f>分析係数表!G36</f>
        <v>5.8650173764370726E-2</v>
      </c>
      <c r="K33" s="308">
        <f t="shared" si="4"/>
        <v>0</v>
      </c>
      <c r="L33" s="49"/>
      <c r="M33" s="50"/>
      <c r="N33" s="318">
        <f>分析係数表!H36</f>
        <v>0.2375179181177472</v>
      </c>
      <c r="O33" s="310">
        <f t="shared" si="0"/>
        <v>0</v>
      </c>
      <c r="P33" s="316">
        <f>分析係数表!C36</f>
        <v>0.99118010215945485</v>
      </c>
      <c r="Q33" s="310">
        <f t="shared" si="1"/>
        <v>0</v>
      </c>
      <c r="R33" s="310">
        <v>0</v>
      </c>
      <c r="S33" s="311">
        <f t="shared" si="6"/>
        <v>0</v>
      </c>
      <c r="T33" s="316">
        <f>分析係数表!F36</f>
        <v>0.81306518983088305</v>
      </c>
      <c r="U33" s="313">
        <f t="shared" si="8"/>
        <v>0</v>
      </c>
      <c r="V33" s="320">
        <f>分析係数表!D36</f>
        <v>1.5774342104513773E-2</v>
      </c>
      <c r="W33" s="301">
        <f t="shared" si="2"/>
        <v>0</v>
      </c>
      <c r="X33" s="316">
        <f>分析係数表!E36</f>
        <v>1.3229670821596217E-2</v>
      </c>
      <c r="Y33" s="302">
        <f t="shared" si="3"/>
        <v>0</v>
      </c>
    </row>
    <row r="34" spans="1:25">
      <c r="A34" s="278">
        <v>30</v>
      </c>
      <c r="B34" s="266" t="s">
        <v>94</v>
      </c>
      <c r="C34" s="287"/>
      <c r="D34" s="316">
        <f>投入係数表!J34</f>
        <v>2.4922047250548276E-2</v>
      </c>
      <c r="E34" s="306">
        <f t="shared" si="9"/>
        <v>0</v>
      </c>
      <c r="F34" s="316">
        <f>分析係数表!C37</f>
        <v>0.58105140483022077</v>
      </c>
      <c r="G34" s="306">
        <f t="shared" si="5"/>
        <v>0</v>
      </c>
      <c r="H34" s="306">
        <v>0</v>
      </c>
      <c r="I34" s="306">
        <f t="shared" si="7"/>
        <v>0</v>
      </c>
      <c r="J34" s="316">
        <f>分析係数表!G37</f>
        <v>0.40235165952905672</v>
      </c>
      <c r="K34" s="308">
        <f t="shared" si="4"/>
        <v>0</v>
      </c>
      <c r="L34" s="49"/>
      <c r="M34" s="50"/>
      <c r="N34" s="318">
        <f>分析係数表!H37</f>
        <v>4.2719417558337268E-2</v>
      </c>
      <c r="O34" s="310">
        <f t="shared" si="0"/>
        <v>0</v>
      </c>
      <c r="P34" s="316">
        <f>分析係数表!C37</f>
        <v>0.58105140483022077</v>
      </c>
      <c r="Q34" s="310">
        <f t="shared" si="1"/>
        <v>0</v>
      </c>
      <c r="R34" s="310">
        <v>0</v>
      </c>
      <c r="S34" s="311">
        <f t="shared" si="6"/>
        <v>0</v>
      </c>
      <c r="T34" s="316">
        <f>分析係数表!F37</f>
        <v>0.63403708963374472</v>
      </c>
      <c r="U34" s="313">
        <f t="shared" si="8"/>
        <v>0</v>
      </c>
      <c r="V34" s="320">
        <f>分析係数表!D37</f>
        <v>7.9200513574427991E-2</v>
      </c>
      <c r="W34" s="301">
        <f t="shared" si="2"/>
        <v>0</v>
      </c>
      <c r="X34" s="316">
        <f>分析係数表!E37</f>
        <v>7.3600662533244779E-2</v>
      </c>
      <c r="Y34" s="302">
        <f t="shared" si="3"/>
        <v>0</v>
      </c>
    </row>
    <row r="35" spans="1:25">
      <c r="A35" s="278">
        <v>31</v>
      </c>
      <c r="B35" s="266" t="s">
        <v>95</v>
      </c>
      <c r="C35" s="287"/>
      <c r="D35" s="316">
        <f>投入係数表!J35</f>
        <v>1.0500642239325186E-2</v>
      </c>
      <c r="E35" s="306">
        <f t="shared" si="9"/>
        <v>0</v>
      </c>
      <c r="F35" s="316">
        <f>分析係数表!C38</f>
        <v>0.47456671407271833</v>
      </c>
      <c r="G35" s="306">
        <f t="shared" si="5"/>
        <v>0</v>
      </c>
      <c r="H35" s="306">
        <v>0</v>
      </c>
      <c r="I35" s="306">
        <f t="shared" si="7"/>
        <v>0</v>
      </c>
      <c r="J35" s="316">
        <f>分析係数表!G38</f>
        <v>0.18003386475673192</v>
      </c>
      <c r="K35" s="308">
        <f t="shared" si="4"/>
        <v>0</v>
      </c>
      <c r="L35" s="49"/>
      <c r="M35" s="50"/>
      <c r="N35" s="318">
        <f>分析係数表!H38</f>
        <v>5.150358926080905E-2</v>
      </c>
      <c r="O35" s="310">
        <f t="shared" si="0"/>
        <v>0</v>
      </c>
      <c r="P35" s="316">
        <f>分析係数表!C38</f>
        <v>0.47456671407271833</v>
      </c>
      <c r="Q35" s="310">
        <f t="shared" si="1"/>
        <v>0</v>
      </c>
      <c r="R35" s="310">
        <v>0</v>
      </c>
      <c r="S35" s="311">
        <f t="shared" si="6"/>
        <v>0</v>
      </c>
      <c r="T35" s="316">
        <f>分析係数表!F38</f>
        <v>0.4997199825516766</v>
      </c>
      <c r="U35" s="313">
        <f t="shared" si="8"/>
        <v>0</v>
      </c>
      <c r="V35" s="320">
        <f>分析係数表!D38</f>
        <v>3.5590827435143364E-2</v>
      </c>
      <c r="W35" s="301">
        <f t="shared" si="2"/>
        <v>0</v>
      </c>
      <c r="X35" s="316">
        <f>分析係数表!E38</f>
        <v>3.1059891839156476E-2</v>
      </c>
      <c r="Y35" s="302">
        <f t="shared" si="3"/>
        <v>0</v>
      </c>
    </row>
    <row r="36" spans="1:25">
      <c r="A36" s="278">
        <v>32</v>
      </c>
      <c r="B36" s="266" t="s">
        <v>67</v>
      </c>
      <c r="C36" s="287"/>
      <c r="D36" s="316">
        <f>投入係数表!J36</f>
        <v>0</v>
      </c>
      <c r="E36" s="306">
        <f t="shared" si="9"/>
        <v>0</v>
      </c>
      <c r="F36" s="316">
        <f>分析係数表!C39</f>
        <v>1</v>
      </c>
      <c r="G36" s="306">
        <f t="shared" si="5"/>
        <v>0</v>
      </c>
      <c r="H36" s="306">
        <v>0</v>
      </c>
      <c r="I36" s="306">
        <f t="shared" si="7"/>
        <v>0</v>
      </c>
      <c r="J36" s="316">
        <f>分析係数表!G39</f>
        <v>0.33345520667958617</v>
      </c>
      <c r="K36" s="308">
        <f t="shared" si="4"/>
        <v>0</v>
      </c>
      <c r="L36" s="49"/>
      <c r="M36" s="50"/>
      <c r="N36" s="318">
        <f>分析係数表!H39</f>
        <v>5.0851604954235139E-3</v>
      </c>
      <c r="O36" s="310">
        <f t="shared" si="0"/>
        <v>0</v>
      </c>
      <c r="P36" s="316">
        <f>分析係数表!C39</f>
        <v>1</v>
      </c>
      <c r="Q36" s="310">
        <f t="shared" si="1"/>
        <v>0</v>
      </c>
      <c r="R36" s="310">
        <v>0</v>
      </c>
      <c r="S36" s="311">
        <f t="shared" si="6"/>
        <v>0</v>
      </c>
      <c r="T36" s="316">
        <f>分析係数表!F39</f>
        <v>0.70859596344355691</v>
      </c>
      <c r="U36" s="313">
        <f t="shared" si="8"/>
        <v>0</v>
      </c>
      <c r="V36" s="320">
        <f>分析係数表!D39</f>
        <v>4.8027598057070089E-2</v>
      </c>
      <c r="W36" s="301">
        <f t="shared" si="2"/>
        <v>0</v>
      </c>
      <c r="X36" s="316">
        <f>分析係数表!E39</f>
        <v>4.8027598057070089E-2</v>
      </c>
      <c r="Y36" s="302">
        <f t="shared" si="3"/>
        <v>0</v>
      </c>
    </row>
    <row r="37" spans="1:25">
      <c r="A37" s="278">
        <v>33</v>
      </c>
      <c r="B37" s="266" t="s">
        <v>96</v>
      </c>
      <c r="C37" s="287"/>
      <c r="D37" s="316">
        <f>投入係数表!J37</f>
        <v>7.6635485566885978E-4</v>
      </c>
      <c r="E37" s="306">
        <f t="shared" si="9"/>
        <v>0</v>
      </c>
      <c r="F37" s="316">
        <f>分析係数表!C40</f>
        <v>0.78927678494152065</v>
      </c>
      <c r="G37" s="306">
        <f t="shared" si="5"/>
        <v>0</v>
      </c>
      <c r="H37" s="306">
        <v>0</v>
      </c>
      <c r="I37" s="306">
        <f t="shared" si="7"/>
        <v>0</v>
      </c>
      <c r="J37" s="316">
        <f>分析係数表!G40</f>
        <v>0.52314226927728547</v>
      </c>
      <c r="K37" s="308">
        <f t="shared" si="4"/>
        <v>0</v>
      </c>
      <c r="L37" s="49"/>
      <c r="M37" s="50"/>
      <c r="N37" s="318">
        <f>分析係数表!H40</f>
        <v>3.428475595158087E-2</v>
      </c>
      <c r="O37" s="310">
        <f t="shared" si="0"/>
        <v>0</v>
      </c>
      <c r="P37" s="316">
        <f>分析係数表!C40</f>
        <v>0.78927678494152065</v>
      </c>
      <c r="Q37" s="310">
        <f t="shared" si="1"/>
        <v>0</v>
      </c>
      <c r="R37" s="310">
        <v>0</v>
      </c>
      <c r="S37" s="311">
        <f t="shared" si="6"/>
        <v>0</v>
      </c>
      <c r="T37" s="316">
        <f>分析係数表!F40</f>
        <v>0.70623799726049996</v>
      </c>
      <c r="U37" s="313">
        <f t="shared" si="8"/>
        <v>0</v>
      </c>
      <c r="V37" s="320">
        <f>分析係数表!D40</f>
        <v>9.0697433955161888E-2</v>
      </c>
      <c r="W37" s="301">
        <f t="shared" si="2"/>
        <v>0</v>
      </c>
      <c r="X37" s="316">
        <f>分析係数表!E40</f>
        <v>9.0562666353757981E-2</v>
      </c>
      <c r="Y37" s="302">
        <f t="shared" si="3"/>
        <v>0</v>
      </c>
    </row>
    <row r="38" spans="1:25">
      <c r="A38" s="278">
        <v>34</v>
      </c>
      <c r="B38" s="266" t="s">
        <v>97</v>
      </c>
      <c r="C38" s="287"/>
      <c r="D38" s="316">
        <f>投入係数表!J38</f>
        <v>4.098154308389624E-6</v>
      </c>
      <c r="E38" s="306">
        <f t="shared" si="9"/>
        <v>0</v>
      </c>
      <c r="F38" s="316">
        <f>分析係数表!C41</f>
        <v>0.99594790611943085</v>
      </c>
      <c r="G38" s="306">
        <f t="shared" si="5"/>
        <v>0</v>
      </c>
      <c r="H38" s="306">
        <v>0</v>
      </c>
      <c r="I38" s="306">
        <f t="shared" si="7"/>
        <v>0</v>
      </c>
      <c r="J38" s="316">
        <f>分析係数表!G41</f>
        <v>0.50896339569449323</v>
      </c>
      <c r="K38" s="308">
        <f t="shared" si="4"/>
        <v>0</v>
      </c>
      <c r="L38" s="49"/>
      <c r="M38" s="50"/>
      <c r="N38" s="318">
        <f>分析係数表!H41</f>
        <v>5.504775199299148E-2</v>
      </c>
      <c r="O38" s="310">
        <f t="shared" si="0"/>
        <v>0</v>
      </c>
      <c r="P38" s="316">
        <f>分析係数表!C41</f>
        <v>0.99594790611943085</v>
      </c>
      <c r="Q38" s="310">
        <f t="shared" si="1"/>
        <v>0</v>
      </c>
      <c r="R38" s="310">
        <v>0</v>
      </c>
      <c r="S38" s="311">
        <f t="shared" si="6"/>
        <v>0</v>
      </c>
      <c r="T38" s="316">
        <f>分析係数表!F41</f>
        <v>0.58132099287543681</v>
      </c>
      <c r="U38" s="313">
        <f t="shared" si="8"/>
        <v>0</v>
      </c>
      <c r="V38" s="320">
        <f>分析係数表!D41</f>
        <v>0.12149342216939719</v>
      </c>
      <c r="W38" s="301">
        <f t="shared" si="2"/>
        <v>0</v>
      </c>
      <c r="X38" s="316">
        <f>分析係数表!E41</f>
        <v>0.11755967401821014</v>
      </c>
      <c r="Y38" s="302">
        <f t="shared" si="3"/>
        <v>0</v>
      </c>
    </row>
    <row r="39" spans="1:25">
      <c r="A39" s="278">
        <v>35</v>
      </c>
      <c r="B39" s="266" t="s">
        <v>3</v>
      </c>
      <c r="C39" s="287"/>
      <c r="D39" s="316">
        <f>投入係数表!J39</f>
        <v>1.0748873300290502E-3</v>
      </c>
      <c r="E39" s="306">
        <f>$C$12*D39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0"/>
        <v>0</v>
      </c>
      <c r="P39" s="316">
        <f>分析係数表!C42</f>
        <v>0.9655414908579466</v>
      </c>
      <c r="Q39" s="310">
        <f>O39*P39</f>
        <v>0</v>
      </c>
      <c r="R39" s="310">
        <v>0</v>
      </c>
      <c r="S39" s="311">
        <f>I39+R39</f>
        <v>0</v>
      </c>
      <c r="T39" s="316">
        <f>分析係数表!F42</f>
        <v>0.58706867988829459</v>
      </c>
      <c r="U39" s="313">
        <f t="shared" si="8"/>
        <v>0</v>
      </c>
      <c r="V39" s="320">
        <f>分析係数表!D42</f>
        <v>0.12536880137580664</v>
      </c>
      <c r="W39" s="301">
        <f t="shared" si="2"/>
        <v>0</v>
      </c>
      <c r="X39" s="316">
        <f>分析係数表!E42</f>
        <v>0.11770088827882173</v>
      </c>
      <c r="Y39" s="302">
        <f t="shared" si="3"/>
        <v>0</v>
      </c>
    </row>
    <row r="40" spans="1:25">
      <c r="A40" s="278">
        <v>36</v>
      </c>
      <c r="B40" s="266" t="s">
        <v>98</v>
      </c>
      <c r="C40" s="287"/>
      <c r="D40" s="316">
        <f>投入係数表!J40</f>
        <v>5.7772266735984019E-2</v>
      </c>
      <c r="E40" s="306">
        <f>$C$12*D40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0"/>
        <v>0</v>
      </c>
      <c r="P40" s="316">
        <f>分析係数表!C43</f>
        <v>0.68354347123018677</v>
      </c>
      <c r="Q40" s="310">
        <f>O40*P40</f>
        <v>0</v>
      </c>
      <c r="R40" s="310">
        <v>0</v>
      </c>
      <c r="S40" s="311">
        <f>I40+R40</f>
        <v>0</v>
      </c>
      <c r="T40" s="316">
        <f>分析係数表!F43</f>
        <v>0.62240825035949521</v>
      </c>
      <c r="U40" s="313">
        <f t="shared" si="8"/>
        <v>0</v>
      </c>
      <c r="V40" s="320">
        <f>分析係数表!D43</f>
        <v>0.13048156468325811</v>
      </c>
      <c r="W40" s="301">
        <f t="shared" si="2"/>
        <v>0</v>
      </c>
      <c r="X40" s="316">
        <f>分析係数表!E43</f>
        <v>0.11291103502841897</v>
      </c>
      <c r="Y40" s="302">
        <f t="shared" si="3"/>
        <v>0</v>
      </c>
    </row>
    <row r="41" spans="1:25">
      <c r="A41" s="278">
        <v>37</v>
      </c>
      <c r="B41" s="266" t="s">
        <v>99</v>
      </c>
      <c r="C41" s="287"/>
      <c r="D41" s="316">
        <f>投入係数表!J41</f>
        <v>2.8101629543243137E-4</v>
      </c>
      <c r="E41" s="306">
        <f>$C$12*D41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0"/>
        <v>0</v>
      </c>
      <c r="P41" s="316">
        <f>分析係数表!C44</f>
        <v>0.55987382763194615</v>
      </c>
      <c r="Q41" s="310">
        <f>O41*P41</f>
        <v>0</v>
      </c>
      <c r="R41" s="310">
        <v>0</v>
      </c>
      <c r="S41" s="311">
        <f>I41+R41</f>
        <v>0</v>
      </c>
      <c r="T41" s="316">
        <f>分析係数表!F44</f>
        <v>0.5344179716450459</v>
      </c>
      <c r="U41" s="313">
        <f t="shared" si="8"/>
        <v>0</v>
      </c>
      <c r="V41" s="320">
        <f>分析係数表!D44</f>
        <v>0.19836337849438287</v>
      </c>
      <c r="W41" s="301">
        <f t="shared" si="2"/>
        <v>0</v>
      </c>
      <c r="X41" s="316">
        <f>分析係数表!E44</f>
        <v>0.16230318686650563</v>
      </c>
      <c r="Y41" s="302">
        <f t="shared" si="3"/>
        <v>0</v>
      </c>
    </row>
    <row r="42" spans="1:25">
      <c r="A42" s="278">
        <v>38</v>
      </c>
      <c r="B42" s="266" t="s">
        <v>4</v>
      </c>
      <c r="C42" s="287"/>
      <c r="D42" s="316">
        <f>投入係数表!J42</f>
        <v>6.8146451642364615E-4</v>
      </c>
      <c r="E42" s="306">
        <f>$C$12*D42</f>
        <v>0</v>
      </c>
      <c r="F42" s="316">
        <f>分析係数表!C45</f>
        <v>1</v>
      </c>
      <c r="G42" s="306">
        <f>E42*F42</f>
        <v>0</v>
      </c>
      <c r="H42" s="306">
        <v>0</v>
      </c>
      <c r="I42" s="306">
        <f>C42+H42</f>
        <v>0</v>
      </c>
      <c r="J42" s="316">
        <f>分析係数表!G45</f>
        <v>0</v>
      </c>
      <c r="K42" s="308">
        <f>I42*J42</f>
        <v>0</v>
      </c>
      <c r="L42" s="49"/>
      <c r="M42" s="50"/>
      <c r="N42" s="318">
        <f>分析係数表!H45</f>
        <v>0</v>
      </c>
      <c r="O42" s="310">
        <f t="shared" si="0"/>
        <v>0</v>
      </c>
      <c r="P42" s="316">
        <f>分析係数表!C45</f>
        <v>1</v>
      </c>
      <c r="Q42" s="310">
        <f>O42*P42</f>
        <v>0</v>
      </c>
      <c r="R42" s="310">
        <v>0</v>
      </c>
      <c r="S42" s="311">
        <f>I42+R42</f>
        <v>0</v>
      </c>
      <c r="T42" s="316">
        <f>分析係数表!F45</f>
        <v>0</v>
      </c>
      <c r="U42" s="313">
        <f t="shared" si="8"/>
        <v>0</v>
      </c>
      <c r="V42" s="320">
        <f>分析係数表!D45</f>
        <v>0</v>
      </c>
      <c r="W42" s="301">
        <f t="shared" si="2"/>
        <v>0</v>
      </c>
      <c r="X42" s="316">
        <f>分析係数表!E45</f>
        <v>0</v>
      </c>
      <c r="Y42" s="302">
        <f t="shared" si="3"/>
        <v>0</v>
      </c>
    </row>
    <row r="43" spans="1:25">
      <c r="A43" s="278">
        <v>39</v>
      </c>
      <c r="B43" s="266" t="s">
        <v>5</v>
      </c>
      <c r="C43" s="287"/>
      <c r="D43" s="316">
        <f>投入係数表!J43</f>
        <v>1.0344912375606381E-3</v>
      </c>
      <c r="E43" s="306">
        <f>$C$12*D43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0"/>
        <v>0</v>
      </c>
      <c r="P43" s="316">
        <f>分析係数表!C46</f>
        <v>0.63561708735819755</v>
      </c>
      <c r="Q43" s="310">
        <f>O43*P43</f>
        <v>0</v>
      </c>
      <c r="R43" s="310">
        <v>0</v>
      </c>
      <c r="S43" s="311">
        <f>I43+R43</f>
        <v>0</v>
      </c>
      <c r="T43" s="316">
        <f>分析係数表!F46</f>
        <v>0.64740426293918441</v>
      </c>
      <c r="U43" s="313">
        <f t="shared" si="8"/>
        <v>0</v>
      </c>
      <c r="V43" s="320">
        <f>分析係数表!D46</f>
        <v>3.6867524451068895E-3</v>
      </c>
      <c r="W43" s="301">
        <f t="shared" si="2"/>
        <v>0</v>
      </c>
      <c r="X43" s="316">
        <f>分析係数表!E46</f>
        <v>3.6024838177901608E-3</v>
      </c>
      <c r="Y43" s="302">
        <f t="shared" si="3"/>
        <v>0</v>
      </c>
    </row>
    <row r="44" spans="1:25">
      <c r="A44" s="279">
        <v>40</v>
      </c>
      <c r="B44" s="276" t="s">
        <v>279</v>
      </c>
      <c r="C44" s="293">
        <f>SUM(C5:C43)</f>
        <v>0</v>
      </c>
      <c r="D44" s="317">
        <f>投入係数表!J44</f>
        <v>0.63283054834475549</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EDC58-5E64-40C3-81AC-A2F11F2A1167}">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6" width="8.25" style="83" bestFit="1" customWidth="1"/>
    <col min="7" max="16384" width="8.1640625" style="83"/>
  </cols>
  <sheetData>
    <row r="1" spans="1:25" ht="13">
      <c r="B1" s="288" t="s">
        <v>238</v>
      </c>
      <c r="F1" s="289"/>
      <c r="G1" s="83" t="s">
        <v>355</v>
      </c>
    </row>
    <row r="2" spans="1:25">
      <c r="B2" s="83" t="s">
        <v>298</v>
      </c>
      <c r="S2" s="83" t="s">
        <v>240</v>
      </c>
      <c r="U2" s="290" t="s">
        <v>227</v>
      </c>
      <c r="W2" s="83" t="s">
        <v>216</v>
      </c>
      <c r="Y2" s="83" t="s">
        <v>241</v>
      </c>
    </row>
    <row r="3" spans="1:25" ht="44">
      <c r="B3" s="39"/>
      <c r="C3" s="40" t="s">
        <v>242</v>
      </c>
      <c r="D3" s="40" t="s">
        <v>299</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298">
        <f>投入係数表!K5</f>
        <v>0</v>
      </c>
      <c r="E5" s="306">
        <f>$C$13*D5</f>
        <v>0</v>
      </c>
      <c r="F5" s="316">
        <f>分析係数表!C8</f>
        <v>0.17333290637377241</v>
      </c>
      <c r="G5" s="306">
        <f>E5*F5</f>
        <v>0</v>
      </c>
      <c r="H5" s="306">
        <f t="array" ref="H5:H43">MMULT(逆行列係数表!C5:AO43,G5:G43)</f>
        <v>0</v>
      </c>
      <c r="I5" s="306">
        <f>C5+H5</f>
        <v>0</v>
      </c>
      <c r="J5" s="298">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S5*T5</f>
        <v>0</v>
      </c>
      <c r="V5" s="320">
        <f>分析係数表!D8</f>
        <v>0.32298797552049696</v>
      </c>
      <c r="W5" s="291">
        <f>ROUND(S5*V5,0)</f>
        <v>0</v>
      </c>
      <c r="X5" s="316">
        <f>分析係数表!E8</f>
        <v>0.12265584155979949</v>
      </c>
      <c r="Y5" s="292">
        <f t="shared" ref="Y5:Y43" si="0">ROUND(S5*X5,0)</f>
        <v>0</v>
      </c>
    </row>
    <row r="6" spans="1:25">
      <c r="A6" s="278">
        <v>2</v>
      </c>
      <c r="B6" s="266" t="s">
        <v>74</v>
      </c>
      <c r="C6" s="287"/>
      <c r="D6" s="298">
        <f>投入係数表!K6</f>
        <v>0</v>
      </c>
      <c r="E6" s="306">
        <f>$C$13*D6</f>
        <v>0</v>
      </c>
      <c r="F6" s="316">
        <f>分析係数表!C9</f>
        <v>0.39351462480142041</v>
      </c>
      <c r="G6" s="306">
        <f t="shared" ref="G6:G38" si="1">E6*F6</f>
        <v>0</v>
      </c>
      <c r="H6" s="306">
        <v>0</v>
      </c>
      <c r="I6" s="306">
        <f>C6+H6</f>
        <v>0</v>
      </c>
      <c r="J6" s="298">
        <f>分析係数表!G9</f>
        <v>0.22817522849038765</v>
      </c>
      <c r="K6" s="308">
        <f>I6*J6</f>
        <v>0</v>
      </c>
      <c r="L6" s="49"/>
      <c r="M6" s="50"/>
      <c r="N6" s="318">
        <f>分析係数表!H9</f>
        <v>5.0911500837573466E-4</v>
      </c>
      <c r="O6" s="310">
        <f>$M$44*N6</f>
        <v>0</v>
      </c>
      <c r="P6" s="316">
        <f>分析係数表!C9</f>
        <v>0.39351462480142041</v>
      </c>
      <c r="Q6" s="310">
        <f t="shared" ref="Q6:Q38" si="2">O6*P6</f>
        <v>0</v>
      </c>
      <c r="R6" s="310">
        <v>0</v>
      </c>
      <c r="S6" s="311">
        <f>I6+R6</f>
        <v>0</v>
      </c>
      <c r="T6" s="316">
        <f>分析係数表!F9</f>
        <v>0.63987813845992225</v>
      </c>
      <c r="U6" s="313">
        <f t="shared" ref="U6:U43" si="3">S6*T6</f>
        <v>0</v>
      </c>
      <c r="V6" s="320">
        <f>分析係数表!D9</f>
        <v>0.29572434079210003</v>
      </c>
      <c r="W6" s="291">
        <f t="shared" ref="W6:W43" si="4">ROUND(S6*V6,0)</f>
        <v>0</v>
      </c>
      <c r="X6" s="316">
        <f>分析係数表!E9</f>
        <v>0.26862065342998215</v>
      </c>
      <c r="Y6" s="292">
        <f t="shared" si="0"/>
        <v>0</v>
      </c>
    </row>
    <row r="7" spans="1:25">
      <c r="A7" s="278">
        <v>3</v>
      </c>
      <c r="B7" s="266" t="s">
        <v>75</v>
      </c>
      <c r="C7" s="287"/>
      <c r="D7" s="298">
        <f>投入係数表!K7</f>
        <v>0</v>
      </c>
      <c r="E7" s="306">
        <f>$C$13*D7</f>
        <v>0</v>
      </c>
      <c r="F7" s="316">
        <f>分析係数表!C10</f>
        <v>0.12671464860287895</v>
      </c>
      <c r="G7" s="306">
        <f t="shared" si="1"/>
        <v>0</v>
      </c>
      <c r="H7" s="306">
        <v>0</v>
      </c>
      <c r="I7" s="306">
        <f>C7+H7</f>
        <v>0</v>
      </c>
      <c r="J7" s="298">
        <f>分析係数表!G10</f>
        <v>0.17153349174243465</v>
      </c>
      <c r="K7" s="308">
        <f>I7*J7</f>
        <v>0</v>
      </c>
      <c r="L7" s="49"/>
      <c r="M7" s="50"/>
      <c r="N7" s="318">
        <f>分析係数表!H10</f>
        <v>1.1608350684055029E-3</v>
      </c>
      <c r="O7" s="310">
        <f t="shared" ref="O7:O43" si="5">$M$44*N7</f>
        <v>0</v>
      </c>
      <c r="P7" s="316">
        <f>分析係数表!C10</f>
        <v>0.12671464860287895</v>
      </c>
      <c r="Q7" s="310">
        <f t="shared" si="2"/>
        <v>0</v>
      </c>
      <c r="R7" s="310">
        <v>0</v>
      </c>
      <c r="S7" s="311">
        <f>I7+R7</f>
        <v>0</v>
      </c>
      <c r="T7" s="316">
        <f>分析係数表!F10</f>
        <v>0.47381340455197063</v>
      </c>
      <c r="U7" s="313">
        <f t="shared" si="3"/>
        <v>0</v>
      </c>
      <c r="V7" s="320">
        <f>分析係数表!D10</f>
        <v>9.5045460793747427E-2</v>
      </c>
      <c r="W7" s="291">
        <f t="shared" si="4"/>
        <v>0</v>
      </c>
      <c r="X7" s="316">
        <f>分析係数表!E10</f>
        <v>4.2279520059697977E-2</v>
      </c>
      <c r="Y7" s="292">
        <f t="shared" si="0"/>
        <v>0</v>
      </c>
    </row>
    <row r="8" spans="1:25">
      <c r="A8" s="278">
        <v>4</v>
      </c>
      <c r="B8" s="266" t="s">
        <v>76</v>
      </c>
      <c r="C8" s="287"/>
      <c r="D8" s="298">
        <f>投入係数表!K8</f>
        <v>0.52835137931536991</v>
      </c>
      <c r="E8" s="306">
        <f>$C$13*D8</f>
        <v>0</v>
      </c>
      <c r="F8" s="316">
        <f>分析係数表!C11</f>
        <v>9.348517078458185E-3</v>
      </c>
      <c r="G8" s="306">
        <f t="shared" si="1"/>
        <v>0</v>
      </c>
      <c r="H8" s="306">
        <v>0</v>
      </c>
      <c r="I8" s="306">
        <f t="shared" ref="I8:I38" si="6">C8+H8</f>
        <v>0</v>
      </c>
      <c r="J8" s="298">
        <f>分析係数表!G11</f>
        <v>0.2579516055394917</v>
      </c>
      <c r="K8" s="308">
        <f t="shared" ref="K8:K38" si="7">I8*J8</f>
        <v>0</v>
      </c>
      <c r="L8" s="49"/>
      <c r="M8" s="50"/>
      <c r="N8" s="318">
        <f>分析係数表!H11</f>
        <v>-1.9466162084954558E-5</v>
      </c>
      <c r="O8" s="310">
        <f t="shared" si="5"/>
        <v>0</v>
      </c>
      <c r="P8" s="316">
        <f>分析係数表!C11</f>
        <v>9.348517078458185E-3</v>
      </c>
      <c r="Q8" s="310">
        <f t="shared" si="2"/>
        <v>0</v>
      </c>
      <c r="R8" s="310">
        <v>0</v>
      </c>
      <c r="S8" s="311">
        <f t="shared" ref="S8:S38" si="8">I8+R8</f>
        <v>0</v>
      </c>
      <c r="T8" s="316">
        <f>分析係数表!F11</f>
        <v>0.54360066960888753</v>
      </c>
      <c r="U8" s="313">
        <f t="shared" si="3"/>
        <v>0</v>
      </c>
      <c r="V8" s="320">
        <f>分析係数表!D11</f>
        <v>4.0785268604474206E-2</v>
      </c>
      <c r="W8" s="291">
        <f t="shared" si="4"/>
        <v>0</v>
      </c>
      <c r="X8" s="316">
        <f>分析係数表!E11</f>
        <v>3.926343022371024E-2</v>
      </c>
      <c r="Y8" s="292">
        <f t="shared" si="0"/>
        <v>0</v>
      </c>
    </row>
    <row r="9" spans="1:25">
      <c r="A9" s="278">
        <v>5</v>
      </c>
      <c r="B9" s="266" t="s">
        <v>77</v>
      </c>
      <c r="C9" s="287"/>
      <c r="D9" s="298">
        <f>投入係数表!K9</f>
        <v>0</v>
      </c>
      <c r="E9" s="306">
        <f>$C$13*D9</f>
        <v>0</v>
      </c>
      <c r="F9" s="316">
        <f>分析係数表!C12</f>
        <v>0.26169189557273109</v>
      </c>
      <c r="G9" s="306">
        <f t="shared" si="1"/>
        <v>0</v>
      </c>
      <c r="H9" s="306">
        <v>0</v>
      </c>
      <c r="I9" s="306">
        <f t="shared" si="6"/>
        <v>0</v>
      </c>
      <c r="J9" s="298">
        <f>分析係数表!G12</f>
        <v>0.13770114594385849</v>
      </c>
      <c r="K9" s="308">
        <f t="shared" si="7"/>
        <v>0</v>
      </c>
      <c r="L9" s="49"/>
      <c r="M9" s="50"/>
      <c r="N9" s="318">
        <f>分析係数表!H12</f>
        <v>0.10146071966313146</v>
      </c>
      <c r="O9" s="310">
        <f t="shared" si="5"/>
        <v>0</v>
      </c>
      <c r="P9" s="316">
        <f>分析係数表!C12</f>
        <v>0.26169189557273109</v>
      </c>
      <c r="Q9" s="310">
        <f t="shared" si="2"/>
        <v>0</v>
      </c>
      <c r="R9" s="310">
        <v>0</v>
      </c>
      <c r="S9" s="311">
        <f t="shared" si="8"/>
        <v>0</v>
      </c>
      <c r="T9" s="316">
        <f>分析係数表!F12</f>
        <v>0.33651535386825859</v>
      </c>
      <c r="U9" s="313">
        <f t="shared" si="3"/>
        <v>0</v>
      </c>
      <c r="V9" s="320">
        <f>分析係数表!D12</f>
        <v>3.4578030097235327E-2</v>
      </c>
      <c r="W9" s="291">
        <f t="shared" si="4"/>
        <v>0</v>
      </c>
      <c r="X9" s="316">
        <f>分析係数表!E12</f>
        <v>3.3355134693599395E-2</v>
      </c>
      <c r="Y9" s="292">
        <f t="shared" si="0"/>
        <v>0</v>
      </c>
    </row>
    <row r="10" spans="1:25">
      <c r="A10" s="278">
        <v>6</v>
      </c>
      <c r="B10" s="266" t="s">
        <v>78</v>
      </c>
      <c r="C10" s="287"/>
      <c r="D10" s="298">
        <f>投入係数表!K10</f>
        <v>2.2587837542443275E-4</v>
      </c>
      <c r="E10" s="306">
        <f t="shared" ref="E10:E38" si="9">$C$13*D10</f>
        <v>0</v>
      </c>
      <c r="F10" s="316">
        <f>分析係数表!C13</f>
        <v>8.2810371123538395E-2</v>
      </c>
      <c r="G10" s="306">
        <f t="shared" si="1"/>
        <v>0</v>
      </c>
      <c r="H10" s="306">
        <v>0</v>
      </c>
      <c r="I10" s="306">
        <f t="shared" si="6"/>
        <v>0</v>
      </c>
      <c r="J10" s="298">
        <f>分析係数表!G13</f>
        <v>0.2721720626600464</v>
      </c>
      <c r="K10" s="308">
        <f t="shared" si="7"/>
        <v>0</v>
      </c>
      <c r="L10" s="49"/>
      <c r="M10" s="50"/>
      <c r="N10" s="318">
        <f>分析係数表!H13</f>
        <v>1.212874021164739E-2</v>
      </c>
      <c r="O10" s="310">
        <f t="shared" si="5"/>
        <v>0</v>
      </c>
      <c r="P10" s="316">
        <f>分析係数表!C13</f>
        <v>8.2810371123538395E-2</v>
      </c>
      <c r="Q10" s="310">
        <f t="shared" si="2"/>
        <v>0</v>
      </c>
      <c r="R10" s="310">
        <v>0</v>
      </c>
      <c r="S10" s="311">
        <f t="shared" si="8"/>
        <v>0</v>
      </c>
      <c r="T10" s="316">
        <f>分析係数表!F13</f>
        <v>0.39077170920544851</v>
      </c>
      <c r="U10" s="313">
        <f t="shared" si="3"/>
        <v>0</v>
      </c>
      <c r="V10" s="320">
        <f>分析係数表!D13</f>
        <v>0.12720758845381647</v>
      </c>
      <c r="W10" s="291">
        <f t="shared" si="4"/>
        <v>0</v>
      </c>
      <c r="X10" s="316">
        <f>分析係数表!E13</f>
        <v>9.5492852763317662E-2</v>
      </c>
      <c r="Y10" s="292">
        <f t="shared" si="0"/>
        <v>0</v>
      </c>
    </row>
    <row r="11" spans="1:25">
      <c r="A11" s="278">
        <v>7</v>
      </c>
      <c r="B11" s="266" t="s">
        <v>79</v>
      </c>
      <c r="C11" s="287"/>
      <c r="D11" s="298">
        <f>投入係数表!K11</f>
        <v>2.4045117383891229E-4</v>
      </c>
      <c r="E11" s="306">
        <f t="shared" si="9"/>
        <v>0</v>
      </c>
      <c r="F11" s="316">
        <f>分析係数表!C14</f>
        <v>0.29759344347769412</v>
      </c>
      <c r="G11" s="306">
        <f t="shared" si="1"/>
        <v>0</v>
      </c>
      <c r="H11" s="306">
        <v>0</v>
      </c>
      <c r="I11" s="306">
        <f t="shared" si="6"/>
        <v>0</v>
      </c>
      <c r="J11" s="298">
        <f>分析係数表!G14</f>
        <v>0.17335642824825784</v>
      </c>
      <c r="K11" s="308">
        <f t="shared" si="7"/>
        <v>0</v>
      </c>
      <c r="L11" s="49"/>
      <c r="M11" s="50"/>
      <c r="N11" s="318">
        <f>分析係数表!H14</f>
        <v>1.9165801846449152E-3</v>
      </c>
      <c r="O11" s="310">
        <f t="shared" si="5"/>
        <v>0</v>
      </c>
      <c r="P11" s="316">
        <f>分析係数表!C14</f>
        <v>0.29759344347769412</v>
      </c>
      <c r="Q11" s="310">
        <f t="shared" si="2"/>
        <v>0</v>
      </c>
      <c r="R11" s="310">
        <v>0</v>
      </c>
      <c r="S11" s="311">
        <f t="shared" si="8"/>
        <v>0</v>
      </c>
      <c r="T11" s="316">
        <f>分析係数表!F14</f>
        <v>0.35598651785260127</v>
      </c>
      <c r="U11" s="313">
        <f t="shared" si="3"/>
        <v>0</v>
      </c>
      <c r="V11" s="320">
        <f>分析係数表!D14</f>
        <v>4.3833041969742803E-2</v>
      </c>
      <c r="W11" s="291">
        <f t="shared" si="4"/>
        <v>0</v>
      </c>
      <c r="X11" s="316">
        <f>分析係数表!E14</f>
        <v>3.8757158040430381E-2</v>
      </c>
      <c r="Y11" s="292">
        <f t="shared" si="0"/>
        <v>0</v>
      </c>
    </row>
    <row r="12" spans="1:25">
      <c r="A12" s="278">
        <v>8</v>
      </c>
      <c r="B12" s="266" t="s">
        <v>80</v>
      </c>
      <c r="C12" s="287"/>
      <c r="D12" s="298">
        <f>投入係数表!K12</f>
        <v>6.4630360968216723E-3</v>
      </c>
      <c r="E12" s="306">
        <f t="shared" si="9"/>
        <v>0</v>
      </c>
      <c r="F12" s="316">
        <f>分析係数表!C15</f>
        <v>0.21593049601829584</v>
      </c>
      <c r="G12" s="306">
        <f t="shared" si="1"/>
        <v>0</v>
      </c>
      <c r="H12" s="306">
        <v>0</v>
      </c>
      <c r="I12" s="306">
        <f t="shared" si="6"/>
        <v>0</v>
      </c>
      <c r="J12" s="298">
        <f>分析係数表!G15</f>
        <v>0.1171240792325445</v>
      </c>
      <c r="K12" s="308">
        <f t="shared" si="7"/>
        <v>0</v>
      </c>
      <c r="L12" s="49"/>
      <c r="M12" s="50"/>
      <c r="N12" s="318">
        <f>分析係数表!H15</f>
        <v>7.9892300155183192E-3</v>
      </c>
      <c r="O12" s="310">
        <f t="shared" si="5"/>
        <v>0</v>
      </c>
      <c r="P12" s="316">
        <f>分析係数表!C15</f>
        <v>0.21593049601829584</v>
      </c>
      <c r="Q12" s="310">
        <f t="shared" si="2"/>
        <v>0</v>
      </c>
      <c r="R12" s="310">
        <v>0</v>
      </c>
      <c r="S12" s="311">
        <f t="shared" si="8"/>
        <v>0</v>
      </c>
      <c r="T12" s="316">
        <f>分析係数表!F15</f>
        <v>0.35842164855867914</v>
      </c>
      <c r="U12" s="313">
        <f t="shared" si="3"/>
        <v>0</v>
      </c>
      <c r="V12" s="320">
        <f>分析係数表!D15</f>
        <v>1.5678367482667734E-2</v>
      </c>
      <c r="W12" s="291">
        <f t="shared" si="4"/>
        <v>0</v>
      </c>
      <c r="X12" s="316">
        <f>分析係数表!E15</f>
        <v>1.5634458686506418E-2</v>
      </c>
      <c r="Y12" s="292">
        <f t="shared" si="0"/>
        <v>0</v>
      </c>
    </row>
    <row r="13" spans="1:25">
      <c r="A13" s="278">
        <v>9</v>
      </c>
      <c r="B13" s="266" t="s">
        <v>81</v>
      </c>
      <c r="C13" s="286">
        <f>データ入力!C14</f>
        <v>0</v>
      </c>
      <c r="D13" s="298">
        <f>投入係数表!K13</f>
        <v>9.6289765523673507E-2</v>
      </c>
      <c r="E13" s="306">
        <f t="shared" si="9"/>
        <v>0</v>
      </c>
      <c r="F13" s="316">
        <f>分析係数表!C16</f>
        <v>0.18770505348742417</v>
      </c>
      <c r="G13" s="306">
        <f t="shared" si="1"/>
        <v>0</v>
      </c>
      <c r="H13" s="306">
        <v>0</v>
      </c>
      <c r="I13" s="306">
        <f t="shared" si="6"/>
        <v>0</v>
      </c>
      <c r="J13" s="298">
        <f>分析係数表!G16</f>
        <v>1.5279579137581789E-2</v>
      </c>
      <c r="K13" s="308">
        <f t="shared" si="7"/>
        <v>0</v>
      </c>
      <c r="L13" s="49"/>
      <c r="M13" s="50"/>
      <c r="N13" s="318">
        <f>分析係数表!H16</f>
        <v>6.0242927132958465E-3</v>
      </c>
      <c r="O13" s="310">
        <f t="shared" si="5"/>
        <v>0</v>
      </c>
      <c r="P13" s="316">
        <f>分析係数表!C16</f>
        <v>0.18770505348742417</v>
      </c>
      <c r="Q13" s="310">
        <f t="shared" si="2"/>
        <v>0</v>
      </c>
      <c r="R13" s="310">
        <v>0</v>
      </c>
      <c r="S13" s="311">
        <f t="shared" si="8"/>
        <v>0</v>
      </c>
      <c r="T13" s="316">
        <f>分析係数表!F16</f>
        <v>0.2627694146106877</v>
      </c>
      <c r="U13" s="313">
        <f t="shared" si="3"/>
        <v>0</v>
      </c>
      <c r="V13" s="320">
        <f>分析係数表!D16</f>
        <v>1.0339400475073228E-2</v>
      </c>
      <c r="W13" s="291">
        <f t="shared" si="4"/>
        <v>0</v>
      </c>
      <c r="X13" s="316">
        <f>分析係数表!E16</f>
        <v>1.0339400475073228E-2</v>
      </c>
      <c r="Y13" s="292">
        <f t="shared" si="0"/>
        <v>0</v>
      </c>
    </row>
    <row r="14" spans="1:25">
      <c r="A14" s="278">
        <v>10</v>
      </c>
      <c r="B14" s="266" t="s">
        <v>82</v>
      </c>
      <c r="C14" s="287"/>
      <c r="D14" s="298">
        <f>投入係数表!K14</f>
        <v>1.7487358097375438E-4</v>
      </c>
      <c r="E14" s="306">
        <f t="shared" si="9"/>
        <v>0</v>
      </c>
      <c r="F14" s="316">
        <f>分析係数表!C17</f>
        <v>0.24245613901755958</v>
      </c>
      <c r="G14" s="306">
        <f t="shared" si="1"/>
        <v>0</v>
      </c>
      <c r="H14" s="306">
        <v>0</v>
      </c>
      <c r="I14" s="306">
        <f t="shared" si="6"/>
        <v>0</v>
      </c>
      <c r="J14" s="298">
        <f>分析係数表!G17</f>
        <v>0.24054742090319753</v>
      </c>
      <c r="K14" s="308">
        <f t="shared" si="7"/>
        <v>0</v>
      </c>
      <c r="L14" s="49"/>
      <c r="M14" s="50"/>
      <c r="N14" s="318">
        <f>分析係数表!H17</f>
        <v>2.8816966460243139E-3</v>
      </c>
      <c r="O14" s="310">
        <f t="shared" si="5"/>
        <v>0</v>
      </c>
      <c r="P14" s="316">
        <f>分析係数表!C17</f>
        <v>0.24245613901755958</v>
      </c>
      <c r="Q14" s="310">
        <f t="shared" si="2"/>
        <v>0</v>
      </c>
      <c r="R14" s="310">
        <v>0</v>
      </c>
      <c r="S14" s="311">
        <f t="shared" si="8"/>
        <v>0</v>
      </c>
      <c r="T14" s="316">
        <f>分析係数表!F17</f>
        <v>0.42825667105631338</v>
      </c>
      <c r="U14" s="313">
        <f t="shared" si="3"/>
        <v>0</v>
      </c>
      <c r="V14" s="320">
        <f>分析係数表!D17</f>
        <v>5.1560411778863557E-2</v>
      </c>
      <c r="W14" s="291">
        <f t="shared" si="4"/>
        <v>0</v>
      </c>
      <c r="X14" s="316">
        <f>分析係数表!E17</f>
        <v>4.9008807340167618E-2</v>
      </c>
      <c r="Y14" s="292">
        <f t="shared" si="0"/>
        <v>0</v>
      </c>
    </row>
    <row r="15" spans="1:25">
      <c r="A15" s="278">
        <v>11</v>
      </c>
      <c r="B15" s="266" t="s">
        <v>83</v>
      </c>
      <c r="C15" s="287"/>
      <c r="D15" s="298">
        <f>投入係数表!K15</f>
        <v>4.8673146704361642E-3</v>
      </c>
      <c r="E15" s="306">
        <f t="shared" si="9"/>
        <v>0</v>
      </c>
      <c r="F15" s="316">
        <f>分析係数表!C18</f>
        <v>0.40831687749419565</v>
      </c>
      <c r="G15" s="306">
        <f t="shared" si="1"/>
        <v>0</v>
      </c>
      <c r="H15" s="306">
        <v>0</v>
      </c>
      <c r="I15" s="306">
        <f t="shared" si="6"/>
        <v>0</v>
      </c>
      <c r="J15" s="298">
        <f>分析係数表!G18</f>
        <v>0.21766947174074985</v>
      </c>
      <c r="K15" s="308">
        <f t="shared" si="7"/>
        <v>0</v>
      </c>
      <c r="L15" s="49"/>
      <c r="M15" s="50"/>
      <c r="N15" s="318">
        <f>分析係数表!H18</f>
        <v>4.4543159123807785E-4</v>
      </c>
      <c r="O15" s="310">
        <f t="shared" si="5"/>
        <v>0</v>
      </c>
      <c r="P15" s="316">
        <f>分析係数表!C18</f>
        <v>0.40831687749419565</v>
      </c>
      <c r="Q15" s="310">
        <f t="shared" si="2"/>
        <v>0</v>
      </c>
      <c r="R15" s="310">
        <v>0</v>
      </c>
      <c r="S15" s="311">
        <f t="shared" si="8"/>
        <v>0</v>
      </c>
      <c r="T15" s="316">
        <f>分析係数表!F18</f>
        <v>0.48997194925916815</v>
      </c>
      <c r="U15" s="313">
        <f t="shared" si="3"/>
        <v>0</v>
      </c>
      <c r="V15" s="320">
        <f>分析係数表!D18</f>
        <v>3.8565313316438733E-2</v>
      </c>
      <c r="W15" s="291">
        <f t="shared" si="4"/>
        <v>0</v>
      </c>
      <c r="X15" s="316">
        <f>分析係数表!E18</f>
        <v>3.6576455199010559E-2</v>
      </c>
      <c r="Y15" s="292">
        <f t="shared" si="0"/>
        <v>0</v>
      </c>
    </row>
    <row r="16" spans="1:25">
      <c r="A16" s="278">
        <v>12</v>
      </c>
      <c r="B16" s="266" t="s">
        <v>84</v>
      </c>
      <c r="C16" s="287"/>
      <c r="D16" s="298">
        <f>投入係数表!K16</f>
        <v>0</v>
      </c>
      <c r="E16" s="306">
        <f t="shared" si="9"/>
        <v>0</v>
      </c>
      <c r="F16" s="316">
        <f>分析係数表!C19</f>
        <v>0.72110086081153413</v>
      </c>
      <c r="G16" s="306">
        <f t="shared" si="1"/>
        <v>0</v>
      </c>
      <c r="H16" s="306">
        <v>0</v>
      </c>
      <c r="I16" s="306">
        <f t="shared" si="6"/>
        <v>0</v>
      </c>
      <c r="J16" s="298">
        <f>分析係数表!G19</f>
        <v>6.2445810408374151E-2</v>
      </c>
      <c r="K16" s="308">
        <f t="shared" si="7"/>
        <v>0</v>
      </c>
      <c r="L16" s="49"/>
      <c r="M16" s="50"/>
      <c r="N16" s="318">
        <f>分析係数表!H19</f>
        <v>-1.2604560155461526E-4</v>
      </c>
      <c r="O16" s="310">
        <f t="shared" si="5"/>
        <v>0</v>
      </c>
      <c r="P16" s="316">
        <f>分析係数表!C19</f>
        <v>0.72110086081153413</v>
      </c>
      <c r="Q16" s="310">
        <f t="shared" si="2"/>
        <v>0</v>
      </c>
      <c r="R16" s="310">
        <v>0</v>
      </c>
      <c r="S16" s="311">
        <f t="shared" si="8"/>
        <v>0</v>
      </c>
      <c r="T16" s="316">
        <f>分析係数表!F19</f>
        <v>0.21331101927013058</v>
      </c>
      <c r="U16" s="313">
        <f t="shared" si="3"/>
        <v>0</v>
      </c>
      <c r="V16" s="320">
        <f>分析係数表!D19</f>
        <v>1.2736199640345095E-2</v>
      </c>
      <c r="W16" s="291">
        <f t="shared" si="4"/>
        <v>0</v>
      </c>
      <c r="X16" s="316">
        <f>分析係数表!E19</f>
        <v>1.2523714081279422E-2</v>
      </c>
      <c r="Y16" s="292">
        <f t="shared" si="0"/>
        <v>0</v>
      </c>
    </row>
    <row r="17" spans="1:25">
      <c r="A17" s="278">
        <v>13</v>
      </c>
      <c r="B17" s="266" t="s">
        <v>85</v>
      </c>
      <c r="C17" s="287"/>
      <c r="D17" s="298">
        <f>投入係数表!K17</f>
        <v>7.2863992072397667E-6</v>
      </c>
      <c r="E17" s="306">
        <f t="shared" si="9"/>
        <v>0</v>
      </c>
      <c r="F17" s="316">
        <f>分析係数表!C20</f>
        <v>4.9598906854145253E-2</v>
      </c>
      <c r="G17" s="306">
        <f t="shared" si="1"/>
        <v>0</v>
      </c>
      <c r="H17" s="306">
        <v>0</v>
      </c>
      <c r="I17" s="306">
        <f t="shared" si="6"/>
        <v>0</v>
      </c>
      <c r="J17" s="298">
        <f>分析係数表!G20</f>
        <v>0.11671945764775135</v>
      </c>
      <c r="K17" s="308">
        <f t="shared" si="7"/>
        <v>0</v>
      </c>
      <c r="L17" s="49"/>
      <c r="M17" s="50"/>
      <c r="N17" s="318">
        <f>分析係数表!H20</f>
        <v>7.0439320449493942E-4</v>
      </c>
      <c r="O17" s="310">
        <f t="shared" si="5"/>
        <v>0</v>
      </c>
      <c r="P17" s="316">
        <f>分析係数表!C20</f>
        <v>4.9598906854145253E-2</v>
      </c>
      <c r="Q17" s="310">
        <f t="shared" si="2"/>
        <v>0</v>
      </c>
      <c r="R17" s="310">
        <v>0</v>
      </c>
      <c r="S17" s="311">
        <f t="shared" si="8"/>
        <v>0</v>
      </c>
      <c r="T17" s="316">
        <f>分析係数表!F20</f>
        <v>0.2109583665362576</v>
      </c>
      <c r="U17" s="313">
        <f t="shared" si="3"/>
        <v>0</v>
      </c>
      <c r="V17" s="320">
        <f>分析係数表!D20</f>
        <v>3.0797631013066269E-2</v>
      </c>
      <c r="W17" s="291">
        <f t="shared" si="4"/>
        <v>0</v>
      </c>
      <c r="X17" s="316">
        <f>分析係数表!E20</f>
        <v>2.9972730221401771E-2</v>
      </c>
      <c r="Y17" s="292">
        <f t="shared" si="0"/>
        <v>0</v>
      </c>
    </row>
    <row r="18" spans="1:25">
      <c r="A18" s="278">
        <v>14</v>
      </c>
      <c r="B18" s="266" t="s">
        <v>86</v>
      </c>
      <c r="C18" s="287"/>
      <c r="D18" s="298">
        <f>投入係数表!K18</f>
        <v>9.5451829614840941E-4</v>
      </c>
      <c r="E18" s="306">
        <f t="shared" si="9"/>
        <v>0</v>
      </c>
      <c r="F18" s="316">
        <f>分析係数表!C21</f>
        <v>0.28411166756853934</v>
      </c>
      <c r="G18" s="306">
        <f t="shared" si="1"/>
        <v>0</v>
      </c>
      <c r="H18" s="306">
        <v>0</v>
      </c>
      <c r="I18" s="306">
        <f t="shared" si="6"/>
        <v>0</v>
      </c>
      <c r="J18" s="298">
        <f>分析係数表!G21</f>
        <v>0.29005387701730417</v>
      </c>
      <c r="K18" s="308">
        <f t="shared" si="7"/>
        <v>0</v>
      </c>
      <c r="L18" s="49"/>
      <c r="M18" s="50"/>
      <c r="N18" s="318">
        <f>分析係数表!H21</f>
        <v>2.3737267060065176E-3</v>
      </c>
      <c r="O18" s="310">
        <f t="shared" si="5"/>
        <v>0</v>
      </c>
      <c r="P18" s="316">
        <f>分析係数表!C21</f>
        <v>0.28411166756853934</v>
      </c>
      <c r="Q18" s="310">
        <f t="shared" si="2"/>
        <v>0</v>
      </c>
      <c r="R18" s="310">
        <v>0</v>
      </c>
      <c r="S18" s="311">
        <f t="shared" si="8"/>
        <v>0</v>
      </c>
      <c r="T18" s="316">
        <f>分析係数表!F21</f>
        <v>0.45791147145628314</v>
      </c>
      <c r="U18" s="313">
        <f t="shared" si="3"/>
        <v>0</v>
      </c>
      <c r="V18" s="320">
        <f>分析係数表!D21</f>
        <v>5.9847590028896828E-2</v>
      </c>
      <c r="W18" s="291">
        <f t="shared" si="4"/>
        <v>0</v>
      </c>
      <c r="X18" s="316">
        <f>分析係数表!E21</f>
        <v>5.4782163530779596E-2</v>
      </c>
      <c r="Y18" s="292">
        <f t="shared" si="0"/>
        <v>0</v>
      </c>
    </row>
    <row r="19" spans="1:25">
      <c r="A19" s="278">
        <v>15</v>
      </c>
      <c r="B19" s="266" t="s">
        <v>70</v>
      </c>
      <c r="C19" s="287"/>
      <c r="D19" s="298">
        <f>投入係数表!K19</f>
        <v>0</v>
      </c>
      <c r="E19" s="306">
        <f t="shared" si="9"/>
        <v>0</v>
      </c>
      <c r="F19" s="316">
        <f>分析係数表!C22</f>
        <v>0.28280144764930404</v>
      </c>
      <c r="G19" s="306">
        <f t="shared" si="1"/>
        <v>0</v>
      </c>
      <c r="H19" s="306">
        <v>0</v>
      </c>
      <c r="I19" s="306">
        <f t="shared" si="6"/>
        <v>0</v>
      </c>
      <c r="J19" s="298">
        <f>分析係数表!G22</f>
        <v>0.21325815420745545</v>
      </c>
      <c r="K19" s="308">
        <f t="shared" si="7"/>
        <v>0</v>
      </c>
      <c r="L19" s="49"/>
      <c r="M19" s="50"/>
      <c r="N19" s="318">
        <f>分析係数表!H22</f>
        <v>5.2408897921031505E-5</v>
      </c>
      <c r="O19" s="310">
        <f t="shared" si="5"/>
        <v>0</v>
      </c>
      <c r="P19" s="316">
        <f>分析係数表!C22</f>
        <v>0.28280144764930404</v>
      </c>
      <c r="Q19" s="310">
        <f t="shared" si="2"/>
        <v>0</v>
      </c>
      <c r="R19" s="310">
        <v>0</v>
      </c>
      <c r="S19" s="311">
        <f t="shared" si="8"/>
        <v>0</v>
      </c>
      <c r="T19" s="316">
        <f>分析係数表!F22</f>
        <v>0.43073258580094059</v>
      </c>
      <c r="U19" s="313">
        <f t="shared" si="3"/>
        <v>0</v>
      </c>
      <c r="V19" s="320">
        <f>分析係数表!D22</f>
        <v>2.2938556731137788E-2</v>
      </c>
      <c r="W19" s="291">
        <f t="shared" si="4"/>
        <v>0</v>
      </c>
      <c r="X19" s="316">
        <f>分析係数表!E22</f>
        <v>2.2183368519679003E-2</v>
      </c>
      <c r="Y19" s="292">
        <f t="shared" si="0"/>
        <v>0</v>
      </c>
    </row>
    <row r="20" spans="1:25">
      <c r="A20" s="278">
        <v>16</v>
      </c>
      <c r="B20" s="266" t="s">
        <v>71</v>
      </c>
      <c r="C20" s="287"/>
      <c r="D20" s="298">
        <f>投入係数表!K20</f>
        <v>2.1859197621719297E-5</v>
      </c>
      <c r="E20" s="306">
        <f t="shared" si="9"/>
        <v>0</v>
      </c>
      <c r="F20" s="316">
        <f>分析係数表!C23</f>
        <v>0.31843177703160996</v>
      </c>
      <c r="G20" s="306">
        <f t="shared" si="1"/>
        <v>0</v>
      </c>
      <c r="H20" s="306">
        <v>0</v>
      </c>
      <c r="I20" s="306">
        <f t="shared" si="6"/>
        <v>0</v>
      </c>
      <c r="J20" s="298">
        <f>分析係数表!G23</f>
        <v>0.24379890925547271</v>
      </c>
      <c r="K20" s="308">
        <f t="shared" si="7"/>
        <v>0</v>
      </c>
      <c r="L20" s="49"/>
      <c r="M20" s="50"/>
      <c r="N20" s="318">
        <f>分析係数表!H23</f>
        <v>7.2227388731505603E-6</v>
      </c>
      <c r="O20" s="310">
        <f t="shared" si="5"/>
        <v>0</v>
      </c>
      <c r="P20" s="316">
        <f>分析係数表!C23</f>
        <v>0.31843177703160996</v>
      </c>
      <c r="Q20" s="310">
        <f t="shared" si="2"/>
        <v>0</v>
      </c>
      <c r="R20" s="310">
        <v>0</v>
      </c>
      <c r="S20" s="311">
        <f t="shared" si="8"/>
        <v>0</v>
      </c>
      <c r="T20" s="316">
        <f>分析係数表!F23</f>
        <v>0.43764444987651224</v>
      </c>
      <c r="U20" s="313">
        <f t="shared" si="3"/>
        <v>0</v>
      </c>
      <c r="V20" s="320">
        <f>分析係数表!D23</f>
        <v>3.7770855561684982E-2</v>
      </c>
      <c r="W20" s="291">
        <f t="shared" si="4"/>
        <v>0</v>
      </c>
      <c r="X20" s="316">
        <f>分析係数表!E23</f>
        <v>3.6503495425501575E-2</v>
      </c>
      <c r="Y20" s="292">
        <f t="shared" si="0"/>
        <v>0</v>
      </c>
    </row>
    <row r="21" spans="1:25">
      <c r="A21" s="278">
        <v>17</v>
      </c>
      <c r="B21" s="266" t="s">
        <v>72</v>
      </c>
      <c r="C21" s="287"/>
      <c r="D21" s="298">
        <f>投入係数表!K21</f>
        <v>0</v>
      </c>
      <c r="E21" s="306">
        <f t="shared" si="9"/>
        <v>0</v>
      </c>
      <c r="F21" s="316">
        <f>分析係数表!C24</f>
        <v>6.5709335168878003E-2</v>
      </c>
      <c r="G21" s="306">
        <f t="shared" si="1"/>
        <v>0</v>
      </c>
      <c r="H21" s="306">
        <v>0</v>
      </c>
      <c r="I21" s="306">
        <f t="shared" si="6"/>
        <v>0</v>
      </c>
      <c r="J21" s="298">
        <f>分析係数表!G24</f>
        <v>0.24633125110096343</v>
      </c>
      <c r="K21" s="308">
        <f t="shared" si="7"/>
        <v>0</v>
      </c>
      <c r="L21" s="49"/>
      <c r="M21" s="50"/>
      <c r="N21" s="318">
        <f>分析係数表!H24</f>
        <v>2.8080599423907303E-4</v>
      </c>
      <c r="O21" s="310">
        <f t="shared" si="5"/>
        <v>0</v>
      </c>
      <c r="P21" s="316">
        <f>分析係数表!C24</f>
        <v>6.5709335168878003E-2</v>
      </c>
      <c r="Q21" s="310">
        <f t="shared" si="2"/>
        <v>0</v>
      </c>
      <c r="R21" s="310">
        <v>0</v>
      </c>
      <c r="S21" s="311">
        <f t="shared" si="8"/>
        <v>0</v>
      </c>
      <c r="T21" s="316">
        <f>分析係数表!F24</f>
        <v>0.36721364788140759</v>
      </c>
      <c r="U21" s="313">
        <f t="shared" si="3"/>
        <v>0</v>
      </c>
      <c r="V21" s="320">
        <f>分析係数表!D24</f>
        <v>3.9309475738153632E-2</v>
      </c>
      <c r="W21" s="291">
        <f t="shared" si="4"/>
        <v>0</v>
      </c>
      <c r="X21" s="316">
        <f>分析係数表!E24</f>
        <v>3.8550657867992791E-2</v>
      </c>
      <c r="Y21" s="292">
        <f t="shared" si="0"/>
        <v>0</v>
      </c>
    </row>
    <row r="22" spans="1:25">
      <c r="A22" s="278">
        <v>18</v>
      </c>
      <c r="B22" s="266" t="s">
        <v>87</v>
      </c>
      <c r="C22" s="287"/>
      <c r="D22" s="298">
        <f>投入係数表!K22</f>
        <v>0</v>
      </c>
      <c r="E22" s="306">
        <f t="shared" si="9"/>
        <v>0</v>
      </c>
      <c r="F22" s="316">
        <f>分析係数表!C25</f>
        <v>0.13092441386923714</v>
      </c>
      <c r="G22" s="306">
        <f t="shared" si="1"/>
        <v>0</v>
      </c>
      <c r="H22" s="306">
        <v>0</v>
      </c>
      <c r="I22" s="306">
        <f t="shared" si="6"/>
        <v>0</v>
      </c>
      <c r="J22" s="298">
        <f>分析係数表!G25</f>
        <v>0.2605848403511512</v>
      </c>
      <c r="K22" s="308">
        <f t="shared" si="7"/>
        <v>0</v>
      </c>
      <c r="L22" s="49"/>
      <c r="M22" s="50"/>
      <c r="N22" s="318">
        <f>分析係数表!H25</f>
        <v>9.8123550057191766E-5</v>
      </c>
      <c r="O22" s="310">
        <f t="shared" si="5"/>
        <v>0</v>
      </c>
      <c r="P22" s="316">
        <f>分析係数表!C25</f>
        <v>0.13092441386923714</v>
      </c>
      <c r="Q22" s="310">
        <f t="shared" si="2"/>
        <v>0</v>
      </c>
      <c r="R22" s="310">
        <v>0</v>
      </c>
      <c r="S22" s="311">
        <f t="shared" si="8"/>
        <v>0</v>
      </c>
      <c r="T22" s="316">
        <f>分析係数表!F25</f>
        <v>0.33318683873123567</v>
      </c>
      <c r="U22" s="313">
        <f t="shared" si="3"/>
        <v>0</v>
      </c>
      <c r="V22" s="320">
        <f>分析係数表!D25</f>
        <v>4.284059086963312E-2</v>
      </c>
      <c r="W22" s="291">
        <f t="shared" si="4"/>
        <v>0</v>
      </c>
      <c r="X22" s="316">
        <f>分析係数表!E25</f>
        <v>4.249917369780222E-2</v>
      </c>
      <c r="Y22" s="292">
        <f t="shared" si="0"/>
        <v>0</v>
      </c>
    </row>
    <row r="23" spans="1:25">
      <c r="A23" s="278">
        <v>19</v>
      </c>
      <c r="B23" s="266" t="s">
        <v>88</v>
      </c>
      <c r="C23" s="287"/>
      <c r="D23" s="298">
        <f>投入係数表!K23</f>
        <v>0</v>
      </c>
      <c r="E23" s="306">
        <f t="shared" si="9"/>
        <v>0</v>
      </c>
      <c r="F23" s="316">
        <f>分析係数表!C26</f>
        <v>0.15308736674872969</v>
      </c>
      <c r="G23" s="306">
        <f t="shared" si="1"/>
        <v>0</v>
      </c>
      <c r="H23" s="306">
        <v>0</v>
      </c>
      <c r="I23" s="306">
        <f t="shared" si="6"/>
        <v>0</v>
      </c>
      <c r="J23" s="298">
        <f>分析係数表!G26</f>
        <v>0.20415569699579933</v>
      </c>
      <c r="K23" s="308">
        <f t="shared" si="7"/>
        <v>0</v>
      </c>
      <c r="L23" s="49"/>
      <c r="M23" s="50"/>
      <c r="N23" s="318">
        <f>分析係数表!H26</f>
        <v>8.8175548492147558E-3</v>
      </c>
      <c r="O23" s="310">
        <f t="shared" si="5"/>
        <v>0</v>
      </c>
      <c r="P23" s="316">
        <f>分析係数表!C26</f>
        <v>0.15308736674872969</v>
      </c>
      <c r="Q23" s="310">
        <f t="shared" si="2"/>
        <v>0</v>
      </c>
      <c r="R23" s="310">
        <v>0</v>
      </c>
      <c r="S23" s="311">
        <f t="shared" si="8"/>
        <v>0</v>
      </c>
      <c r="T23" s="316">
        <f>分析係数表!F26</f>
        <v>0.33811565690794865</v>
      </c>
      <c r="U23" s="313">
        <f t="shared" si="3"/>
        <v>0</v>
      </c>
      <c r="V23" s="320">
        <f>分析係数表!D26</f>
        <v>3.3929737559631502E-2</v>
      </c>
      <c r="W23" s="291">
        <f t="shared" si="4"/>
        <v>0</v>
      </c>
      <c r="X23" s="316">
        <f>分析係数表!E26</f>
        <v>3.3531988342571602E-2</v>
      </c>
      <c r="Y23" s="292">
        <f t="shared" si="0"/>
        <v>0</v>
      </c>
    </row>
    <row r="24" spans="1:25">
      <c r="A24" s="278">
        <v>20</v>
      </c>
      <c r="B24" s="266" t="s">
        <v>89</v>
      </c>
      <c r="C24" s="287"/>
      <c r="D24" s="298">
        <f>投入係数表!K24</f>
        <v>3.6431996036198829E-5</v>
      </c>
      <c r="E24" s="306">
        <f t="shared" si="9"/>
        <v>0</v>
      </c>
      <c r="F24" s="316">
        <f>分析係数表!C27</f>
        <v>0.18884998044104273</v>
      </c>
      <c r="G24" s="306">
        <f t="shared" si="1"/>
        <v>0</v>
      </c>
      <c r="H24" s="306">
        <v>0</v>
      </c>
      <c r="I24" s="306">
        <f t="shared" si="6"/>
        <v>0</v>
      </c>
      <c r="J24" s="298">
        <f>分析係数表!G27</f>
        <v>0.16481626532719168</v>
      </c>
      <c r="K24" s="308">
        <f t="shared" si="7"/>
        <v>0</v>
      </c>
      <c r="L24" s="49"/>
      <c r="M24" s="50"/>
      <c r="N24" s="318">
        <f>分析係数表!H27</f>
        <v>2.2388024205688101E-2</v>
      </c>
      <c r="O24" s="310">
        <f t="shared" si="5"/>
        <v>0</v>
      </c>
      <c r="P24" s="316">
        <f>分析係数表!C27</f>
        <v>0.18884998044104273</v>
      </c>
      <c r="Q24" s="310">
        <f t="shared" si="2"/>
        <v>0</v>
      </c>
      <c r="R24" s="310">
        <v>0</v>
      </c>
      <c r="S24" s="311">
        <f t="shared" si="8"/>
        <v>0</v>
      </c>
      <c r="T24" s="316">
        <f>分析係数表!F27</f>
        <v>0.29536956526946395</v>
      </c>
      <c r="U24" s="313">
        <f t="shared" si="3"/>
        <v>0</v>
      </c>
      <c r="V24" s="320">
        <f>分析係数表!D27</f>
        <v>2.042747265118797E-2</v>
      </c>
      <c r="W24" s="291">
        <f t="shared" si="4"/>
        <v>0</v>
      </c>
      <c r="X24" s="316">
        <f>分析係数表!E27</f>
        <v>2.035082172191522E-2</v>
      </c>
      <c r="Y24" s="292">
        <f t="shared" si="0"/>
        <v>0</v>
      </c>
    </row>
    <row r="25" spans="1:25">
      <c r="A25" s="278">
        <v>21</v>
      </c>
      <c r="B25" s="266" t="s">
        <v>90</v>
      </c>
      <c r="C25" s="287"/>
      <c r="D25" s="298">
        <f>投入係数表!K25</f>
        <v>0</v>
      </c>
      <c r="E25" s="306">
        <f t="shared" si="9"/>
        <v>0</v>
      </c>
      <c r="F25" s="316">
        <f>分析係数表!C28</f>
        <v>0.2115566871254172</v>
      </c>
      <c r="G25" s="306">
        <f t="shared" si="1"/>
        <v>0</v>
      </c>
      <c r="H25" s="306">
        <v>0</v>
      </c>
      <c r="I25" s="306">
        <f t="shared" si="6"/>
        <v>0</v>
      </c>
      <c r="J25" s="298">
        <f>分析係数表!G28</f>
        <v>0.18177207604774032</v>
      </c>
      <c r="K25" s="308">
        <f t="shared" si="7"/>
        <v>0</v>
      </c>
      <c r="L25" s="49"/>
      <c r="M25" s="50"/>
      <c r="N25" s="318">
        <f>分析係数表!H28</f>
        <v>7.2231792840574596E-3</v>
      </c>
      <c r="O25" s="310">
        <f t="shared" si="5"/>
        <v>0</v>
      </c>
      <c r="P25" s="316">
        <f>分析係数表!C28</f>
        <v>0.2115566871254172</v>
      </c>
      <c r="Q25" s="310">
        <f t="shared" si="2"/>
        <v>0</v>
      </c>
      <c r="R25" s="310">
        <v>0</v>
      </c>
      <c r="S25" s="311">
        <f t="shared" si="8"/>
        <v>0</v>
      </c>
      <c r="T25" s="316">
        <f>分析係数表!F28</f>
        <v>0.29628808224417325</v>
      </c>
      <c r="U25" s="313">
        <f t="shared" si="3"/>
        <v>0</v>
      </c>
      <c r="V25" s="320">
        <f>分析係数表!D28</f>
        <v>3.0551159487848582E-2</v>
      </c>
      <c r="W25" s="291">
        <f t="shared" si="4"/>
        <v>0</v>
      </c>
      <c r="X25" s="316">
        <f>分析係数表!E28</f>
        <v>3.018459578819983E-2</v>
      </c>
      <c r="Y25" s="292">
        <f t="shared" si="0"/>
        <v>0</v>
      </c>
    </row>
    <row r="26" spans="1:25">
      <c r="A26" s="278">
        <v>22</v>
      </c>
      <c r="B26" s="266" t="s">
        <v>64</v>
      </c>
      <c r="C26" s="287"/>
      <c r="D26" s="298">
        <f>投入係数表!K26</f>
        <v>7.4904183850424801E-3</v>
      </c>
      <c r="E26" s="306">
        <f t="shared" si="9"/>
        <v>0</v>
      </c>
      <c r="F26" s="316">
        <f>分析係数表!C29</f>
        <v>0.4024048564090591</v>
      </c>
      <c r="G26" s="306">
        <f t="shared" si="1"/>
        <v>0</v>
      </c>
      <c r="H26" s="306">
        <v>0</v>
      </c>
      <c r="I26" s="306">
        <f t="shared" si="6"/>
        <v>0</v>
      </c>
      <c r="J26" s="298">
        <f>分析係数表!G29</f>
        <v>0.28848634430593861</v>
      </c>
      <c r="K26" s="308">
        <f t="shared" si="7"/>
        <v>0</v>
      </c>
      <c r="L26" s="49"/>
      <c r="M26" s="50"/>
      <c r="N26" s="318">
        <f>分析係数表!H29</f>
        <v>7.7130042947109994E-3</v>
      </c>
      <c r="O26" s="310">
        <f t="shared" si="5"/>
        <v>0</v>
      </c>
      <c r="P26" s="316">
        <f>分析係数表!C29</f>
        <v>0.4024048564090591</v>
      </c>
      <c r="Q26" s="310">
        <f t="shared" si="2"/>
        <v>0</v>
      </c>
      <c r="R26" s="310">
        <v>0</v>
      </c>
      <c r="S26" s="311">
        <f t="shared" si="8"/>
        <v>0</v>
      </c>
      <c r="T26" s="316">
        <f>分析係数表!F29</f>
        <v>0.40202182464221792</v>
      </c>
      <c r="U26" s="313">
        <f t="shared" si="3"/>
        <v>0</v>
      </c>
      <c r="V26" s="320">
        <f>分析係数表!D29</f>
        <v>7.9194780809421356E-2</v>
      </c>
      <c r="W26" s="291">
        <f t="shared" si="4"/>
        <v>0</v>
      </c>
      <c r="X26" s="316">
        <f>分析係数表!E29</f>
        <v>6.5944675090492746E-2</v>
      </c>
      <c r="Y26" s="292">
        <f t="shared" si="0"/>
        <v>0</v>
      </c>
    </row>
    <row r="27" spans="1:25">
      <c r="A27" s="278">
        <v>23</v>
      </c>
      <c r="B27" s="266" t="s">
        <v>91</v>
      </c>
      <c r="C27" s="287"/>
      <c r="D27" s="298">
        <f>投入係数表!K27</f>
        <v>2.2077789597936492E-3</v>
      </c>
      <c r="E27" s="306">
        <f t="shared" si="9"/>
        <v>0</v>
      </c>
      <c r="F27" s="316">
        <f>分析係数表!C30</f>
        <v>1</v>
      </c>
      <c r="G27" s="306">
        <f t="shared" si="1"/>
        <v>0</v>
      </c>
      <c r="H27" s="306">
        <v>0</v>
      </c>
      <c r="I27" s="306">
        <f t="shared" si="6"/>
        <v>0</v>
      </c>
      <c r="J27" s="298">
        <f>分析係数表!G30</f>
        <v>0.33838967095036887</v>
      </c>
      <c r="K27" s="308">
        <f t="shared" si="7"/>
        <v>0</v>
      </c>
      <c r="L27" s="49"/>
      <c r="M27" s="50"/>
      <c r="N27" s="318">
        <f>分析係数表!H30</f>
        <v>0</v>
      </c>
      <c r="O27" s="310">
        <f t="shared" si="5"/>
        <v>0</v>
      </c>
      <c r="P27" s="316">
        <f>分析係数表!C30</f>
        <v>1</v>
      </c>
      <c r="Q27" s="310">
        <f t="shared" si="2"/>
        <v>0</v>
      </c>
      <c r="R27" s="310">
        <v>0</v>
      </c>
      <c r="S27" s="311">
        <f t="shared" si="8"/>
        <v>0</v>
      </c>
      <c r="T27" s="316">
        <f>分析係数表!F30</f>
        <v>0.46362091424568164</v>
      </c>
      <c r="U27" s="313">
        <f t="shared" si="3"/>
        <v>0</v>
      </c>
      <c r="V27" s="320">
        <f>分析係数表!D30</f>
        <v>7.3824536053885614E-2</v>
      </c>
      <c r="W27" s="291">
        <f t="shared" si="4"/>
        <v>0</v>
      </c>
      <c r="X27" s="316">
        <f>分析係数表!E30</f>
        <v>5.6949248710145881E-2</v>
      </c>
      <c r="Y27" s="292">
        <f t="shared" si="0"/>
        <v>0</v>
      </c>
    </row>
    <row r="28" spans="1:25">
      <c r="A28" s="278">
        <v>24</v>
      </c>
      <c r="B28" s="266" t="s">
        <v>92</v>
      </c>
      <c r="C28" s="287"/>
      <c r="D28" s="298">
        <f>投入係数表!K28</f>
        <v>1.0091662902027076E-2</v>
      </c>
      <c r="E28" s="306">
        <f t="shared" si="9"/>
        <v>0</v>
      </c>
      <c r="F28" s="316">
        <f>分析係数表!C31</f>
        <v>0.99932498158227889</v>
      </c>
      <c r="G28" s="306">
        <f t="shared" si="1"/>
        <v>0</v>
      </c>
      <c r="H28" s="306">
        <v>0</v>
      </c>
      <c r="I28" s="306">
        <f t="shared" si="6"/>
        <v>0</v>
      </c>
      <c r="J28" s="298">
        <f>分析係数表!G31</f>
        <v>7.0262508387801376E-2</v>
      </c>
      <c r="K28" s="308">
        <f t="shared" si="7"/>
        <v>0</v>
      </c>
      <c r="L28" s="49"/>
      <c r="M28" s="50"/>
      <c r="N28" s="318">
        <f>分析係数表!H31</f>
        <v>3.314462019579964E-2</v>
      </c>
      <c r="O28" s="310">
        <f t="shared" si="5"/>
        <v>0</v>
      </c>
      <c r="P28" s="316">
        <f>分析係数表!C31</f>
        <v>0.99932498158227889</v>
      </c>
      <c r="Q28" s="310">
        <f t="shared" si="2"/>
        <v>0</v>
      </c>
      <c r="R28" s="310">
        <v>0</v>
      </c>
      <c r="S28" s="311">
        <f t="shared" si="8"/>
        <v>0</v>
      </c>
      <c r="T28" s="316">
        <f>分析係数表!F31</f>
        <v>0.39948542779773355</v>
      </c>
      <c r="U28" s="313">
        <f t="shared" si="3"/>
        <v>0</v>
      </c>
      <c r="V28" s="320">
        <f>分析係数表!D31</f>
        <v>2.9145126840892164E-3</v>
      </c>
      <c r="W28" s="291">
        <f t="shared" si="4"/>
        <v>0</v>
      </c>
      <c r="X28" s="316">
        <f>分析係数表!E31</f>
        <v>2.9145126840892164E-3</v>
      </c>
      <c r="Y28" s="292">
        <f t="shared" si="0"/>
        <v>0</v>
      </c>
    </row>
    <row r="29" spans="1:25">
      <c r="A29" s="278">
        <v>25</v>
      </c>
      <c r="B29" s="266" t="s">
        <v>1</v>
      </c>
      <c r="C29" s="287"/>
      <c r="D29" s="298">
        <f>投入係数表!K29</f>
        <v>1.5155710351058714E-3</v>
      </c>
      <c r="E29" s="306">
        <f t="shared" si="9"/>
        <v>0</v>
      </c>
      <c r="F29" s="316">
        <f>分析係数表!C32</f>
        <v>0.9998360837770528</v>
      </c>
      <c r="G29" s="306">
        <f t="shared" si="1"/>
        <v>0</v>
      </c>
      <c r="H29" s="306">
        <v>0</v>
      </c>
      <c r="I29" s="306">
        <f t="shared" si="6"/>
        <v>0</v>
      </c>
      <c r="J29" s="298">
        <f>分析係数表!G32</f>
        <v>0.11380414292785156</v>
      </c>
      <c r="K29" s="308">
        <f t="shared" si="7"/>
        <v>0</v>
      </c>
      <c r="L29" s="49"/>
      <c r="M29" s="50"/>
      <c r="N29" s="318">
        <f>分析係数表!H32</f>
        <v>7.2296973654795713E-3</v>
      </c>
      <c r="O29" s="310">
        <f t="shared" si="5"/>
        <v>0</v>
      </c>
      <c r="P29" s="316">
        <f>分析係数表!C32</f>
        <v>0.9998360837770528</v>
      </c>
      <c r="Q29" s="310">
        <f t="shared" si="2"/>
        <v>0</v>
      </c>
      <c r="R29" s="310">
        <v>0</v>
      </c>
      <c r="S29" s="311">
        <f t="shared" si="8"/>
        <v>0</v>
      </c>
      <c r="T29" s="316">
        <f>分析係数表!F32</f>
        <v>0.44272670787830282</v>
      </c>
      <c r="U29" s="313">
        <f t="shared" si="3"/>
        <v>0</v>
      </c>
      <c r="V29" s="320">
        <f>分析係数表!D32</f>
        <v>2.1120085933633119E-2</v>
      </c>
      <c r="W29" s="291">
        <f t="shared" si="4"/>
        <v>0</v>
      </c>
      <c r="X29" s="316">
        <f>分析係数表!E32</f>
        <v>2.1120085933633119E-2</v>
      </c>
      <c r="Y29" s="292">
        <f t="shared" si="0"/>
        <v>0</v>
      </c>
    </row>
    <row r="30" spans="1:25">
      <c r="A30" s="278">
        <v>26</v>
      </c>
      <c r="B30" s="266" t="s">
        <v>2</v>
      </c>
      <c r="C30" s="287"/>
      <c r="D30" s="298">
        <f>投入係数表!K30</f>
        <v>1.4572798414479532E-4</v>
      </c>
      <c r="E30" s="306">
        <f t="shared" si="9"/>
        <v>0</v>
      </c>
      <c r="F30" s="316">
        <f>分析係数表!C33</f>
        <v>0.99108509199615646</v>
      </c>
      <c r="G30" s="306">
        <f t="shared" si="1"/>
        <v>0</v>
      </c>
      <c r="H30" s="306">
        <v>0</v>
      </c>
      <c r="I30" s="306">
        <f t="shared" si="6"/>
        <v>0</v>
      </c>
      <c r="J30" s="298">
        <f>分析係数表!G33</f>
        <v>0.4529749017181946</v>
      </c>
      <c r="K30" s="308">
        <f t="shared" si="7"/>
        <v>0</v>
      </c>
      <c r="L30" s="49"/>
      <c r="M30" s="50"/>
      <c r="N30" s="318">
        <f>分析係数表!H33</f>
        <v>7.7168799106917146E-4</v>
      </c>
      <c r="O30" s="310">
        <f t="shared" si="5"/>
        <v>0</v>
      </c>
      <c r="P30" s="316">
        <f>分析係数表!C33</f>
        <v>0.99108509199615646</v>
      </c>
      <c r="Q30" s="310">
        <f t="shared" si="2"/>
        <v>0</v>
      </c>
      <c r="R30" s="310">
        <v>0</v>
      </c>
      <c r="S30" s="311">
        <f t="shared" si="8"/>
        <v>0</v>
      </c>
      <c r="T30" s="316">
        <f>分析係数表!F33</f>
        <v>0.63278689994307047</v>
      </c>
      <c r="U30" s="313">
        <f t="shared" si="3"/>
        <v>0</v>
      </c>
      <c r="V30" s="320">
        <f>分析係数表!D33</f>
        <v>8.7702783269007503E-2</v>
      </c>
      <c r="W30" s="291">
        <f t="shared" si="4"/>
        <v>0</v>
      </c>
      <c r="X30" s="316">
        <f>分析係数表!E33</f>
        <v>8.4336323251883824E-2</v>
      </c>
      <c r="Y30" s="292">
        <f t="shared" si="0"/>
        <v>0</v>
      </c>
    </row>
    <row r="31" spans="1:25">
      <c r="A31" s="278">
        <v>27</v>
      </c>
      <c r="B31" s="266" t="s">
        <v>65</v>
      </c>
      <c r="C31" s="287"/>
      <c r="D31" s="298">
        <f>投入係数表!K31</f>
        <v>1.2488888241208959E-2</v>
      </c>
      <c r="E31" s="306">
        <f t="shared" si="9"/>
        <v>0</v>
      </c>
      <c r="F31" s="316">
        <f>分析係数表!C34</f>
        <v>0.24606089914510665</v>
      </c>
      <c r="G31" s="306">
        <f t="shared" si="1"/>
        <v>0</v>
      </c>
      <c r="H31" s="306">
        <v>0</v>
      </c>
      <c r="I31" s="306">
        <f t="shared" si="6"/>
        <v>0</v>
      </c>
      <c r="J31" s="298">
        <f>分析係数表!G34</f>
        <v>0.43749758717185111</v>
      </c>
      <c r="K31" s="308">
        <f t="shared" si="7"/>
        <v>0</v>
      </c>
      <c r="L31" s="49"/>
      <c r="M31" s="50"/>
      <c r="N31" s="318">
        <f>分析係数表!H34</f>
        <v>0.137069350800852</v>
      </c>
      <c r="O31" s="310">
        <f t="shared" si="5"/>
        <v>0</v>
      </c>
      <c r="P31" s="316">
        <f>分析係数表!C34</f>
        <v>0.24606089914510665</v>
      </c>
      <c r="Q31" s="310">
        <f t="shared" si="2"/>
        <v>0</v>
      </c>
      <c r="R31" s="310">
        <v>0</v>
      </c>
      <c r="S31" s="311">
        <f t="shared" si="8"/>
        <v>0</v>
      </c>
      <c r="T31" s="316">
        <f>分析係数表!F34</f>
        <v>0.68044247766447119</v>
      </c>
      <c r="U31" s="313">
        <f t="shared" si="3"/>
        <v>0</v>
      </c>
      <c r="V31" s="320">
        <f>分析係数表!D34</f>
        <v>0.15389009392691583</v>
      </c>
      <c r="W31" s="291">
        <f t="shared" si="4"/>
        <v>0</v>
      </c>
      <c r="X31" s="316">
        <f>分析係数表!E34</f>
        <v>0.1433320704064108</v>
      </c>
      <c r="Y31" s="292">
        <f t="shared" si="0"/>
        <v>0</v>
      </c>
    </row>
    <row r="32" spans="1:25">
      <c r="A32" s="278">
        <v>28</v>
      </c>
      <c r="B32" s="266" t="s">
        <v>66</v>
      </c>
      <c r="C32" s="287"/>
      <c r="D32" s="298">
        <f>投入係数表!K32</f>
        <v>4.4009851211728188E-3</v>
      </c>
      <c r="E32" s="306">
        <f t="shared" si="9"/>
        <v>0</v>
      </c>
      <c r="F32" s="316">
        <f>分析係数表!C35</f>
        <v>0.75377646979277246</v>
      </c>
      <c r="G32" s="306">
        <f t="shared" si="1"/>
        <v>0</v>
      </c>
      <c r="H32" s="306">
        <v>0</v>
      </c>
      <c r="I32" s="306">
        <f t="shared" si="6"/>
        <v>0</v>
      </c>
      <c r="J32" s="298">
        <f>分析係数表!G35</f>
        <v>0.30282397072447498</v>
      </c>
      <c r="K32" s="308">
        <f t="shared" si="7"/>
        <v>0</v>
      </c>
      <c r="L32" s="49"/>
      <c r="M32" s="50"/>
      <c r="N32" s="318">
        <f>分析係数表!H35</f>
        <v>5.7629969222324183E-2</v>
      </c>
      <c r="O32" s="310">
        <f t="shared" si="5"/>
        <v>0</v>
      </c>
      <c r="P32" s="316">
        <f>分析係数表!C35</f>
        <v>0.75377646979277246</v>
      </c>
      <c r="Q32" s="310">
        <f t="shared" si="2"/>
        <v>0</v>
      </c>
      <c r="R32" s="310">
        <v>0</v>
      </c>
      <c r="S32" s="311">
        <f t="shared" si="8"/>
        <v>0</v>
      </c>
      <c r="T32" s="316">
        <f>分析係数表!F35</f>
        <v>0.60548890850388704</v>
      </c>
      <c r="U32" s="313">
        <f t="shared" si="3"/>
        <v>0</v>
      </c>
      <c r="V32" s="320">
        <f>分析係数表!D35</f>
        <v>4.0363234612300396E-2</v>
      </c>
      <c r="W32" s="291">
        <f t="shared" si="4"/>
        <v>0</v>
      </c>
      <c r="X32" s="316">
        <f>分析係数表!E35</f>
        <v>3.9154079363329694E-2</v>
      </c>
      <c r="Y32" s="292">
        <f t="shared" si="0"/>
        <v>0</v>
      </c>
    </row>
    <row r="33" spans="1:25">
      <c r="A33" s="278">
        <v>29</v>
      </c>
      <c r="B33" s="266" t="s">
        <v>93</v>
      </c>
      <c r="C33" s="287"/>
      <c r="D33" s="298">
        <f>投入係数表!K33</f>
        <v>9.6909109456288893E-4</v>
      </c>
      <c r="E33" s="306">
        <f t="shared" si="9"/>
        <v>0</v>
      </c>
      <c r="F33" s="316">
        <f>分析係数表!C36</f>
        <v>0.99118010215945485</v>
      </c>
      <c r="G33" s="306">
        <f t="shared" si="1"/>
        <v>0</v>
      </c>
      <c r="H33" s="306">
        <v>0</v>
      </c>
      <c r="I33" s="306">
        <f t="shared" si="6"/>
        <v>0</v>
      </c>
      <c r="J33" s="298">
        <f>分析係数表!G36</f>
        <v>5.8650173764370726E-2</v>
      </c>
      <c r="K33" s="308">
        <f t="shared" si="7"/>
        <v>0</v>
      </c>
      <c r="L33" s="49"/>
      <c r="M33" s="50"/>
      <c r="N33" s="318">
        <f>分析係数表!H36</f>
        <v>0.2375179181177472</v>
      </c>
      <c r="O33" s="310">
        <f t="shared" si="5"/>
        <v>0</v>
      </c>
      <c r="P33" s="316">
        <f>分析係数表!C36</f>
        <v>0.99118010215945485</v>
      </c>
      <c r="Q33" s="310">
        <f t="shared" si="2"/>
        <v>0</v>
      </c>
      <c r="R33" s="310">
        <v>0</v>
      </c>
      <c r="S33" s="311">
        <f t="shared" si="8"/>
        <v>0</v>
      </c>
      <c r="T33" s="316">
        <f>分析係数表!F36</f>
        <v>0.81306518983088305</v>
      </c>
      <c r="U33" s="313">
        <f t="shared" si="3"/>
        <v>0</v>
      </c>
      <c r="V33" s="320">
        <f>分析係数表!D36</f>
        <v>1.5774342104513773E-2</v>
      </c>
      <c r="W33" s="291">
        <f t="shared" si="4"/>
        <v>0</v>
      </c>
      <c r="X33" s="316">
        <f>分析係数表!E36</f>
        <v>1.3229670821596217E-2</v>
      </c>
      <c r="Y33" s="292">
        <f t="shared" si="0"/>
        <v>0</v>
      </c>
    </row>
    <row r="34" spans="1:25">
      <c r="A34" s="278">
        <v>30</v>
      </c>
      <c r="B34" s="266" t="s">
        <v>94</v>
      </c>
      <c r="C34" s="287"/>
      <c r="D34" s="298">
        <f>投入係数表!K34</f>
        <v>3.8392037422946328E-2</v>
      </c>
      <c r="E34" s="306">
        <f t="shared" si="9"/>
        <v>0</v>
      </c>
      <c r="F34" s="316">
        <f>分析係数表!C37</f>
        <v>0.58105140483022077</v>
      </c>
      <c r="G34" s="306">
        <f t="shared" si="1"/>
        <v>0</v>
      </c>
      <c r="H34" s="306">
        <v>0</v>
      </c>
      <c r="I34" s="306">
        <f t="shared" si="6"/>
        <v>0</v>
      </c>
      <c r="J34" s="298">
        <f>分析係数表!G37</f>
        <v>0.40235165952905672</v>
      </c>
      <c r="K34" s="308">
        <f t="shared" si="7"/>
        <v>0</v>
      </c>
      <c r="L34" s="49"/>
      <c r="M34" s="50"/>
      <c r="N34" s="318">
        <f>分析係数表!H37</f>
        <v>4.2719417558337268E-2</v>
      </c>
      <c r="O34" s="310">
        <f t="shared" si="5"/>
        <v>0</v>
      </c>
      <c r="P34" s="316">
        <f>分析係数表!C37</f>
        <v>0.58105140483022077</v>
      </c>
      <c r="Q34" s="310">
        <f t="shared" si="2"/>
        <v>0</v>
      </c>
      <c r="R34" s="310">
        <v>0</v>
      </c>
      <c r="S34" s="311">
        <f t="shared" si="8"/>
        <v>0</v>
      </c>
      <c r="T34" s="316">
        <f>分析係数表!F37</f>
        <v>0.63403708963374472</v>
      </c>
      <c r="U34" s="313">
        <f t="shared" si="3"/>
        <v>0</v>
      </c>
      <c r="V34" s="320">
        <f>分析係数表!D37</f>
        <v>7.9200513574427991E-2</v>
      </c>
      <c r="W34" s="291">
        <f t="shared" si="4"/>
        <v>0</v>
      </c>
      <c r="X34" s="316">
        <f>分析係数表!E37</f>
        <v>7.3600662533244779E-2</v>
      </c>
      <c r="Y34" s="292">
        <f t="shared" si="0"/>
        <v>0</v>
      </c>
    </row>
    <row r="35" spans="1:25">
      <c r="A35" s="278">
        <v>31</v>
      </c>
      <c r="B35" s="266" t="s">
        <v>95</v>
      </c>
      <c r="C35" s="287"/>
      <c r="D35" s="298">
        <f>投入係数表!K35</f>
        <v>1.2532606636452399E-3</v>
      </c>
      <c r="E35" s="306">
        <f t="shared" si="9"/>
        <v>0</v>
      </c>
      <c r="F35" s="316">
        <f>分析係数表!C38</f>
        <v>0.47456671407271833</v>
      </c>
      <c r="G35" s="306">
        <f t="shared" si="1"/>
        <v>0</v>
      </c>
      <c r="H35" s="306">
        <v>0</v>
      </c>
      <c r="I35" s="306">
        <f t="shared" si="6"/>
        <v>0</v>
      </c>
      <c r="J35" s="298">
        <f>分析係数表!G38</f>
        <v>0.18003386475673192</v>
      </c>
      <c r="K35" s="308">
        <f t="shared" si="7"/>
        <v>0</v>
      </c>
      <c r="L35" s="49"/>
      <c r="M35" s="50"/>
      <c r="N35" s="318">
        <f>分析係数表!H38</f>
        <v>5.150358926080905E-2</v>
      </c>
      <c r="O35" s="310">
        <f t="shared" si="5"/>
        <v>0</v>
      </c>
      <c r="P35" s="316">
        <f>分析係数表!C38</f>
        <v>0.47456671407271833</v>
      </c>
      <c r="Q35" s="310">
        <f t="shared" si="2"/>
        <v>0</v>
      </c>
      <c r="R35" s="310">
        <v>0</v>
      </c>
      <c r="S35" s="311">
        <f t="shared" si="8"/>
        <v>0</v>
      </c>
      <c r="T35" s="316">
        <f>分析係数表!F38</f>
        <v>0.4997199825516766</v>
      </c>
      <c r="U35" s="313">
        <f t="shared" si="3"/>
        <v>0</v>
      </c>
      <c r="V35" s="320">
        <f>分析係数表!D38</f>
        <v>3.5590827435143364E-2</v>
      </c>
      <c r="W35" s="291">
        <f t="shared" si="4"/>
        <v>0</v>
      </c>
      <c r="X35" s="316">
        <f>分析係数表!E38</f>
        <v>3.1059891839156476E-2</v>
      </c>
      <c r="Y35" s="292">
        <f t="shared" si="0"/>
        <v>0</v>
      </c>
    </row>
    <row r="36" spans="1:25">
      <c r="A36" s="278">
        <v>32</v>
      </c>
      <c r="B36" s="266" t="s">
        <v>67</v>
      </c>
      <c r="C36" s="287"/>
      <c r="D36" s="298">
        <f>投入係数表!K36</f>
        <v>0</v>
      </c>
      <c r="E36" s="306">
        <f t="shared" si="9"/>
        <v>0</v>
      </c>
      <c r="F36" s="316">
        <f>分析係数表!C39</f>
        <v>1</v>
      </c>
      <c r="G36" s="306">
        <f t="shared" si="1"/>
        <v>0</v>
      </c>
      <c r="H36" s="306">
        <v>0</v>
      </c>
      <c r="I36" s="306">
        <f t="shared" si="6"/>
        <v>0</v>
      </c>
      <c r="J36" s="298">
        <f>分析係数表!G39</f>
        <v>0.33345520667958617</v>
      </c>
      <c r="K36" s="308">
        <f t="shared" si="7"/>
        <v>0</v>
      </c>
      <c r="L36" s="49"/>
      <c r="M36" s="50"/>
      <c r="N36" s="318">
        <f>分析係数表!H39</f>
        <v>5.0851604954235139E-3</v>
      </c>
      <c r="O36" s="310">
        <f t="shared" si="5"/>
        <v>0</v>
      </c>
      <c r="P36" s="316">
        <f>分析係数表!C39</f>
        <v>1</v>
      </c>
      <c r="Q36" s="310">
        <f t="shared" si="2"/>
        <v>0</v>
      </c>
      <c r="R36" s="310">
        <v>0</v>
      </c>
      <c r="S36" s="311">
        <f t="shared" si="8"/>
        <v>0</v>
      </c>
      <c r="T36" s="316">
        <f>分析係数表!F39</f>
        <v>0.70859596344355691</v>
      </c>
      <c r="U36" s="313">
        <f t="shared" si="3"/>
        <v>0</v>
      </c>
      <c r="V36" s="320">
        <f>分析係数表!D39</f>
        <v>4.8027598057070089E-2</v>
      </c>
      <c r="W36" s="291">
        <f t="shared" si="4"/>
        <v>0</v>
      </c>
      <c r="X36" s="316">
        <f>分析係数表!E39</f>
        <v>4.8027598057070089E-2</v>
      </c>
      <c r="Y36" s="292">
        <f t="shared" si="0"/>
        <v>0</v>
      </c>
    </row>
    <row r="37" spans="1:25">
      <c r="A37" s="278">
        <v>33</v>
      </c>
      <c r="B37" s="266" t="s">
        <v>96</v>
      </c>
      <c r="C37" s="287"/>
      <c r="D37" s="298">
        <f>投入係数表!K37</f>
        <v>6.5577592865157899E-5</v>
      </c>
      <c r="E37" s="306">
        <f t="shared" si="9"/>
        <v>0</v>
      </c>
      <c r="F37" s="316">
        <f>分析係数表!C40</f>
        <v>0.78927678494152065</v>
      </c>
      <c r="G37" s="306">
        <f t="shared" si="1"/>
        <v>0</v>
      </c>
      <c r="H37" s="306">
        <v>0</v>
      </c>
      <c r="I37" s="306">
        <f t="shared" si="6"/>
        <v>0</v>
      </c>
      <c r="J37" s="298">
        <f>分析係数表!G40</f>
        <v>0.52314226927728547</v>
      </c>
      <c r="K37" s="308">
        <f t="shared" si="7"/>
        <v>0</v>
      </c>
      <c r="L37" s="49"/>
      <c r="M37" s="50"/>
      <c r="N37" s="318">
        <f>分析係数表!H40</f>
        <v>3.428475595158087E-2</v>
      </c>
      <c r="O37" s="310">
        <f t="shared" si="5"/>
        <v>0</v>
      </c>
      <c r="P37" s="316">
        <f>分析係数表!C40</f>
        <v>0.78927678494152065</v>
      </c>
      <c r="Q37" s="310">
        <f t="shared" si="2"/>
        <v>0</v>
      </c>
      <c r="R37" s="310">
        <v>0</v>
      </c>
      <c r="S37" s="311">
        <f t="shared" si="8"/>
        <v>0</v>
      </c>
      <c r="T37" s="316">
        <f>分析係数表!F40</f>
        <v>0.70623799726049996</v>
      </c>
      <c r="U37" s="313">
        <f t="shared" si="3"/>
        <v>0</v>
      </c>
      <c r="V37" s="320">
        <f>分析係数表!D40</f>
        <v>9.0697433955161888E-2</v>
      </c>
      <c r="W37" s="291">
        <f t="shared" si="4"/>
        <v>0</v>
      </c>
      <c r="X37" s="316">
        <f>分析係数表!E40</f>
        <v>9.0562666353757981E-2</v>
      </c>
      <c r="Y37" s="292">
        <f t="shared" si="0"/>
        <v>0</v>
      </c>
    </row>
    <row r="38" spans="1:25">
      <c r="A38" s="278">
        <v>34</v>
      </c>
      <c r="B38" s="266" t="s">
        <v>97</v>
      </c>
      <c r="C38" s="287"/>
      <c r="D38" s="298">
        <f>投入係数表!K38</f>
        <v>0</v>
      </c>
      <c r="E38" s="306">
        <f t="shared" si="9"/>
        <v>0</v>
      </c>
      <c r="F38" s="316">
        <f>分析係数表!C41</f>
        <v>0.99594790611943085</v>
      </c>
      <c r="G38" s="306">
        <f t="shared" si="1"/>
        <v>0</v>
      </c>
      <c r="H38" s="306">
        <v>0</v>
      </c>
      <c r="I38" s="306">
        <f t="shared" si="6"/>
        <v>0</v>
      </c>
      <c r="J38" s="298">
        <f>分析係数表!G41</f>
        <v>0.50896339569449323</v>
      </c>
      <c r="K38" s="308">
        <f t="shared" si="7"/>
        <v>0</v>
      </c>
      <c r="L38" s="49"/>
      <c r="M38" s="50"/>
      <c r="N38" s="318">
        <f>分析係数表!H41</f>
        <v>5.504775199299148E-2</v>
      </c>
      <c r="O38" s="310">
        <f t="shared" si="5"/>
        <v>0</v>
      </c>
      <c r="P38" s="316">
        <f>分析係数表!C41</f>
        <v>0.99594790611943085</v>
      </c>
      <c r="Q38" s="310">
        <f t="shared" si="2"/>
        <v>0</v>
      </c>
      <c r="R38" s="310">
        <v>0</v>
      </c>
      <c r="S38" s="311">
        <f t="shared" si="8"/>
        <v>0</v>
      </c>
      <c r="T38" s="316">
        <f>分析係数表!F41</f>
        <v>0.58132099287543681</v>
      </c>
      <c r="U38" s="313">
        <f t="shared" si="3"/>
        <v>0</v>
      </c>
      <c r="V38" s="320">
        <f>分析係数表!D41</f>
        <v>0.12149342216939719</v>
      </c>
      <c r="W38" s="291">
        <f t="shared" si="4"/>
        <v>0</v>
      </c>
      <c r="X38" s="316">
        <f>分析係数表!E41</f>
        <v>0.11755967401821014</v>
      </c>
      <c r="Y38" s="292">
        <f t="shared" si="0"/>
        <v>0</v>
      </c>
    </row>
    <row r="39" spans="1:25">
      <c r="A39" s="278">
        <v>35</v>
      </c>
      <c r="B39" s="266" t="s">
        <v>3</v>
      </c>
      <c r="C39" s="287"/>
      <c r="D39" s="298">
        <f>投入係数表!K39</f>
        <v>3.060287667040702E-4</v>
      </c>
      <c r="E39" s="306">
        <f>$C$13*D39</f>
        <v>0</v>
      </c>
      <c r="F39" s="316">
        <f>分析係数表!C42</f>
        <v>0.9655414908579466</v>
      </c>
      <c r="G39" s="306">
        <f>E39*F39</f>
        <v>0</v>
      </c>
      <c r="H39" s="306">
        <v>0</v>
      </c>
      <c r="I39" s="306">
        <f>C39+H39</f>
        <v>0</v>
      </c>
      <c r="J39" s="298">
        <f>分析係数表!G42</f>
        <v>0.53299358903562055</v>
      </c>
      <c r="K39" s="308">
        <f>I39*J39</f>
        <v>0</v>
      </c>
      <c r="L39" s="49"/>
      <c r="M39" s="50"/>
      <c r="N39" s="318">
        <f>分析係数表!H42</f>
        <v>1.3420289237220641E-2</v>
      </c>
      <c r="O39" s="310">
        <f t="shared" si="5"/>
        <v>0</v>
      </c>
      <c r="P39" s="316">
        <f>分析係数表!C42</f>
        <v>0.9655414908579466</v>
      </c>
      <c r="Q39" s="310">
        <f>O39*P39</f>
        <v>0</v>
      </c>
      <c r="R39" s="310">
        <v>0</v>
      </c>
      <c r="S39" s="311">
        <f>I39+R39</f>
        <v>0</v>
      </c>
      <c r="T39" s="316">
        <f>分析係数表!F42</f>
        <v>0.58706867988829459</v>
      </c>
      <c r="U39" s="313">
        <f t="shared" si="3"/>
        <v>0</v>
      </c>
      <c r="V39" s="320">
        <f>分析係数表!D42</f>
        <v>0.12536880137580664</v>
      </c>
      <c r="W39" s="291">
        <f t="shared" si="4"/>
        <v>0</v>
      </c>
      <c r="X39" s="316">
        <f>分析係数表!E42</f>
        <v>0.11770088827882173</v>
      </c>
      <c r="Y39" s="292">
        <f t="shared" si="0"/>
        <v>0</v>
      </c>
    </row>
    <row r="40" spans="1:25">
      <c r="A40" s="278">
        <v>36</v>
      </c>
      <c r="B40" s="266" t="s">
        <v>98</v>
      </c>
      <c r="C40" s="287"/>
      <c r="D40" s="298">
        <f>投入係数表!K40</f>
        <v>1.3501697731015287E-2</v>
      </c>
      <c r="E40" s="306">
        <f>$C$13*D40</f>
        <v>0</v>
      </c>
      <c r="F40" s="316">
        <f>分析係数表!C43</f>
        <v>0.68354347123018677</v>
      </c>
      <c r="G40" s="306">
        <f>E40*F40</f>
        <v>0</v>
      </c>
      <c r="H40" s="306">
        <v>0</v>
      </c>
      <c r="I40" s="306">
        <f>C40+H40</f>
        <v>0</v>
      </c>
      <c r="J40" s="298">
        <f>分析係数表!G43</f>
        <v>0.37257380440005849</v>
      </c>
      <c r="K40" s="308">
        <f>I40*J40</f>
        <v>0</v>
      </c>
      <c r="L40" s="49"/>
      <c r="M40" s="50"/>
      <c r="N40" s="318">
        <f>分析係数表!H43</f>
        <v>1.4147055315786071E-2</v>
      </c>
      <c r="O40" s="310">
        <f t="shared" si="5"/>
        <v>0</v>
      </c>
      <c r="P40" s="316">
        <f>分析係数表!C43</f>
        <v>0.68354347123018677</v>
      </c>
      <c r="Q40" s="310">
        <f>O40*P40</f>
        <v>0</v>
      </c>
      <c r="R40" s="310">
        <v>0</v>
      </c>
      <c r="S40" s="311">
        <f>I40+R40</f>
        <v>0</v>
      </c>
      <c r="T40" s="316">
        <f>分析係数表!F43</f>
        <v>0.62240825035949521</v>
      </c>
      <c r="U40" s="313">
        <f t="shared" si="3"/>
        <v>0</v>
      </c>
      <c r="V40" s="320">
        <f>分析係数表!D43</f>
        <v>0.13048156468325811</v>
      </c>
      <c r="W40" s="291">
        <f t="shared" si="4"/>
        <v>0</v>
      </c>
      <c r="X40" s="316">
        <f>分析係数表!E43</f>
        <v>0.11291103502841897</v>
      </c>
      <c r="Y40" s="292">
        <f t="shared" si="0"/>
        <v>0</v>
      </c>
    </row>
    <row r="41" spans="1:25">
      <c r="A41" s="278">
        <v>37</v>
      </c>
      <c r="B41" s="266" t="s">
        <v>99</v>
      </c>
      <c r="C41" s="287"/>
      <c r="D41" s="298">
        <f>投入係数表!K41</f>
        <v>5.8291193657918133E-5</v>
      </c>
      <c r="E41" s="306">
        <f>$C$13*D41</f>
        <v>0</v>
      </c>
      <c r="F41" s="316">
        <f>分析係数表!C44</f>
        <v>0.55987382763194615</v>
      </c>
      <c r="G41" s="306">
        <f>E41*F41</f>
        <v>0</v>
      </c>
      <c r="H41" s="306">
        <v>0</v>
      </c>
      <c r="I41" s="306">
        <f>C41+H41</f>
        <v>0</v>
      </c>
      <c r="J41" s="298">
        <f>分析係数表!G44</f>
        <v>0.32381925449611038</v>
      </c>
      <c r="K41" s="308">
        <f>I41*J41</f>
        <v>0</v>
      </c>
      <c r="L41" s="49"/>
      <c r="M41" s="50"/>
      <c r="N41" s="318">
        <f>分析係数表!H44</f>
        <v>0.11509284654657072</v>
      </c>
      <c r="O41" s="310">
        <f t="shared" si="5"/>
        <v>0</v>
      </c>
      <c r="P41" s="316">
        <f>分析係数表!C44</f>
        <v>0.55987382763194615</v>
      </c>
      <c r="Q41" s="310">
        <f>O41*P41</f>
        <v>0</v>
      </c>
      <c r="R41" s="310">
        <v>0</v>
      </c>
      <c r="S41" s="311">
        <f>I41+R41</f>
        <v>0</v>
      </c>
      <c r="T41" s="316">
        <f>分析係数表!F44</f>
        <v>0.5344179716450459</v>
      </c>
      <c r="U41" s="313">
        <f t="shared" si="3"/>
        <v>0</v>
      </c>
      <c r="V41" s="320">
        <f>分析係数表!D44</f>
        <v>0.19836337849438287</v>
      </c>
      <c r="W41" s="291">
        <f t="shared" si="4"/>
        <v>0</v>
      </c>
      <c r="X41" s="316">
        <f>分析係数表!E44</f>
        <v>0.16230318686650563</v>
      </c>
      <c r="Y41" s="292">
        <f t="shared" si="0"/>
        <v>0</v>
      </c>
    </row>
    <row r="42" spans="1:25">
      <c r="A42" s="278">
        <v>38</v>
      </c>
      <c r="B42" s="266" t="s">
        <v>4</v>
      </c>
      <c r="C42" s="287"/>
      <c r="D42" s="298">
        <f>投入係数表!K42</f>
        <v>7.2863992072397658E-5</v>
      </c>
      <c r="E42" s="306">
        <f>$C$13*D42</f>
        <v>0</v>
      </c>
      <c r="F42" s="316">
        <f>分析係数表!C45</f>
        <v>1</v>
      </c>
      <c r="G42" s="306">
        <f>E42*F42</f>
        <v>0</v>
      </c>
      <c r="H42" s="306">
        <v>0</v>
      </c>
      <c r="I42" s="306">
        <f>C42+H42</f>
        <v>0</v>
      </c>
      <c r="J42" s="298">
        <f>分析係数表!G45</f>
        <v>0</v>
      </c>
      <c r="K42" s="308">
        <f>I42*J42</f>
        <v>0</v>
      </c>
      <c r="L42" s="49"/>
      <c r="M42" s="50"/>
      <c r="N42" s="318">
        <f>分析係数表!H45</f>
        <v>0</v>
      </c>
      <c r="O42" s="310">
        <f t="shared" si="5"/>
        <v>0</v>
      </c>
      <c r="P42" s="316">
        <f>分析係数表!C45</f>
        <v>1</v>
      </c>
      <c r="Q42" s="310">
        <f>O42*P42</f>
        <v>0</v>
      </c>
      <c r="R42" s="310">
        <v>0</v>
      </c>
      <c r="S42" s="311">
        <f>I42+R42</f>
        <v>0</v>
      </c>
      <c r="T42" s="316">
        <f>分析係数表!F45</f>
        <v>0</v>
      </c>
      <c r="U42" s="313">
        <f t="shared" si="3"/>
        <v>0</v>
      </c>
      <c r="V42" s="320">
        <f>分析係数表!D45</f>
        <v>0</v>
      </c>
      <c r="W42" s="291">
        <f t="shared" si="4"/>
        <v>0</v>
      </c>
      <c r="X42" s="316">
        <f>分析係数表!E45</f>
        <v>0</v>
      </c>
      <c r="Y42" s="292">
        <f t="shared" si="0"/>
        <v>0</v>
      </c>
    </row>
    <row r="43" spans="1:25">
      <c r="A43" s="278">
        <v>39</v>
      </c>
      <c r="B43" s="266" t="s">
        <v>5</v>
      </c>
      <c r="C43" s="287"/>
      <c r="D43" s="298">
        <f>投入係数表!K43</f>
        <v>3.869077979044316E-3</v>
      </c>
      <c r="E43" s="306">
        <f>$C$13*D43</f>
        <v>0</v>
      </c>
      <c r="F43" s="316">
        <f>分析係数表!C46</f>
        <v>0.63561708735819755</v>
      </c>
      <c r="G43" s="306">
        <f>E43*F43</f>
        <v>0</v>
      </c>
      <c r="H43" s="306">
        <v>0</v>
      </c>
      <c r="I43" s="306">
        <f>C43+H43</f>
        <v>0</v>
      </c>
      <c r="J43" s="298">
        <f>分析係数表!G46</f>
        <v>7.4261727822867345E-3</v>
      </c>
      <c r="K43" s="308">
        <f>I43*J43</f>
        <v>0</v>
      </c>
      <c r="L43" s="49"/>
      <c r="M43" s="50"/>
      <c r="N43" s="318">
        <f>分析係数表!H46</f>
        <v>7.1346566917706757E-6</v>
      </c>
      <c r="O43" s="310">
        <f t="shared" si="5"/>
        <v>0</v>
      </c>
      <c r="P43" s="316">
        <f>分析係数表!C46</f>
        <v>0.63561708735819755</v>
      </c>
      <c r="Q43" s="310">
        <f>O43*P43</f>
        <v>0</v>
      </c>
      <c r="R43" s="310">
        <v>0</v>
      </c>
      <c r="S43" s="311">
        <f>I43+R43</f>
        <v>0</v>
      </c>
      <c r="T43" s="316">
        <f>分析係数表!F46</f>
        <v>0.64740426293918441</v>
      </c>
      <c r="U43" s="313">
        <f t="shared" si="3"/>
        <v>0</v>
      </c>
      <c r="V43" s="320">
        <f>分析係数表!D46</f>
        <v>3.6867524451068895E-3</v>
      </c>
      <c r="W43" s="291">
        <f t="shared" si="4"/>
        <v>0</v>
      </c>
      <c r="X43" s="316">
        <f>分析係数表!E46</f>
        <v>3.6024838177901608E-3</v>
      </c>
      <c r="Y43" s="292">
        <f t="shared" si="0"/>
        <v>0</v>
      </c>
    </row>
    <row r="44" spans="1:25">
      <c r="A44" s="279">
        <v>40</v>
      </c>
      <c r="B44" s="276" t="s">
        <v>279</v>
      </c>
      <c r="C44" s="293">
        <f>SUM(C5:C43)</f>
        <v>0</v>
      </c>
      <c r="D44" s="300">
        <f>投入係数表!K44</f>
        <v>0.73446175369056121</v>
      </c>
      <c r="E44" s="307">
        <f>SUM(E5:E43)</f>
        <v>0</v>
      </c>
      <c r="F44" s="317">
        <f>分析係数表!C47</f>
        <v>0.59941121331825653</v>
      </c>
      <c r="G44" s="307">
        <f>SUM(G5:G43)</f>
        <v>0</v>
      </c>
      <c r="H44" s="307">
        <f>SUM(H5:H43)</f>
        <v>0</v>
      </c>
      <c r="I44" s="307">
        <f>SUM(I5:I43)</f>
        <v>0</v>
      </c>
      <c r="J44" s="300">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DAA0C-E9EA-49E0-AF48-CF855EAA0DEF}">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110</v>
      </c>
      <c r="S2" s="83" t="s">
        <v>240</v>
      </c>
      <c r="U2" s="290" t="s">
        <v>227</v>
      </c>
      <c r="W2" s="83" t="s">
        <v>216</v>
      </c>
      <c r="Y2" s="83" t="s">
        <v>241</v>
      </c>
    </row>
    <row r="3" spans="1:25" ht="44">
      <c r="B3" s="39"/>
      <c r="C3" s="40" t="s">
        <v>242</v>
      </c>
      <c r="D3" s="40" t="s">
        <v>300</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投入係数表!L5</f>
        <v>5.159954681626687E-3</v>
      </c>
      <c r="E5" s="306">
        <f>$C$14*D5</f>
        <v>0</v>
      </c>
      <c r="F5" s="316">
        <f>分析係数表!C8</f>
        <v>0.17333290637377241</v>
      </c>
      <c r="G5" s="306">
        <f t="shared" ref="G5:G38" si="0">E5*F5</f>
        <v>0</v>
      </c>
      <c r="H5" s="306">
        <f t="array" ref="H5:H43">MMULT(逆行列係数表!C5:AO43,G5:G43)</f>
        <v>0</v>
      </c>
      <c r="I5" s="306">
        <f>C5+H5</f>
        <v>0</v>
      </c>
      <c r="J5" s="316">
        <f>分析係数表!G8</f>
        <v>0.15155149614048036</v>
      </c>
      <c r="K5" s="308">
        <f t="shared" ref="K5:K10" si="1">I5*J5</f>
        <v>0</v>
      </c>
      <c r="L5" s="49" t="s">
        <v>115</v>
      </c>
      <c r="M5" s="50" t="s">
        <v>115</v>
      </c>
      <c r="N5" s="318">
        <f>分析係数表!H8</f>
        <v>1.1299182227411633E-2</v>
      </c>
      <c r="O5" s="310">
        <f t="shared" ref="O5:O43" si="2">$M$44*N5</f>
        <v>0</v>
      </c>
      <c r="P5" s="316">
        <f>分析係数表!C8</f>
        <v>0.17333290637377241</v>
      </c>
      <c r="Q5" s="310">
        <f t="shared" ref="Q5:Q12" si="3">O5*P5</f>
        <v>0</v>
      </c>
      <c r="R5" s="310">
        <f t="array" ref="R5:R43">MMULT(逆行列係数表!C5:AO43,Q5:Q43)</f>
        <v>0</v>
      </c>
      <c r="S5" s="311">
        <f t="shared" ref="S5:S38" si="4">I5+R5</f>
        <v>0</v>
      </c>
      <c r="T5" s="316">
        <f>分析係数表!F8</f>
        <v>0.42721038226158625</v>
      </c>
      <c r="U5" s="313">
        <f>S5*T5</f>
        <v>0</v>
      </c>
      <c r="V5" s="320">
        <f>分析係数表!D8</f>
        <v>0.32298797552049696</v>
      </c>
      <c r="W5" s="291">
        <f>ROUND(S5*V5,0)</f>
        <v>0</v>
      </c>
      <c r="X5" s="316">
        <f>分析係数表!E8</f>
        <v>0.12265584155979949</v>
      </c>
      <c r="Y5" s="292">
        <f>ROUND(S5*X5,0)</f>
        <v>0</v>
      </c>
    </row>
    <row r="6" spans="1:25">
      <c r="A6" s="278">
        <v>2</v>
      </c>
      <c r="B6" s="266" t="s">
        <v>74</v>
      </c>
      <c r="C6" s="287"/>
      <c r="D6" s="316">
        <f>投入係数表!L6</f>
        <v>0</v>
      </c>
      <c r="E6" s="306">
        <f t="shared" ref="E6:E38" si="5">$C$14*D6</f>
        <v>0</v>
      </c>
      <c r="F6" s="316">
        <f>分析係数表!C9</f>
        <v>0.39351462480142041</v>
      </c>
      <c r="G6" s="306">
        <f t="shared" si="0"/>
        <v>0</v>
      </c>
      <c r="H6" s="306">
        <v>0</v>
      </c>
      <c r="I6" s="306">
        <f>C6+H6</f>
        <v>0</v>
      </c>
      <c r="J6" s="316">
        <f>分析係数表!G9</f>
        <v>0.22817522849038765</v>
      </c>
      <c r="K6" s="308">
        <f t="shared" si="1"/>
        <v>0</v>
      </c>
      <c r="L6" s="49"/>
      <c r="M6" s="50"/>
      <c r="N6" s="318">
        <f>分析係数表!H9</f>
        <v>5.0911500837573466E-4</v>
      </c>
      <c r="O6" s="310">
        <f t="shared" si="2"/>
        <v>0</v>
      </c>
      <c r="P6" s="316">
        <f>分析係数表!C9</f>
        <v>0.39351462480142041</v>
      </c>
      <c r="Q6" s="310">
        <f t="shared" si="3"/>
        <v>0</v>
      </c>
      <c r="R6" s="310">
        <v>0</v>
      </c>
      <c r="S6" s="311">
        <f t="shared" si="4"/>
        <v>0</v>
      </c>
      <c r="T6" s="316">
        <f>分析係数表!F9</f>
        <v>0.63987813845992225</v>
      </c>
      <c r="U6" s="313">
        <f>S6*T6</f>
        <v>0</v>
      </c>
      <c r="V6" s="320">
        <f>分析係数表!D9</f>
        <v>0.29572434079210003</v>
      </c>
      <c r="W6" s="291">
        <f t="shared" ref="W6:W43" si="6">ROUND(S6*V6,0)</f>
        <v>0</v>
      </c>
      <c r="X6" s="316">
        <f>分析係数表!E9</f>
        <v>0.26862065342998215</v>
      </c>
      <c r="Y6" s="292">
        <f t="shared" ref="Y6:Y43" si="7">ROUND(S6*X6,0)</f>
        <v>0</v>
      </c>
    </row>
    <row r="7" spans="1:25">
      <c r="A7" s="278">
        <v>3</v>
      </c>
      <c r="B7" s="266" t="s">
        <v>75</v>
      </c>
      <c r="C7" s="287"/>
      <c r="D7" s="316">
        <f>投入係数表!L7</f>
        <v>0</v>
      </c>
      <c r="E7" s="306">
        <f t="shared" si="5"/>
        <v>0</v>
      </c>
      <c r="F7" s="316">
        <f>分析係数表!C10</f>
        <v>0.12671464860287895</v>
      </c>
      <c r="G7" s="306">
        <f t="shared" si="0"/>
        <v>0</v>
      </c>
      <c r="H7" s="306">
        <v>0</v>
      </c>
      <c r="I7" s="306">
        <f>C7+H7</f>
        <v>0</v>
      </c>
      <c r="J7" s="316">
        <f>分析係数表!G10</f>
        <v>0.17153349174243465</v>
      </c>
      <c r="K7" s="308">
        <f t="shared" si="1"/>
        <v>0</v>
      </c>
      <c r="L7" s="49"/>
      <c r="M7" s="50"/>
      <c r="N7" s="318">
        <f>分析係数表!H10</f>
        <v>1.1608350684055029E-3</v>
      </c>
      <c r="O7" s="310">
        <f t="shared" si="2"/>
        <v>0</v>
      </c>
      <c r="P7" s="316">
        <f>分析係数表!C10</f>
        <v>0.12671464860287895</v>
      </c>
      <c r="Q7" s="310">
        <f t="shared" si="3"/>
        <v>0</v>
      </c>
      <c r="R7" s="310">
        <v>0</v>
      </c>
      <c r="S7" s="311">
        <f t="shared" si="4"/>
        <v>0</v>
      </c>
      <c r="T7" s="316">
        <f>分析係数表!F10</f>
        <v>0.47381340455197063</v>
      </c>
      <c r="U7" s="313">
        <f>S7*T7</f>
        <v>0</v>
      </c>
      <c r="V7" s="320">
        <f>分析係数表!D10</f>
        <v>9.5045460793747427E-2</v>
      </c>
      <c r="W7" s="291">
        <f t="shared" si="6"/>
        <v>0</v>
      </c>
      <c r="X7" s="316">
        <f>分析係数表!E10</f>
        <v>4.2279520059697977E-2</v>
      </c>
      <c r="Y7" s="292">
        <f t="shared" si="7"/>
        <v>0</v>
      </c>
    </row>
    <row r="8" spans="1:25">
      <c r="A8" s="278">
        <v>4</v>
      </c>
      <c r="B8" s="266" t="s">
        <v>76</v>
      </c>
      <c r="C8" s="287"/>
      <c r="D8" s="316">
        <f>投入係数表!L8</f>
        <v>7.2399819196127202E-5</v>
      </c>
      <c r="E8" s="306">
        <f t="shared" si="5"/>
        <v>0</v>
      </c>
      <c r="F8" s="316">
        <f>分析係数表!C11</f>
        <v>9.348517078458185E-3</v>
      </c>
      <c r="G8" s="306">
        <f t="shared" si="0"/>
        <v>0</v>
      </c>
      <c r="H8" s="306">
        <v>0</v>
      </c>
      <c r="I8" s="306">
        <f t="shared" ref="I8:I38" si="8">C8+H8</f>
        <v>0</v>
      </c>
      <c r="J8" s="316">
        <f>分析係数表!G11</f>
        <v>0.2579516055394917</v>
      </c>
      <c r="K8" s="308">
        <f t="shared" si="1"/>
        <v>0</v>
      </c>
      <c r="L8" s="49"/>
      <c r="M8" s="50"/>
      <c r="N8" s="318">
        <f>分析係数表!H11</f>
        <v>-1.9466162084954558E-5</v>
      </c>
      <c r="O8" s="310">
        <f>$M$44*N8</f>
        <v>0</v>
      </c>
      <c r="P8" s="316">
        <f>分析係数表!C11</f>
        <v>9.348517078458185E-3</v>
      </c>
      <c r="Q8" s="310">
        <f t="shared" si="3"/>
        <v>0</v>
      </c>
      <c r="R8" s="310">
        <v>0</v>
      </c>
      <c r="S8" s="311">
        <f t="shared" si="4"/>
        <v>0</v>
      </c>
      <c r="T8" s="316">
        <f>分析係数表!F11</f>
        <v>0.54360066960888753</v>
      </c>
      <c r="U8" s="313">
        <f t="shared" ref="U8:U43" si="9">S8*T8</f>
        <v>0</v>
      </c>
      <c r="V8" s="320">
        <f>分析係数表!D11</f>
        <v>4.0785268604474206E-2</v>
      </c>
      <c r="W8" s="291">
        <f t="shared" si="6"/>
        <v>0</v>
      </c>
      <c r="X8" s="316">
        <f>分析係数表!E11</f>
        <v>3.926343022371024E-2</v>
      </c>
      <c r="Y8" s="292">
        <f t="shared" si="7"/>
        <v>0</v>
      </c>
    </row>
    <row r="9" spans="1:25">
      <c r="A9" s="278">
        <v>5</v>
      </c>
      <c r="B9" s="266" t="s">
        <v>77</v>
      </c>
      <c r="C9" s="287"/>
      <c r="D9" s="316">
        <f>投入係数表!L9</f>
        <v>1.5654014961324798E-5</v>
      </c>
      <c r="E9" s="306">
        <f t="shared" si="5"/>
        <v>0</v>
      </c>
      <c r="F9" s="316">
        <f>分析係数表!C12</f>
        <v>0.26169189557273109</v>
      </c>
      <c r="G9" s="306">
        <f t="shared" si="0"/>
        <v>0</v>
      </c>
      <c r="H9" s="306">
        <v>0</v>
      </c>
      <c r="I9" s="306">
        <f t="shared" si="8"/>
        <v>0</v>
      </c>
      <c r="J9" s="316">
        <f>分析係数表!G12</f>
        <v>0.13770114594385849</v>
      </c>
      <c r="K9" s="308">
        <f t="shared" si="1"/>
        <v>0</v>
      </c>
      <c r="L9" s="49"/>
      <c r="M9" s="50"/>
      <c r="N9" s="318">
        <f>分析係数表!H12</f>
        <v>0.10146071966313146</v>
      </c>
      <c r="O9" s="310">
        <f>$M$44*N9</f>
        <v>0</v>
      </c>
      <c r="P9" s="316">
        <f>分析係数表!C12</f>
        <v>0.26169189557273109</v>
      </c>
      <c r="Q9" s="310">
        <f t="shared" si="3"/>
        <v>0</v>
      </c>
      <c r="R9" s="310">
        <v>0</v>
      </c>
      <c r="S9" s="311">
        <f t="shared" si="4"/>
        <v>0</v>
      </c>
      <c r="T9" s="316">
        <f>分析係数表!F12</f>
        <v>0.33651535386825859</v>
      </c>
      <c r="U9" s="313">
        <f t="shared" si="9"/>
        <v>0</v>
      </c>
      <c r="V9" s="320">
        <f>分析係数表!D12</f>
        <v>3.4578030097235327E-2</v>
      </c>
      <c r="W9" s="291">
        <f t="shared" si="6"/>
        <v>0</v>
      </c>
      <c r="X9" s="316">
        <f>分析係数表!E12</f>
        <v>3.3355134693599395E-2</v>
      </c>
      <c r="Y9" s="292">
        <f t="shared" si="7"/>
        <v>0</v>
      </c>
    </row>
    <row r="10" spans="1:25">
      <c r="A10" s="278">
        <v>6</v>
      </c>
      <c r="B10" s="266" t="s">
        <v>78</v>
      </c>
      <c r="C10" s="287"/>
      <c r="D10" s="316">
        <f>投入係数表!L10</f>
        <v>3.3480024498533413E-3</v>
      </c>
      <c r="E10" s="306">
        <f t="shared" si="5"/>
        <v>0</v>
      </c>
      <c r="F10" s="316">
        <f>分析係数表!C13</f>
        <v>8.2810371123538395E-2</v>
      </c>
      <c r="G10" s="306">
        <f t="shared" si="0"/>
        <v>0</v>
      </c>
      <c r="H10" s="306">
        <v>0</v>
      </c>
      <c r="I10" s="306">
        <f t="shared" si="8"/>
        <v>0</v>
      </c>
      <c r="J10" s="316">
        <f>分析係数表!G13</f>
        <v>0.2721720626600464</v>
      </c>
      <c r="K10" s="308">
        <f t="shared" si="1"/>
        <v>0</v>
      </c>
      <c r="L10" s="49"/>
      <c r="M10" s="50"/>
      <c r="N10" s="318">
        <f>分析係数表!H13</f>
        <v>1.212874021164739E-2</v>
      </c>
      <c r="O10" s="310">
        <f>$M$44*N10</f>
        <v>0</v>
      </c>
      <c r="P10" s="316">
        <f>分析係数表!C13</f>
        <v>8.2810371123538395E-2</v>
      </c>
      <c r="Q10" s="310">
        <f t="shared" si="3"/>
        <v>0</v>
      </c>
      <c r="R10" s="310">
        <v>0</v>
      </c>
      <c r="S10" s="311">
        <f t="shared" si="4"/>
        <v>0</v>
      </c>
      <c r="T10" s="316">
        <f>分析係数表!F13</f>
        <v>0.39077170920544851</v>
      </c>
      <c r="U10" s="313">
        <f t="shared" si="9"/>
        <v>0</v>
      </c>
      <c r="V10" s="320">
        <f>分析係数表!D13</f>
        <v>0.12720758845381647</v>
      </c>
      <c r="W10" s="291">
        <f t="shared" si="6"/>
        <v>0</v>
      </c>
      <c r="X10" s="316">
        <f>分析係数表!E13</f>
        <v>9.5492852763317662E-2</v>
      </c>
      <c r="Y10" s="292">
        <f t="shared" si="7"/>
        <v>0</v>
      </c>
    </row>
    <row r="11" spans="1:25">
      <c r="A11" s="278">
        <v>7</v>
      </c>
      <c r="B11" s="266" t="s">
        <v>79</v>
      </c>
      <c r="C11" s="287"/>
      <c r="D11" s="316">
        <f>投入係数表!L11</f>
        <v>5.8467745880548122E-3</v>
      </c>
      <c r="E11" s="306">
        <f t="shared" si="5"/>
        <v>0</v>
      </c>
      <c r="F11" s="316">
        <f>分析係数表!C14</f>
        <v>0.29759344347769412</v>
      </c>
      <c r="G11" s="306">
        <f t="shared" si="0"/>
        <v>0</v>
      </c>
      <c r="H11" s="306">
        <v>0</v>
      </c>
      <c r="I11" s="306">
        <f t="shared" si="8"/>
        <v>0</v>
      </c>
      <c r="J11" s="316">
        <f>分析係数表!G14</f>
        <v>0.17335642824825784</v>
      </c>
      <c r="K11" s="308">
        <f t="shared" ref="K11:K38" si="10">I11*J11</f>
        <v>0</v>
      </c>
      <c r="L11" s="49"/>
      <c r="M11" s="50"/>
      <c r="N11" s="318">
        <f>分析係数表!H14</f>
        <v>1.9165801846449152E-3</v>
      </c>
      <c r="O11" s="310">
        <f>$M$44*N11</f>
        <v>0</v>
      </c>
      <c r="P11" s="316">
        <f>分析係数表!C14</f>
        <v>0.29759344347769412</v>
      </c>
      <c r="Q11" s="310">
        <f t="shared" si="3"/>
        <v>0</v>
      </c>
      <c r="R11" s="310">
        <v>0</v>
      </c>
      <c r="S11" s="311">
        <f t="shared" si="4"/>
        <v>0</v>
      </c>
      <c r="T11" s="316">
        <f>分析係数表!F14</f>
        <v>0.35598651785260127</v>
      </c>
      <c r="U11" s="313">
        <f t="shared" si="9"/>
        <v>0</v>
      </c>
      <c r="V11" s="320">
        <f>分析係数表!D14</f>
        <v>4.3833041969742803E-2</v>
      </c>
      <c r="W11" s="291">
        <f t="shared" si="6"/>
        <v>0</v>
      </c>
      <c r="X11" s="316">
        <f>分析係数表!E14</f>
        <v>3.8757158040430381E-2</v>
      </c>
      <c r="Y11" s="292">
        <f t="shared" si="7"/>
        <v>0</v>
      </c>
    </row>
    <row r="12" spans="1:25">
      <c r="A12" s="278">
        <v>8</v>
      </c>
      <c r="B12" s="266" t="s">
        <v>80</v>
      </c>
      <c r="C12" s="287"/>
      <c r="D12" s="316">
        <f>投入係数表!L12</f>
        <v>0.1567671328301872</v>
      </c>
      <c r="E12" s="306">
        <f t="shared" si="5"/>
        <v>0</v>
      </c>
      <c r="F12" s="316">
        <f>分析係数表!C15</f>
        <v>0.21593049601829584</v>
      </c>
      <c r="G12" s="306">
        <f t="shared" si="0"/>
        <v>0</v>
      </c>
      <c r="H12" s="306">
        <v>0</v>
      </c>
      <c r="I12" s="306">
        <f t="shared" si="8"/>
        <v>0</v>
      </c>
      <c r="J12" s="316">
        <f>分析係数表!G15</f>
        <v>0.1171240792325445</v>
      </c>
      <c r="K12" s="308">
        <f t="shared" si="10"/>
        <v>0</v>
      </c>
      <c r="L12" s="49"/>
      <c r="M12" s="50"/>
      <c r="N12" s="318">
        <f>分析係数表!H15</f>
        <v>7.9892300155183192E-3</v>
      </c>
      <c r="O12" s="310">
        <f>$M$44*N12</f>
        <v>0</v>
      </c>
      <c r="P12" s="316">
        <f>分析係数表!C15</f>
        <v>0.21593049601829584</v>
      </c>
      <c r="Q12" s="310">
        <f t="shared" si="3"/>
        <v>0</v>
      </c>
      <c r="R12" s="310">
        <v>0</v>
      </c>
      <c r="S12" s="311">
        <f t="shared" si="4"/>
        <v>0</v>
      </c>
      <c r="T12" s="316">
        <f>分析係数表!F15</f>
        <v>0.35842164855867914</v>
      </c>
      <c r="U12" s="313">
        <f t="shared" si="9"/>
        <v>0</v>
      </c>
      <c r="V12" s="320">
        <f>分析係数表!D15</f>
        <v>1.5678367482667734E-2</v>
      </c>
      <c r="W12" s="291">
        <f t="shared" si="6"/>
        <v>0</v>
      </c>
      <c r="X12" s="316">
        <f>分析係数表!E15</f>
        <v>1.5634458686506418E-2</v>
      </c>
      <c r="Y12" s="292">
        <f t="shared" si="7"/>
        <v>0</v>
      </c>
    </row>
    <row r="13" spans="1:25">
      <c r="A13" s="278">
        <v>9</v>
      </c>
      <c r="B13" s="266" t="s">
        <v>81</v>
      </c>
      <c r="C13" s="287"/>
      <c r="D13" s="316">
        <f>投入係数表!L13</f>
        <v>1.555617736781652E-3</v>
      </c>
      <c r="E13" s="306">
        <f t="shared" si="5"/>
        <v>0</v>
      </c>
      <c r="F13" s="316">
        <f>分析係数表!C16</f>
        <v>0.18770505348742417</v>
      </c>
      <c r="G13" s="306">
        <f t="shared" si="0"/>
        <v>0</v>
      </c>
      <c r="H13" s="306">
        <v>0</v>
      </c>
      <c r="I13" s="306">
        <f t="shared" si="8"/>
        <v>0</v>
      </c>
      <c r="J13" s="316">
        <f>分析係数表!G16</f>
        <v>1.5279579137581789E-2</v>
      </c>
      <c r="K13" s="308">
        <f t="shared" si="10"/>
        <v>0</v>
      </c>
      <c r="L13" s="49"/>
      <c r="M13" s="50"/>
      <c r="N13" s="318">
        <f>分析係数表!H16</f>
        <v>6.0242927132958465E-3</v>
      </c>
      <c r="O13" s="310">
        <f t="shared" si="2"/>
        <v>0</v>
      </c>
      <c r="P13" s="316">
        <f>分析係数表!C16</f>
        <v>0.18770505348742417</v>
      </c>
      <c r="Q13" s="310">
        <f t="shared" ref="Q13:Q38" si="11">O13*P13</f>
        <v>0</v>
      </c>
      <c r="R13" s="310">
        <v>0</v>
      </c>
      <c r="S13" s="311">
        <f t="shared" si="4"/>
        <v>0</v>
      </c>
      <c r="T13" s="316">
        <f>分析係数表!F16</f>
        <v>0.2627694146106877</v>
      </c>
      <c r="U13" s="313">
        <f t="shared" si="9"/>
        <v>0</v>
      </c>
      <c r="V13" s="320">
        <f>分析係数表!D16</f>
        <v>1.0339400475073228E-2</v>
      </c>
      <c r="W13" s="291">
        <f t="shared" si="6"/>
        <v>0</v>
      </c>
      <c r="X13" s="316">
        <f>分析係数表!E16</f>
        <v>1.0339400475073228E-2</v>
      </c>
      <c r="Y13" s="292">
        <f t="shared" si="7"/>
        <v>0</v>
      </c>
    </row>
    <row r="14" spans="1:25">
      <c r="A14" s="278">
        <v>10</v>
      </c>
      <c r="B14" s="266" t="s">
        <v>82</v>
      </c>
      <c r="C14" s="286">
        <f>データ入力!C15</f>
        <v>0</v>
      </c>
      <c r="D14" s="316">
        <f>投入係数表!L14</f>
        <v>0.19598631056391633</v>
      </c>
      <c r="E14" s="306">
        <f t="shared" si="5"/>
        <v>0</v>
      </c>
      <c r="F14" s="316">
        <f>分析係数表!C17</f>
        <v>0.24245613901755958</v>
      </c>
      <c r="G14" s="306">
        <f t="shared" si="0"/>
        <v>0</v>
      </c>
      <c r="H14" s="306">
        <v>0</v>
      </c>
      <c r="I14" s="306">
        <f t="shared" si="8"/>
        <v>0</v>
      </c>
      <c r="J14" s="316">
        <f>分析係数表!G17</f>
        <v>0.24054742090319753</v>
      </c>
      <c r="K14" s="308">
        <f t="shared" si="10"/>
        <v>0</v>
      </c>
      <c r="L14" s="49"/>
      <c r="M14" s="50"/>
      <c r="N14" s="318">
        <f>分析係数表!H17</f>
        <v>2.8816966460243139E-3</v>
      </c>
      <c r="O14" s="310">
        <f t="shared" si="2"/>
        <v>0</v>
      </c>
      <c r="P14" s="316">
        <f>分析係数表!C17</f>
        <v>0.24245613901755958</v>
      </c>
      <c r="Q14" s="310">
        <f t="shared" si="11"/>
        <v>0</v>
      </c>
      <c r="R14" s="310">
        <v>0</v>
      </c>
      <c r="S14" s="311">
        <f t="shared" si="4"/>
        <v>0</v>
      </c>
      <c r="T14" s="316">
        <f>分析係数表!F17</f>
        <v>0.42825667105631338</v>
      </c>
      <c r="U14" s="313">
        <f t="shared" si="9"/>
        <v>0</v>
      </c>
      <c r="V14" s="320">
        <f>分析係数表!D17</f>
        <v>5.1560411778863557E-2</v>
      </c>
      <c r="W14" s="291">
        <f t="shared" si="6"/>
        <v>0</v>
      </c>
      <c r="X14" s="316">
        <f>分析係数表!E17</f>
        <v>4.9008807340167618E-2</v>
      </c>
      <c r="Y14" s="292">
        <f t="shared" si="7"/>
        <v>0</v>
      </c>
    </row>
    <row r="15" spans="1:25">
      <c r="A15" s="278">
        <v>11</v>
      </c>
      <c r="B15" s="266" t="s">
        <v>83</v>
      </c>
      <c r="C15" s="287"/>
      <c r="D15" s="316">
        <f>投入係数表!L15</f>
        <v>2.7003175808285279E-3</v>
      </c>
      <c r="E15" s="306">
        <f t="shared" si="5"/>
        <v>0</v>
      </c>
      <c r="F15" s="316">
        <f>分析係数表!C18</f>
        <v>0.40831687749419565</v>
      </c>
      <c r="G15" s="306">
        <f t="shared" si="0"/>
        <v>0</v>
      </c>
      <c r="H15" s="306">
        <v>0</v>
      </c>
      <c r="I15" s="306">
        <f t="shared" si="8"/>
        <v>0</v>
      </c>
      <c r="J15" s="316">
        <f>分析係数表!G18</f>
        <v>0.21766947174074985</v>
      </c>
      <c r="K15" s="308">
        <f t="shared" si="10"/>
        <v>0</v>
      </c>
      <c r="L15" s="49"/>
      <c r="M15" s="50"/>
      <c r="N15" s="318">
        <f>分析係数表!H18</f>
        <v>4.4543159123807785E-4</v>
      </c>
      <c r="O15" s="310">
        <f t="shared" si="2"/>
        <v>0</v>
      </c>
      <c r="P15" s="316">
        <f>分析係数表!C18</f>
        <v>0.40831687749419565</v>
      </c>
      <c r="Q15" s="310">
        <f t="shared" si="11"/>
        <v>0</v>
      </c>
      <c r="R15" s="310">
        <v>0</v>
      </c>
      <c r="S15" s="311">
        <f t="shared" si="4"/>
        <v>0</v>
      </c>
      <c r="T15" s="316">
        <f>分析係数表!F18</f>
        <v>0.48997194925916815</v>
      </c>
      <c r="U15" s="313">
        <f t="shared" si="9"/>
        <v>0</v>
      </c>
      <c r="V15" s="320">
        <f>分析係数表!D18</f>
        <v>3.8565313316438733E-2</v>
      </c>
      <c r="W15" s="291">
        <f t="shared" si="6"/>
        <v>0</v>
      </c>
      <c r="X15" s="316">
        <f>分析係数表!E18</f>
        <v>3.6576455199010559E-2</v>
      </c>
      <c r="Y15" s="292">
        <f t="shared" si="7"/>
        <v>0</v>
      </c>
    </row>
    <row r="16" spans="1:25">
      <c r="A16" s="278">
        <v>12</v>
      </c>
      <c r="B16" s="266" t="s">
        <v>84</v>
      </c>
      <c r="C16" s="287"/>
      <c r="D16" s="316">
        <f>投入係数表!L16</f>
        <v>2.0604597192843766E-3</v>
      </c>
      <c r="E16" s="306">
        <f t="shared" si="5"/>
        <v>0</v>
      </c>
      <c r="F16" s="316">
        <f>分析係数表!C19</f>
        <v>0.72110086081153413</v>
      </c>
      <c r="G16" s="306">
        <f t="shared" si="0"/>
        <v>0</v>
      </c>
      <c r="H16" s="306">
        <v>0</v>
      </c>
      <c r="I16" s="306">
        <f t="shared" si="8"/>
        <v>0</v>
      </c>
      <c r="J16" s="316">
        <f>分析係数表!G19</f>
        <v>6.2445810408374151E-2</v>
      </c>
      <c r="K16" s="308">
        <f t="shared" si="10"/>
        <v>0</v>
      </c>
      <c r="L16" s="49"/>
      <c r="M16" s="50"/>
      <c r="N16" s="318">
        <f>分析係数表!H19</f>
        <v>-1.2604560155461526E-4</v>
      </c>
      <c r="O16" s="310">
        <f t="shared" si="2"/>
        <v>0</v>
      </c>
      <c r="P16" s="316">
        <f>分析係数表!C19</f>
        <v>0.72110086081153413</v>
      </c>
      <c r="Q16" s="310">
        <f t="shared" si="11"/>
        <v>0</v>
      </c>
      <c r="R16" s="310">
        <v>0</v>
      </c>
      <c r="S16" s="311">
        <f t="shared" si="4"/>
        <v>0</v>
      </c>
      <c r="T16" s="316">
        <f>分析係数表!F19</f>
        <v>0.21331101927013058</v>
      </c>
      <c r="U16" s="313">
        <f t="shared" si="9"/>
        <v>0</v>
      </c>
      <c r="V16" s="320">
        <f>分析係数表!D19</f>
        <v>1.2736199640345095E-2</v>
      </c>
      <c r="W16" s="291">
        <f t="shared" si="6"/>
        <v>0</v>
      </c>
      <c r="X16" s="316">
        <f>分析係数表!E19</f>
        <v>1.2523714081279422E-2</v>
      </c>
      <c r="Y16" s="292">
        <f t="shared" si="7"/>
        <v>0</v>
      </c>
    </row>
    <row r="17" spans="1:25">
      <c r="A17" s="278">
        <v>13</v>
      </c>
      <c r="B17" s="266" t="s">
        <v>85</v>
      </c>
      <c r="C17" s="287"/>
      <c r="D17" s="316">
        <f>投入係数表!L17</f>
        <v>2.3500589960688853E-3</v>
      </c>
      <c r="E17" s="306">
        <f t="shared" si="5"/>
        <v>0</v>
      </c>
      <c r="F17" s="316">
        <f>分析係数表!C20</f>
        <v>4.9598906854145253E-2</v>
      </c>
      <c r="G17" s="306">
        <f t="shared" si="0"/>
        <v>0</v>
      </c>
      <c r="H17" s="306">
        <v>0</v>
      </c>
      <c r="I17" s="306">
        <f t="shared" si="8"/>
        <v>0</v>
      </c>
      <c r="J17" s="316">
        <f>分析係数表!G20</f>
        <v>0.11671945764775135</v>
      </c>
      <c r="K17" s="308">
        <f t="shared" si="10"/>
        <v>0</v>
      </c>
      <c r="L17" s="49"/>
      <c r="M17" s="50"/>
      <c r="N17" s="318">
        <f>分析係数表!H20</f>
        <v>7.0439320449493942E-4</v>
      </c>
      <c r="O17" s="310">
        <f t="shared" si="2"/>
        <v>0</v>
      </c>
      <c r="P17" s="316">
        <f>分析係数表!C20</f>
        <v>4.9598906854145253E-2</v>
      </c>
      <c r="Q17" s="310">
        <f t="shared" si="11"/>
        <v>0</v>
      </c>
      <c r="R17" s="310">
        <v>0</v>
      </c>
      <c r="S17" s="311">
        <f t="shared" si="4"/>
        <v>0</v>
      </c>
      <c r="T17" s="316">
        <f>分析係数表!F20</f>
        <v>0.2109583665362576</v>
      </c>
      <c r="U17" s="313">
        <f t="shared" si="9"/>
        <v>0</v>
      </c>
      <c r="V17" s="320">
        <f>分析係数表!D20</f>
        <v>3.0797631013066269E-2</v>
      </c>
      <c r="W17" s="291">
        <f t="shared" si="6"/>
        <v>0</v>
      </c>
      <c r="X17" s="316">
        <f>分析係数表!E20</f>
        <v>2.9972730221401771E-2</v>
      </c>
      <c r="Y17" s="292">
        <f t="shared" si="7"/>
        <v>0</v>
      </c>
    </row>
    <row r="18" spans="1:25">
      <c r="A18" s="278">
        <v>14</v>
      </c>
      <c r="B18" s="266" t="s">
        <v>86</v>
      </c>
      <c r="C18" s="287"/>
      <c r="D18" s="316">
        <f>投入係数表!L18</f>
        <v>7.5080569258254067E-3</v>
      </c>
      <c r="E18" s="306">
        <f t="shared" si="5"/>
        <v>0</v>
      </c>
      <c r="F18" s="316">
        <f>分析係数表!C21</f>
        <v>0.28411166756853934</v>
      </c>
      <c r="G18" s="306">
        <f t="shared" si="0"/>
        <v>0</v>
      </c>
      <c r="H18" s="306">
        <v>0</v>
      </c>
      <c r="I18" s="306">
        <f t="shared" si="8"/>
        <v>0</v>
      </c>
      <c r="J18" s="316">
        <f>分析係数表!G21</f>
        <v>0.29005387701730417</v>
      </c>
      <c r="K18" s="308">
        <f t="shared" si="10"/>
        <v>0</v>
      </c>
      <c r="L18" s="49"/>
      <c r="M18" s="50"/>
      <c r="N18" s="318">
        <f>分析係数表!H21</f>
        <v>2.3737267060065176E-3</v>
      </c>
      <c r="O18" s="310">
        <f t="shared" si="2"/>
        <v>0</v>
      </c>
      <c r="P18" s="316">
        <f>分析係数表!C21</f>
        <v>0.28411166756853934</v>
      </c>
      <c r="Q18" s="310">
        <f t="shared" si="11"/>
        <v>0</v>
      </c>
      <c r="R18" s="310">
        <v>0</v>
      </c>
      <c r="S18" s="311">
        <f t="shared" si="4"/>
        <v>0</v>
      </c>
      <c r="T18" s="316">
        <f>分析係数表!F21</f>
        <v>0.45791147145628314</v>
      </c>
      <c r="U18" s="313">
        <f t="shared" si="9"/>
        <v>0</v>
      </c>
      <c r="V18" s="320">
        <f>分析係数表!D21</f>
        <v>5.9847590028896828E-2</v>
      </c>
      <c r="W18" s="291">
        <f t="shared" si="6"/>
        <v>0</v>
      </c>
      <c r="X18" s="316">
        <f>分析係数表!E21</f>
        <v>5.4782163530779596E-2</v>
      </c>
      <c r="Y18" s="292">
        <f t="shared" si="7"/>
        <v>0</v>
      </c>
    </row>
    <row r="19" spans="1:25">
      <c r="A19" s="278">
        <v>15</v>
      </c>
      <c r="B19" s="266" t="s">
        <v>70</v>
      </c>
      <c r="C19" s="287"/>
      <c r="D19" s="316">
        <f>投入係数表!L19</f>
        <v>3.4243157727897996E-4</v>
      </c>
      <c r="E19" s="306">
        <f t="shared" si="5"/>
        <v>0</v>
      </c>
      <c r="F19" s="316">
        <f>分析係数表!C22</f>
        <v>0.28280144764930404</v>
      </c>
      <c r="G19" s="306">
        <f t="shared" si="0"/>
        <v>0</v>
      </c>
      <c r="H19" s="306">
        <v>0</v>
      </c>
      <c r="I19" s="306">
        <f t="shared" si="8"/>
        <v>0</v>
      </c>
      <c r="J19" s="316">
        <f>分析係数表!G22</f>
        <v>0.21325815420745545</v>
      </c>
      <c r="K19" s="308">
        <f t="shared" si="10"/>
        <v>0</v>
      </c>
      <c r="L19" s="49"/>
      <c r="M19" s="50"/>
      <c r="N19" s="318">
        <f>分析係数表!H22</f>
        <v>5.2408897921031505E-5</v>
      </c>
      <c r="O19" s="310">
        <f t="shared" si="2"/>
        <v>0</v>
      </c>
      <c r="P19" s="316">
        <f>分析係数表!C22</f>
        <v>0.28280144764930404</v>
      </c>
      <c r="Q19" s="310">
        <f t="shared" si="11"/>
        <v>0</v>
      </c>
      <c r="R19" s="310">
        <v>0</v>
      </c>
      <c r="S19" s="311">
        <f t="shared" si="4"/>
        <v>0</v>
      </c>
      <c r="T19" s="316">
        <f>分析係数表!F22</f>
        <v>0.43073258580094059</v>
      </c>
      <c r="U19" s="313">
        <f t="shared" si="9"/>
        <v>0</v>
      </c>
      <c r="V19" s="320">
        <f>分析係数表!D22</f>
        <v>2.2938556731137788E-2</v>
      </c>
      <c r="W19" s="291">
        <f t="shared" si="6"/>
        <v>0</v>
      </c>
      <c r="X19" s="316">
        <f>分析係数表!E22</f>
        <v>2.2183368519679003E-2</v>
      </c>
      <c r="Y19" s="292">
        <f t="shared" si="7"/>
        <v>0</v>
      </c>
    </row>
    <row r="20" spans="1:25">
      <c r="A20" s="278">
        <v>16</v>
      </c>
      <c r="B20" s="266" t="s">
        <v>71</v>
      </c>
      <c r="C20" s="287"/>
      <c r="D20" s="316">
        <f>投入係数表!L20</f>
        <v>2.6807500621268718E-3</v>
      </c>
      <c r="E20" s="306">
        <f t="shared" si="5"/>
        <v>0</v>
      </c>
      <c r="F20" s="316">
        <f>分析係数表!C23</f>
        <v>0.31843177703160996</v>
      </c>
      <c r="G20" s="306">
        <f t="shared" si="0"/>
        <v>0</v>
      </c>
      <c r="H20" s="306">
        <v>0</v>
      </c>
      <c r="I20" s="306">
        <f t="shared" si="8"/>
        <v>0</v>
      </c>
      <c r="J20" s="316">
        <f>分析係数表!G23</f>
        <v>0.24379890925547271</v>
      </c>
      <c r="K20" s="308">
        <f t="shared" si="10"/>
        <v>0</v>
      </c>
      <c r="L20" s="49"/>
      <c r="M20" s="50"/>
      <c r="N20" s="318">
        <f>分析係数表!H23</f>
        <v>7.2227388731505603E-6</v>
      </c>
      <c r="O20" s="310">
        <f t="shared" si="2"/>
        <v>0</v>
      </c>
      <c r="P20" s="316">
        <f>分析係数表!C23</f>
        <v>0.31843177703160996</v>
      </c>
      <c r="Q20" s="310">
        <f t="shared" si="11"/>
        <v>0</v>
      </c>
      <c r="R20" s="310">
        <v>0</v>
      </c>
      <c r="S20" s="311">
        <f t="shared" si="4"/>
        <v>0</v>
      </c>
      <c r="T20" s="316">
        <f>分析係数表!F23</f>
        <v>0.43764444987651224</v>
      </c>
      <c r="U20" s="313">
        <f t="shared" si="9"/>
        <v>0</v>
      </c>
      <c r="V20" s="320">
        <f>分析係数表!D23</f>
        <v>3.7770855561684982E-2</v>
      </c>
      <c r="W20" s="291">
        <f t="shared" si="6"/>
        <v>0</v>
      </c>
      <c r="X20" s="316">
        <f>分析係数表!E23</f>
        <v>3.6503495425501575E-2</v>
      </c>
      <c r="Y20" s="292">
        <f t="shared" si="7"/>
        <v>0</v>
      </c>
    </row>
    <row r="21" spans="1:25">
      <c r="A21" s="278">
        <v>17</v>
      </c>
      <c r="B21" s="266" t="s">
        <v>72</v>
      </c>
      <c r="C21" s="287"/>
      <c r="D21" s="316">
        <f>投入係数表!L21</f>
        <v>0</v>
      </c>
      <c r="E21" s="306">
        <f t="shared" si="5"/>
        <v>0</v>
      </c>
      <c r="F21" s="316">
        <f>分析係数表!C24</f>
        <v>6.5709335168878003E-2</v>
      </c>
      <c r="G21" s="306">
        <f t="shared" si="0"/>
        <v>0</v>
      </c>
      <c r="H21" s="306">
        <v>0</v>
      </c>
      <c r="I21" s="306">
        <f t="shared" si="8"/>
        <v>0</v>
      </c>
      <c r="J21" s="316">
        <f>分析係数表!G24</f>
        <v>0.24633125110096343</v>
      </c>
      <c r="K21" s="308">
        <f t="shared" si="10"/>
        <v>0</v>
      </c>
      <c r="L21" s="49"/>
      <c r="M21" s="50"/>
      <c r="N21" s="318">
        <f>分析係数表!H24</f>
        <v>2.8080599423907303E-4</v>
      </c>
      <c r="O21" s="310">
        <f t="shared" si="2"/>
        <v>0</v>
      </c>
      <c r="P21" s="316">
        <f>分析係数表!C24</f>
        <v>6.5709335168878003E-2</v>
      </c>
      <c r="Q21" s="310">
        <f t="shared" si="11"/>
        <v>0</v>
      </c>
      <c r="R21" s="310">
        <v>0</v>
      </c>
      <c r="S21" s="311">
        <f t="shared" si="4"/>
        <v>0</v>
      </c>
      <c r="T21" s="316">
        <f>分析係数表!F24</f>
        <v>0.36721364788140759</v>
      </c>
      <c r="U21" s="313">
        <f t="shared" si="9"/>
        <v>0</v>
      </c>
      <c r="V21" s="320">
        <f>分析係数表!D24</f>
        <v>3.9309475738153632E-2</v>
      </c>
      <c r="W21" s="291">
        <f t="shared" si="6"/>
        <v>0</v>
      </c>
      <c r="X21" s="316">
        <f>分析係数表!E24</f>
        <v>3.8550657867992791E-2</v>
      </c>
      <c r="Y21" s="292">
        <f t="shared" si="7"/>
        <v>0</v>
      </c>
    </row>
    <row r="22" spans="1:25">
      <c r="A22" s="278">
        <v>18</v>
      </c>
      <c r="B22" s="266" t="s">
        <v>87</v>
      </c>
      <c r="C22" s="287"/>
      <c r="D22" s="316">
        <f>投入係数表!L22</f>
        <v>0</v>
      </c>
      <c r="E22" s="306">
        <f t="shared" si="5"/>
        <v>0</v>
      </c>
      <c r="F22" s="316">
        <f>分析係数表!C25</f>
        <v>0.13092441386923714</v>
      </c>
      <c r="G22" s="306">
        <f t="shared" si="0"/>
        <v>0</v>
      </c>
      <c r="H22" s="306">
        <v>0</v>
      </c>
      <c r="I22" s="306">
        <f t="shared" si="8"/>
        <v>0</v>
      </c>
      <c r="J22" s="316">
        <f>分析係数表!G25</f>
        <v>0.2605848403511512</v>
      </c>
      <c r="K22" s="308">
        <f t="shared" si="10"/>
        <v>0</v>
      </c>
      <c r="L22" s="49"/>
      <c r="M22" s="50"/>
      <c r="N22" s="318">
        <f>分析係数表!H25</f>
        <v>9.8123550057191766E-5</v>
      </c>
      <c r="O22" s="310">
        <f t="shared" si="2"/>
        <v>0</v>
      </c>
      <c r="P22" s="316">
        <f>分析係数表!C25</f>
        <v>0.13092441386923714</v>
      </c>
      <c r="Q22" s="310">
        <f t="shared" si="11"/>
        <v>0</v>
      </c>
      <c r="R22" s="310">
        <v>0</v>
      </c>
      <c r="S22" s="311">
        <f t="shared" si="4"/>
        <v>0</v>
      </c>
      <c r="T22" s="316">
        <f>分析係数表!F25</f>
        <v>0.33318683873123567</v>
      </c>
      <c r="U22" s="313">
        <f t="shared" si="9"/>
        <v>0</v>
      </c>
      <c r="V22" s="320">
        <f>分析係数表!D25</f>
        <v>4.284059086963312E-2</v>
      </c>
      <c r="W22" s="291">
        <f t="shared" si="6"/>
        <v>0</v>
      </c>
      <c r="X22" s="316">
        <f>分析係数表!E25</f>
        <v>4.249917369780222E-2</v>
      </c>
      <c r="Y22" s="292">
        <f t="shared" si="7"/>
        <v>0</v>
      </c>
    </row>
    <row r="23" spans="1:25">
      <c r="A23" s="278">
        <v>19</v>
      </c>
      <c r="B23" s="266" t="s">
        <v>88</v>
      </c>
      <c r="C23" s="287"/>
      <c r="D23" s="316">
        <f>投入係数表!L23</f>
        <v>2.7394526182318398E-5</v>
      </c>
      <c r="E23" s="306">
        <f t="shared" si="5"/>
        <v>0</v>
      </c>
      <c r="F23" s="316">
        <f>分析係数表!C26</f>
        <v>0.15308736674872969</v>
      </c>
      <c r="G23" s="306">
        <f t="shared" si="0"/>
        <v>0</v>
      </c>
      <c r="H23" s="306">
        <v>0</v>
      </c>
      <c r="I23" s="306">
        <f t="shared" si="8"/>
        <v>0</v>
      </c>
      <c r="J23" s="316">
        <f>分析係数表!G26</f>
        <v>0.20415569699579933</v>
      </c>
      <c r="K23" s="308">
        <f t="shared" si="10"/>
        <v>0</v>
      </c>
      <c r="L23" s="49"/>
      <c r="M23" s="50"/>
      <c r="N23" s="318">
        <f>分析係数表!H26</f>
        <v>8.8175548492147558E-3</v>
      </c>
      <c r="O23" s="310">
        <f t="shared" si="2"/>
        <v>0</v>
      </c>
      <c r="P23" s="316">
        <f>分析係数表!C26</f>
        <v>0.15308736674872969</v>
      </c>
      <c r="Q23" s="310">
        <f t="shared" si="11"/>
        <v>0</v>
      </c>
      <c r="R23" s="310">
        <v>0</v>
      </c>
      <c r="S23" s="311">
        <f t="shared" si="4"/>
        <v>0</v>
      </c>
      <c r="T23" s="316">
        <f>分析係数表!F26</f>
        <v>0.33811565690794865</v>
      </c>
      <c r="U23" s="313">
        <f t="shared" si="9"/>
        <v>0</v>
      </c>
      <c r="V23" s="320">
        <f>分析係数表!D26</f>
        <v>3.3929737559631502E-2</v>
      </c>
      <c r="W23" s="291">
        <f t="shared" si="6"/>
        <v>0</v>
      </c>
      <c r="X23" s="316">
        <f>分析係数表!E26</f>
        <v>3.3531988342571602E-2</v>
      </c>
      <c r="Y23" s="292">
        <f t="shared" si="7"/>
        <v>0</v>
      </c>
    </row>
    <row r="24" spans="1:25">
      <c r="A24" s="278">
        <v>20</v>
      </c>
      <c r="B24" s="266" t="s">
        <v>89</v>
      </c>
      <c r="C24" s="287"/>
      <c r="D24" s="316">
        <f>投入係数表!L24</f>
        <v>1.9567518701655998E-6</v>
      </c>
      <c r="E24" s="306">
        <f t="shared" si="5"/>
        <v>0</v>
      </c>
      <c r="F24" s="316">
        <f>分析係数表!C27</f>
        <v>0.18884998044104273</v>
      </c>
      <c r="G24" s="306">
        <f t="shared" si="0"/>
        <v>0</v>
      </c>
      <c r="H24" s="306">
        <v>0</v>
      </c>
      <c r="I24" s="306">
        <f t="shared" si="8"/>
        <v>0</v>
      </c>
      <c r="J24" s="316">
        <f>分析係数表!G27</f>
        <v>0.16481626532719168</v>
      </c>
      <c r="K24" s="308">
        <f t="shared" si="10"/>
        <v>0</v>
      </c>
      <c r="L24" s="49"/>
      <c r="M24" s="50"/>
      <c r="N24" s="318">
        <f>分析係数表!H27</f>
        <v>2.2388024205688101E-2</v>
      </c>
      <c r="O24" s="310">
        <f t="shared" si="2"/>
        <v>0</v>
      </c>
      <c r="P24" s="316">
        <f>分析係数表!C27</f>
        <v>0.18884998044104273</v>
      </c>
      <c r="Q24" s="310">
        <f t="shared" si="11"/>
        <v>0</v>
      </c>
      <c r="R24" s="310">
        <v>0</v>
      </c>
      <c r="S24" s="311">
        <f t="shared" si="4"/>
        <v>0</v>
      </c>
      <c r="T24" s="316">
        <f>分析係数表!F27</f>
        <v>0.29536956526946395</v>
      </c>
      <c r="U24" s="313">
        <f t="shared" si="9"/>
        <v>0</v>
      </c>
      <c r="V24" s="320">
        <f>分析係数表!D27</f>
        <v>2.042747265118797E-2</v>
      </c>
      <c r="W24" s="291">
        <f t="shared" si="6"/>
        <v>0</v>
      </c>
      <c r="X24" s="316">
        <f>分析係数表!E27</f>
        <v>2.035082172191522E-2</v>
      </c>
      <c r="Y24" s="292">
        <f t="shared" si="7"/>
        <v>0</v>
      </c>
    </row>
    <row r="25" spans="1:25">
      <c r="A25" s="278">
        <v>21</v>
      </c>
      <c r="B25" s="266" t="s">
        <v>90</v>
      </c>
      <c r="C25" s="287"/>
      <c r="D25" s="316">
        <f>投入係数表!L25</f>
        <v>0</v>
      </c>
      <c r="E25" s="306">
        <f t="shared" si="5"/>
        <v>0</v>
      </c>
      <c r="F25" s="316">
        <f>分析係数表!C28</f>
        <v>0.2115566871254172</v>
      </c>
      <c r="G25" s="306">
        <f t="shared" si="0"/>
        <v>0</v>
      </c>
      <c r="H25" s="306">
        <v>0</v>
      </c>
      <c r="I25" s="306">
        <f t="shared" si="8"/>
        <v>0</v>
      </c>
      <c r="J25" s="316">
        <f>分析係数表!G28</f>
        <v>0.18177207604774032</v>
      </c>
      <c r="K25" s="308">
        <f t="shared" si="10"/>
        <v>0</v>
      </c>
      <c r="L25" s="49"/>
      <c r="M25" s="50"/>
      <c r="N25" s="318">
        <f>分析係数表!H28</f>
        <v>7.2231792840574596E-3</v>
      </c>
      <c r="O25" s="310">
        <f t="shared" si="2"/>
        <v>0</v>
      </c>
      <c r="P25" s="316">
        <f>分析係数表!C28</f>
        <v>0.2115566871254172</v>
      </c>
      <c r="Q25" s="310">
        <f t="shared" si="11"/>
        <v>0</v>
      </c>
      <c r="R25" s="310">
        <v>0</v>
      </c>
      <c r="S25" s="311">
        <f t="shared" si="4"/>
        <v>0</v>
      </c>
      <c r="T25" s="316">
        <f>分析係数表!F28</f>
        <v>0.29628808224417325</v>
      </c>
      <c r="U25" s="313">
        <f t="shared" si="9"/>
        <v>0</v>
      </c>
      <c r="V25" s="320">
        <f>分析係数表!D28</f>
        <v>3.0551159487848582E-2</v>
      </c>
      <c r="W25" s="291">
        <f t="shared" si="6"/>
        <v>0</v>
      </c>
      <c r="X25" s="316">
        <f>分析係数表!E28</f>
        <v>3.018459578819983E-2</v>
      </c>
      <c r="Y25" s="292">
        <f t="shared" si="7"/>
        <v>0</v>
      </c>
    </row>
    <row r="26" spans="1:25">
      <c r="A26" s="278">
        <v>22</v>
      </c>
      <c r="B26" s="266" t="s">
        <v>64</v>
      </c>
      <c r="C26" s="287"/>
      <c r="D26" s="316">
        <f>投入係数表!L26</f>
        <v>4.6903342327869434E-3</v>
      </c>
      <c r="E26" s="306">
        <f t="shared" si="5"/>
        <v>0</v>
      </c>
      <c r="F26" s="316">
        <f>分析係数表!C29</f>
        <v>0.4024048564090591</v>
      </c>
      <c r="G26" s="306">
        <f t="shared" si="0"/>
        <v>0</v>
      </c>
      <c r="H26" s="306">
        <v>0</v>
      </c>
      <c r="I26" s="306">
        <f t="shared" si="8"/>
        <v>0</v>
      </c>
      <c r="J26" s="316">
        <f>分析係数表!G29</f>
        <v>0.28848634430593861</v>
      </c>
      <c r="K26" s="308">
        <f t="shared" si="10"/>
        <v>0</v>
      </c>
      <c r="L26" s="49"/>
      <c r="M26" s="50"/>
      <c r="N26" s="318">
        <f>分析係数表!H29</f>
        <v>7.7130042947109994E-3</v>
      </c>
      <c r="O26" s="310">
        <f t="shared" si="2"/>
        <v>0</v>
      </c>
      <c r="P26" s="316">
        <f>分析係数表!C29</f>
        <v>0.4024048564090591</v>
      </c>
      <c r="Q26" s="310">
        <f t="shared" si="11"/>
        <v>0</v>
      </c>
      <c r="R26" s="310">
        <v>0</v>
      </c>
      <c r="S26" s="311">
        <f t="shared" si="4"/>
        <v>0</v>
      </c>
      <c r="T26" s="316">
        <f>分析係数表!F29</f>
        <v>0.40202182464221792</v>
      </c>
      <c r="U26" s="313">
        <f t="shared" si="9"/>
        <v>0</v>
      </c>
      <c r="V26" s="320">
        <f>分析係数表!D29</f>
        <v>7.9194780809421356E-2</v>
      </c>
      <c r="W26" s="291">
        <f t="shared" si="6"/>
        <v>0</v>
      </c>
      <c r="X26" s="316">
        <f>分析係数表!E29</f>
        <v>6.5944675090492746E-2</v>
      </c>
      <c r="Y26" s="292">
        <f t="shared" si="7"/>
        <v>0</v>
      </c>
    </row>
    <row r="27" spans="1:25">
      <c r="A27" s="278">
        <v>23</v>
      </c>
      <c r="B27" s="266" t="s">
        <v>91</v>
      </c>
      <c r="C27" s="287"/>
      <c r="D27" s="316">
        <f>投入係数表!L27</f>
        <v>4.9251444572068152E-3</v>
      </c>
      <c r="E27" s="306">
        <f t="shared" si="5"/>
        <v>0</v>
      </c>
      <c r="F27" s="316">
        <f>分析係数表!C30</f>
        <v>1</v>
      </c>
      <c r="G27" s="306">
        <f t="shared" si="0"/>
        <v>0</v>
      </c>
      <c r="H27" s="306">
        <v>0</v>
      </c>
      <c r="I27" s="306">
        <f t="shared" si="8"/>
        <v>0</v>
      </c>
      <c r="J27" s="316">
        <f>分析係数表!G30</f>
        <v>0.33838967095036887</v>
      </c>
      <c r="K27" s="308">
        <f t="shared" si="10"/>
        <v>0</v>
      </c>
      <c r="L27" s="49"/>
      <c r="M27" s="50"/>
      <c r="N27" s="318">
        <f>分析係数表!H30</f>
        <v>0</v>
      </c>
      <c r="O27" s="310">
        <f t="shared" si="2"/>
        <v>0</v>
      </c>
      <c r="P27" s="316">
        <f>分析係数表!C30</f>
        <v>1</v>
      </c>
      <c r="Q27" s="310">
        <f t="shared" si="11"/>
        <v>0</v>
      </c>
      <c r="R27" s="310">
        <v>0</v>
      </c>
      <c r="S27" s="311">
        <f t="shared" si="4"/>
        <v>0</v>
      </c>
      <c r="T27" s="316">
        <f>分析係数表!F30</f>
        <v>0.46362091424568164</v>
      </c>
      <c r="U27" s="313">
        <f t="shared" si="9"/>
        <v>0</v>
      </c>
      <c r="V27" s="320">
        <f>分析係数表!D30</f>
        <v>7.3824536053885614E-2</v>
      </c>
      <c r="W27" s="291">
        <f t="shared" si="6"/>
        <v>0</v>
      </c>
      <c r="X27" s="316">
        <f>分析係数表!E30</f>
        <v>5.6949248710145881E-2</v>
      </c>
      <c r="Y27" s="292">
        <f t="shared" si="7"/>
        <v>0</v>
      </c>
    </row>
    <row r="28" spans="1:25">
      <c r="A28" s="278">
        <v>24</v>
      </c>
      <c r="B28" s="266" t="s">
        <v>92</v>
      </c>
      <c r="C28" s="287"/>
      <c r="D28" s="316">
        <f>投入係数表!L28</f>
        <v>2.7486493520216183E-2</v>
      </c>
      <c r="E28" s="306">
        <f t="shared" si="5"/>
        <v>0</v>
      </c>
      <c r="F28" s="316">
        <f>分析係数表!C31</f>
        <v>0.99932498158227889</v>
      </c>
      <c r="G28" s="306">
        <f t="shared" si="0"/>
        <v>0</v>
      </c>
      <c r="H28" s="306">
        <v>0</v>
      </c>
      <c r="I28" s="306">
        <f t="shared" si="8"/>
        <v>0</v>
      </c>
      <c r="J28" s="316">
        <f>分析係数表!G31</f>
        <v>7.0262508387801376E-2</v>
      </c>
      <c r="K28" s="308">
        <f t="shared" si="10"/>
        <v>0</v>
      </c>
      <c r="L28" s="49"/>
      <c r="M28" s="50"/>
      <c r="N28" s="318">
        <f>分析係数表!H31</f>
        <v>3.314462019579964E-2</v>
      </c>
      <c r="O28" s="310">
        <f t="shared" si="2"/>
        <v>0</v>
      </c>
      <c r="P28" s="316">
        <f>分析係数表!C31</f>
        <v>0.99932498158227889</v>
      </c>
      <c r="Q28" s="310">
        <f t="shared" si="11"/>
        <v>0</v>
      </c>
      <c r="R28" s="310">
        <v>0</v>
      </c>
      <c r="S28" s="311">
        <f t="shared" si="4"/>
        <v>0</v>
      </c>
      <c r="T28" s="316">
        <f>分析係数表!F31</f>
        <v>0.39948542779773355</v>
      </c>
      <c r="U28" s="313">
        <f t="shared" si="9"/>
        <v>0</v>
      </c>
      <c r="V28" s="320">
        <f>分析係数表!D31</f>
        <v>2.9145126840892164E-3</v>
      </c>
      <c r="W28" s="291">
        <f t="shared" si="6"/>
        <v>0</v>
      </c>
      <c r="X28" s="316">
        <f>分析係数表!E31</f>
        <v>2.9145126840892164E-3</v>
      </c>
      <c r="Y28" s="292">
        <f t="shared" si="7"/>
        <v>0</v>
      </c>
    </row>
    <row r="29" spans="1:25">
      <c r="A29" s="278">
        <v>25</v>
      </c>
      <c r="B29" s="266" t="s">
        <v>1</v>
      </c>
      <c r="C29" s="287"/>
      <c r="D29" s="316">
        <f>投入係数表!L29</f>
        <v>6.5551187650547595E-4</v>
      </c>
      <c r="E29" s="306">
        <f t="shared" si="5"/>
        <v>0</v>
      </c>
      <c r="F29" s="316">
        <f>分析係数表!C32</f>
        <v>0.9998360837770528</v>
      </c>
      <c r="G29" s="306">
        <f t="shared" si="0"/>
        <v>0</v>
      </c>
      <c r="H29" s="306">
        <v>0</v>
      </c>
      <c r="I29" s="306">
        <f t="shared" si="8"/>
        <v>0</v>
      </c>
      <c r="J29" s="316">
        <f>分析係数表!G32</f>
        <v>0.11380414292785156</v>
      </c>
      <c r="K29" s="308">
        <f t="shared" si="10"/>
        <v>0</v>
      </c>
      <c r="L29" s="49"/>
      <c r="M29" s="50"/>
      <c r="N29" s="318">
        <f>分析係数表!H32</f>
        <v>7.2296973654795713E-3</v>
      </c>
      <c r="O29" s="310">
        <f t="shared" si="2"/>
        <v>0</v>
      </c>
      <c r="P29" s="316">
        <f>分析係数表!C32</f>
        <v>0.9998360837770528</v>
      </c>
      <c r="Q29" s="310">
        <f t="shared" si="11"/>
        <v>0</v>
      </c>
      <c r="R29" s="310">
        <v>0</v>
      </c>
      <c r="S29" s="311">
        <f t="shared" si="4"/>
        <v>0</v>
      </c>
      <c r="T29" s="316">
        <f>分析係数表!F32</f>
        <v>0.44272670787830282</v>
      </c>
      <c r="U29" s="313">
        <f t="shared" si="9"/>
        <v>0</v>
      </c>
      <c r="V29" s="320">
        <f>分析係数表!D32</f>
        <v>2.1120085933633119E-2</v>
      </c>
      <c r="W29" s="291">
        <f t="shared" si="6"/>
        <v>0</v>
      </c>
      <c r="X29" s="316">
        <f>分析係数表!E32</f>
        <v>2.1120085933633119E-2</v>
      </c>
      <c r="Y29" s="292">
        <f t="shared" si="7"/>
        <v>0</v>
      </c>
    </row>
    <row r="30" spans="1:25">
      <c r="A30" s="278">
        <v>26</v>
      </c>
      <c r="B30" s="266" t="s">
        <v>2</v>
      </c>
      <c r="C30" s="287"/>
      <c r="D30" s="316">
        <f>投入係数表!L30</f>
        <v>9.3924089767948802E-5</v>
      </c>
      <c r="E30" s="306">
        <f t="shared" si="5"/>
        <v>0</v>
      </c>
      <c r="F30" s="316">
        <f>分析係数表!C33</f>
        <v>0.99108509199615646</v>
      </c>
      <c r="G30" s="306">
        <f t="shared" si="0"/>
        <v>0</v>
      </c>
      <c r="H30" s="306">
        <v>0</v>
      </c>
      <c r="I30" s="306">
        <f t="shared" si="8"/>
        <v>0</v>
      </c>
      <c r="J30" s="316">
        <f>分析係数表!G33</f>
        <v>0.4529749017181946</v>
      </c>
      <c r="K30" s="308">
        <f t="shared" si="10"/>
        <v>0</v>
      </c>
      <c r="L30" s="49"/>
      <c r="M30" s="50"/>
      <c r="N30" s="318">
        <f>分析係数表!H33</f>
        <v>7.7168799106917146E-4</v>
      </c>
      <c r="O30" s="310">
        <f t="shared" si="2"/>
        <v>0</v>
      </c>
      <c r="P30" s="316">
        <f>分析係数表!C33</f>
        <v>0.99108509199615646</v>
      </c>
      <c r="Q30" s="310">
        <f t="shared" si="11"/>
        <v>0</v>
      </c>
      <c r="R30" s="310">
        <v>0</v>
      </c>
      <c r="S30" s="311">
        <f t="shared" si="4"/>
        <v>0</v>
      </c>
      <c r="T30" s="316">
        <f>分析係数表!F33</f>
        <v>0.63278689994307047</v>
      </c>
      <c r="U30" s="313">
        <f t="shared" si="9"/>
        <v>0</v>
      </c>
      <c r="V30" s="320">
        <f>分析係数表!D33</f>
        <v>8.7702783269007503E-2</v>
      </c>
      <c r="W30" s="291">
        <f t="shared" si="6"/>
        <v>0</v>
      </c>
      <c r="X30" s="316">
        <f>分析係数表!E33</f>
        <v>8.4336323251883824E-2</v>
      </c>
      <c r="Y30" s="292">
        <f t="shared" si="7"/>
        <v>0</v>
      </c>
    </row>
    <row r="31" spans="1:25">
      <c r="A31" s="278">
        <v>27</v>
      </c>
      <c r="B31" s="266" t="s">
        <v>65</v>
      </c>
      <c r="C31" s="287"/>
      <c r="D31" s="316">
        <f>投入係数表!L31</f>
        <v>5.5511093804727907E-2</v>
      </c>
      <c r="E31" s="306">
        <f t="shared" si="5"/>
        <v>0</v>
      </c>
      <c r="F31" s="316">
        <f>分析係数表!C34</f>
        <v>0.24606089914510665</v>
      </c>
      <c r="G31" s="306">
        <f t="shared" si="0"/>
        <v>0</v>
      </c>
      <c r="H31" s="306">
        <v>0</v>
      </c>
      <c r="I31" s="306">
        <f t="shared" si="8"/>
        <v>0</v>
      </c>
      <c r="J31" s="316">
        <f>分析係数表!G34</f>
        <v>0.43749758717185111</v>
      </c>
      <c r="K31" s="308">
        <f t="shared" si="10"/>
        <v>0</v>
      </c>
      <c r="L31" s="49"/>
      <c r="M31" s="50"/>
      <c r="N31" s="318">
        <f>分析係数表!H34</f>
        <v>0.137069350800852</v>
      </c>
      <c r="O31" s="310">
        <f t="shared" si="2"/>
        <v>0</v>
      </c>
      <c r="P31" s="316">
        <f>分析係数表!C34</f>
        <v>0.24606089914510665</v>
      </c>
      <c r="Q31" s="310">
        <f t="shared" si="11"/>
        <v>0</v>
      </c>
      <c r="R31" s="310">
        <v>0</v>
      </c>
      <c r="S31" s="311">
        <f t="shared" si="4"/>
        <v>0</v>
      </c>
      <c r="T31" s="316">
        <f>分析係数表!F34</f>
        <v>0.68044247766447119</v>
      </c>
      <c r="U31" s="313">
        <f t="shared" si="9"/>
        <v>0</v>
      </c>
      <c r="V31" s="320">
        <f>分析係数表!D34</f>
        <v>0.15389009392691583</v>
      </c>
      <c r="W31" s="291">
        <f t="shared" si="6"/>
        <v>0</v>
      </c>
      <c r="X31" s="316">
        <f>分析係数表!E34</f>
        <v>0.1433320704064108</v>
      </c>
      <c r="Y31" s="292">
        <f t="shared" si="7"/>
        <v>0</v>
      </c>
    </row>
    <row r="32" spans="1:25">
      <c r="A32" s="278">
        <v>28</v>
      </c>
      <c r="B32" s="266" t="s">
        <v>66</v>
      </c>
      <c r="C32" s="287"/>
      <c r="D32" s="316">
        <f>投入係数表!L32</f>
        <v>4.9173174497261522E-3</v>
      </c>
      <c r="E32" s="306">
        <f t="shared" si="5"/>
        <v>0</v>
      </c>
      <c r="F32" s="316">
        <f>分析係数表!C35</f>
        <v>0.75377646979277246</v>
      </c>
      <c r="G32" s="306">
        <f t="shared" si="0"/>
        <v>0</v>
      </c>
      <c r="H32" s="306">
        <v>0</v>
      </c>
      <c r="I32" s="306">
        <f t="shared" si="8"/>
        <v>0</v>
      </c>
      <c r="J32" s="316">
        <f>分析係数表!G35</f>
        <v>0.30282397072447498</v>
      </c>
      <c r="K32" s="308">
        <f t="shared" si="10"/>
        <v>0</v>
      </c>
      <c r="L32" s="49"/>
      <c r="M32" s="50"/>
      <c r="N32" s="318">
        <f>分析係数表!H35</f>
        <v>5.7629969222324183E-2</v>
      </c>
      <c r="O32" s="310">
        <f t="shared" si="2"/>
        <v>0</v>
      </c>
      <c r="P32" s="316">
        <f>分析係数表!C35</f>
        <v>0.75377646979277246</v>
      </c>
      <c r="Q32" s="310">
        <f t="shared" si="11"/>
        <v>0</v>
      </c>
      <c r="R32" s="310">
        <v>0</v>
      </c>
      <c r="S32" s="311">
        <f t="shared" si="4"/>
        <v>0</v>
      </c>
      <c r="T32" s="316">
        <f>分析係数表!F35</f>
        <v>0.60548890850388704</v>
      </c>
      <c r="U32" s="313">
        <f t="shared" si="9"/>
        <v>0</v>
      </c>
      <c r="V32" s="320">
        <f>分析係数表!D35</f>
        <v>4.0363234612300396E-2</v>
      </c>
      <c r="W32" s="291">
        <f t="shared" si="6"/>
        <v>0</v>
      </c>
      <c r="X32" s="316">
        <f>分析係数表!E35</f>
        <v>3.9154079363329694E-2</v>
      </c>
      <c r="Y32" s="292">
        <f t="shared" si="7"/>
        <v>0</v>
      </c>
    </row>
    <row r="33" spans="1:25">
      <c r="A33" s="278">
        <v>29</v>
      </c>
      <c r="B33" s="266" t="s">
        <v>93</v>
      </c>
      <c r="C33" s="287"/>
      <c r="D33" s="316">
        <f>投入係数表!L33</f>
        <v>4.361599918599122E-3</v>
      </c>
      <c r="E33" s="306">
        <f t="shared" si="5"/>
        <v>0</v>
      </c>
      <c r="F33" s="316">
        <f>分析係数表!C36</f>
        <v>0.99118010215945485</v>
      </c>
      <c r="G33" s="306">
        <f t="shared" si="0"/>
        <v>0</v>
      </c>
      <c r="H33" s="306">
        <v>0</v>
      </c>
      <c r="I33" s="306">
        <f t="shared" si="8"/>
        <v>0</v>
      </c>
      <c r="J33" s="316">
        <f>分析係数表!G36</f>
        <v>5.8650173764370726E-2</v>
      </c>
      <c r="K33" s="308">
        <f t="shared" si="10"/>
        <v>0</v>
      </c>
      <c r="L33" s="49"/>
      <c r="M33" s="50"/>
      <c r="N33" s="318">
        <f>分析係数表!H36</f>
        <v>0.2375179181177472</v>
      </c>
      <c r="O33" s="310">
        <f t="shared" si="2"/>
        <v>0</v>
      </c>
      <c r="P33" s="316">
        <f>分析係数表!C36</f>
        <v>0.99118010215945485</v>
      </c>
      <c r="Q33" s="310">
        <f t="shared" si="11"/>
        <v>0</v>
      </c>
      <c r="R33" s="310">
        <v>0</v>
      </c>
      <c r="S33" s="311">
        <f t="shared" si="4"/>
        <v>0</v>
      </c>
      <c r="T33" s="316">
        <f>分析係数表!F36</f>
        <v>0.81306518983088305</v>
      </c>
      <c r="U33" s="313">
        <f t="shared" si="9"/>
        <v>0</v>
      </c>
      <c r="V33" s="320">
        <f>分析係数表!D36</f>
        <v>1.5774342104513773E-2</v>
      </c>
      <c r="W33" s="291">
        <f t="shared" si="6"/>
        <v>0</v>
      </c>
      <c r="X33" s="316">
        <f>分析係数表!E36</f>
        <v>1.3229670821596217E-2</v>
      </c>
      <c r="Y33" s="292">
        <f t="shared" si="7"/>
        <v>0</v>
      </c>
    </row>
    <row r="34" spans="1:25">
      <c r="A34" s="278">
        <v>30</v>
      </c>
      <c r="B34" s="266" t="s">
        <v>94</v>
      </c>
      <c r="C34" s="287"/>
      <c r="D34" s="316">
        <f>投入係数表!L34</f>
        <v>1.7538367012294272E-2</v>
      </c>
      <c r="E34" s="306">
        <f t="shared" si="5"/>
        <v>0</v>
      </c>
      <c r="F34" s="316">
        <f>分析係数表!C37</f>
        <v>0.58105140483022077</v>
      </c>
      <c r="G34" s="306">
        <f t="shared" si="0"/>
        <v>0</v>
      </c>
      <c r="H34" s="306">
        <v>0</v>
      </c>
      <c r="I34" s="306">
        <f t="shared" si="8"/>
        <v>0</v>
      </c>
      <c r="J34" s="316">
        <f>分析係数表!G37</f>
        <v>0.40235165952905672</v>
      </c>
      <c r="K34" s="308">
        <f t="shared" si="10"/>
        <v>0</v>
      </c>
      <c r="L34" s="49"/>
      <c r="M34" s="50"/>
      <c r="N34" s="318">
        <f>分析係数表!H37</f>
        <v>4.2719417558337268E-2</v>
      </c>
      <c r="O34" s="310">
        <f t="shared" si="2"/>
        <v>0</v>
      </c>
      <c r="P34" s="316">
        <f>分析係数表!C37</f>
        <v>0.58105140483022077</v>
      </c>
      <c r="Q34" s="310">
        <f t="shared" si="11"/>
        <v>0</v>
      </c>
      <c r="R34" s="310">
        <v>0</v>
      </c>
      <c r="S34" s="311">
        <f t="shared" si="4"/>
        <v>0</v>
      </c>
      <c r="T34" s="316">
        <f>分析係数表!F37</f>
        <v>0.63403708963374472</v>
      </c>
      <c r="U34" s="313">
        <f t="shared" si="9"/>
        <v>0</v>
      </c>
      <c r="V34" s="320">
        <f>分析係数表!D37</f>
        <v>7.9200513574427991E-2</v>
      </c>
      <c r="W34" s="291">
        <f t="shared" si="6"/>
        <v>0</v>
      </c>
      <c r="X34" s="316">
        <f>分析係数表!E37</f>
        <v>7.3600662533244779E-2</v>
      </c>
      <c r="Y34" s="292">
        <f t="shared" si="7"/>
        <v>0</v>
      </c>
    </row>
    <row r="35" spans="1:25">
      <c r="A35" s="278">
        <v>31</v>
      </c>
      <c r="B35" s="266" t="s">
        <v>95</v>
      </c>
      <c r="C35" s="287"/>
      <c r="D35" s="316">
        <f>投入係数表!L35</f>
        <v>3.776531109419608E-3</v>
      </c>
      <c r="E35" s="306">
        <f t="shared" si="5"/>
        <v>0</v>
      </c>
      <c r="F35" s="316">
        <f>分析係数表!C38</f>
        <v>0.47456671407271833</v>
      </c>
      <c r="G35" s="306">
        <f t="shared" si="0"/>
        <v>0</v>
      </c>
      <c r="H35" s="306">
        <v>0</v>
      </c>
      <c r="I35" s="306">
        <f t="shared" si="8"/>
        <v>0</v>
      </c>
      <c r="J35" s="316">
        <f>分析係数表!G38</f>
        <v>0.18003386475673192</v>
      </c>
      <c r="K35" s="308">
        <f t="shared" si="10"/>
        <v>0</v>
      </c>
      <c r="L35" s="49"/>
      <c r="M35" s="50"/>
      <c r="N35" s="318">
        <f>分析係数表!H38</f>
        <v>5.150358926080905E-2</v>
      </c>
      <c r="O35" s="310">
        <f t="shared" si="2"/>
        <v>0</v>
      </c>
      <c r="P35" s="316">
        <f>分析係数表!C38</f>
        <v>0.47456671407271833</v>
      </c>
      <c r="Q35" s="310">
        <f t="shared" si="11"/>
        <v>0</v>
      </c>
      <c r="R35" s="310">
        <v>0</v>
      </c>
      <c r="S35" s="311">
        <f t="shared" si="4"/>
        <v>0</v>
      </c>
      <c r="T35" s="316">
        <f>分析係数表!F38</f>
        <v>0.4997199825516766</v>
      </c>
      <c r="U35" s="313">
        <f t="shared" si="9"/>
        <v>0</v>
      </c>
      <c r="V35" s="320">
        <f>分析係数表!D38</f>
        <v>3.5590827435143364E-2</v>
      </c>
      <c r="W35" s="291">
        <f t="shared" si="6"/>
        <v>0</v>
      </c>
      <c r="X35" s="316">
        <f>分析係数表!E38</f>
        <v>3.1059891839156476E-2</v>
      </c>
      <c r="Y35" s="292">
        <f t="shared" si="7"/>
        <v>0</v>
      </c>
    </row>
    <row r="36" spans="1:25">
      <c r="A36" s="278">
        <v>32</v>
      </c>
      <c r="B36" s="266" t="s">
        <v>67</v>
      </c>
      <c r="C36" s="287"/>
      <c r="D36" s="316">
        <f>投入係数表!L36</f>
        <v>0</v>
      </c>
      <c r="E36" s="306">
        <f t="shared" si="5"/>
        <v>0</v>
      </c>
      <c r="F36" s="316">
        <f>分析係数表!C39</f>
        <v>1</v>
      </c>
      <c r="G36" s="306">
        <f t="shared" si="0"/>
        <v>0</v>
      </c>
      <c r="H36" s="306">
        <v>0</v>
      </c>
      <c r="I36" s="306">
        <f t="shared" si="8"/>
        <v>0</v>
      </c>
      <c r="J36" s="316">
        <f>分析係数表!G39</f>
        <v>0.33345520667958617</v>
      </c>
      <c r="K36" s="308">
        <f t="shared" si="10"/>
        <v>0</v>
      </c>
      <c r="L36" s="49"/>
      <c r="M36" s="50"/>
      <c r="N36" s="318">
        <f>分析係数表!H39</f>
        <v>5.0851604954235139E-3</v>
      </c>
      <c r="O36" s="310">
        <f t="shared" si="2"/>
        <v>0</v>
      </c>
      <c r="P36" s="316">
        <f>分析係数表!C39</f>
        <v>1</v>
      </c>
      <c r="Q36" s="310">
        <f t="shared" si="11"/>
        <v>0</v>
      </c>
      <c r="R36" s="310">
        <v>0</v>
      </c>
      <c r="S36" s="311">
        <f t="shared" si="4"/>
        <v>0</v>
      </c>
      <c r="T36" s="316">
        <f>分析係数表!F39</f>
        <v>0.70859596344355691</v>
      </c>
      <c r="U36" s="313">
        <f t="shared" si="9"/>
        <v>0</v>
      </c>
      <c r="V36" s="320">
        <f>分析係数表!D39</f>
        <v>4.8027598057070089E-2</v>
      </c>
      <c r="W36" s="291">
        <f t="shared" si="6"/>
        <v>0</v>
      </c>
      <c r="X36" s="316">
        <f>分析係数表!E39</f>
        <v>4.8027598057070089E-2</v>
      </c>
      <c r="Y36" s="292">
        <f t="shared" si="7"/>
        <v>0</v>
      </c>
    </row>
    <row r="37" spans="1:25">
      <c r="A37" s="278">
        <v>33</v>
      </c>
      <c r="B37" s="266" t="s">
        <v>96</v>
      </c>
      <c r="C37" s="287"/>
      <c r="D37" s="316">
        <f>投入係数表!L37</f>
        <v>3.1112354735633041E-4</v>
      </c>
      <c r="E37" s="306">
        <f t="shared" si="5"/>
        <v>0</v>
      </c>
      <c r="F37" s="316">
        <f>分析係数表!C40</f>
        <v>0.78927678494152065</v>
      </c>
      <c r="G37" s="306">
        <f t="shared" si="0"/>
        <v>0</v>
      </c>
      <c r="H37" s="306">
        <v>0</v>
      </c>
      <c r="I37" s="306">
        <f t="shared" si="8"/>
        <v>0</v>
      </c>
      <c r="J37" s="316">
        <f>分析係数表!G40</f>
        <v>0.52314226927728547</v>
      </c>
      <c r="K37" s="308">
        <f t="shared" si="10"/>
        <v>0</v>
      </c>
      <c r="L37" s="49"/>
      <c r="M37" s="50"/>
      <c r="N37" s="318">
        <f>分析係数表!H40</f>
        <v>3.428475595158087E-2</v>
      </c>
      <c r="O37" s="310">
        <f t="shared" si="2"/>
        <v>0</v>
      </c>
      <c r="P37" s="316">
        <f>分析係数表!C40</f>
        <v>0.78927678494152065</v>
      </c>
      <c r="Q37" s="310">
        <f t="shared" si="11"/>
        <v>0</v>
      </c>
      <c r="R37" s="310">
        <v>0</v>
      </c>
      <c r="S37" s="311">
        <f t="shared" si="4"/>
        <v>0</v>
      </c>
      <c r="T37" s="316">
        <f>分析係数表!F40</f>
        <v>0.70623799726049996</v>
      </c>
      <c r="U37" s="313">
        <f t="shared" si="9"/>
        <v>0</v>
      </c>
      <c r="V37" s="320">
        <f>分析係数表!D40</f>
        <v>9.0697433955161888E-2</v>
      </c>
      <c r="W37" s="291">
        <f t="shared" si="6"/>
        <v>0</v>
      </c>
      <c r="X37" s="316">
        <f>分析係数表!E40</f>
        <v>9.0562666353757981E-2</v>
      </c>
      <c r="Y37" s="292">
        <f t="shared" si="7"/>
        <v>0</v>
      </c>
    </row>
    <row r="38" spans="1:25">
      <c r="A38" s="278">
        <v>34</v>
      </c>
      <c r="B38" s="266" t="s">
        <v>97</v>
      </c>
      <c r="C38" s="287"/>
      <c r="D38" s="316">
        <f>投入係数表!L38</f>
        <v>0</v>
      </c>
      <c r="E38" s="306">
        <f t="shared" si="5"/>
        <v>0</v>
      </c>
      <c r="F38" s="316">
        <f>分析係数表!C41</f>
        <v>0.99594790611943085</v>
      </c>
      <c r="G38" s="306">
        <f t="shared" si="0"/>
        <v>0</v>
      </c>
      <c r="H38" s="306">
        <v>0</v>
      </c>
      <c r="I38" s="306">
        <f t="shared" si="8"/>
        <v>0</v>
      </c>
      <c r="J38" s="316">
        <f>分析係数表!G41</f>
        <v>0.50896339569449323</v>
      </c>
      <c r="K38" s="308">
        <f t="shared" si="10"/>
        <v>0</v>
      </c>
      <c r="L38" s="49"/>
      <c r="M38" s="50"/>
      <c r="N38" s="318">
        <f>分析係数表!H41</f>
        <v>5.504775199299148E-2</v>
      </c>
      <c r="O38" s="310">
        <f t="shared" si="2"/>
        <v>0</v>
      </c>
      <c r="P38" s="316">
        <f>分析係数表!C41</f>
        <v>0.99594790611943085</v>
      </c>
      <c r="Q38" s="310">
        <f t="shared" si="11"/>
        <v>0</v>
      </c>
      <c r="R38" s="310">
        <v>0</v>
      </c>
      <c r="S38" s="311">
        <f t="shared" si="4"/>
        <v>0</v>
      </c>
      <c r="T38" s="316">
        <f>分析係数表!F41</f>
        <v>0.58132099287543681</v>
      </c>
      <c r="U38" s="313">
        <f t="shared" si="9"/>
        <v>0</v>
      </c>
      <c r="V38" s="320">
        <f>分析係数表!D41</f>
        <v>0.12149342216939719</v>
      </c>
      <c r="W38" s="291">
        <f t="shared" si="6"/>
        <v>0</v>
      </c>
      <c r="X38" s="316">
        <f>分析係数表!E41</f>
        <v>0.11755967401821014</v>
      </c>
      <c r="Y38" s="292">
        <f t="shared" si="7"/>
        <v>0</v>
      </c>
    </row>
    <row r="39" spans="1:25">
      <c r="A39" s="278">
        <v>35</v>
      </c>
      <c r="B39" s="266" t="s">
        <v>3</v>
      </c>
      <c r="C39" s="287"/>
      <c r="D39" s="316">
        <f>投入係数表!L39</f>
        <v>4.4809617826792238E-4</v>
      </c>
      <c r="E39" s="306">
        <f>$C$14*D39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2"/>
        <v>0</v>
      </c>
      <c r="P39" s="316">
        <f>分析係数表!C42</f>
        <v>0.9655414908579466</v>
      </c>
      <c r="Q39" s="310">
        <f>O39*P39</f>
        <v>0</v>
      </c>
      <c r="R39" s="310">
        <v>0</v>
      </c>
      <c r="S39" s="311">
        <f>I39+R39</f>
        <v>0</v>
      </c>
      <c r="T39" s="316">
        <f>分析係数表!F42</f>
        <v>0.58706867988829459</v>
      </c>
      <c r="U39" s="313">
        <f t="shared" si="9"/>
        <v>0</v>
      </c>
      <c r="V39" s="320">
        <f>分析係数表!D42</f>
        <v>0.12536880137580664</v>
      </c>
      <c r="W39" s="291">
        <f t="shared" si="6"/>
        <v>0</v>
      </c>
      <c r="X39" s="316">
        <f>分析係数表!E42</f>
        <v>0.11770088827882173</v>
      </c>
      <c r="Y39" s="292">
        <f t="shared" si="7"/>
        <v>0</v>
      </c>
    </row>
    <row r="40" spans="1:25">
      <c r="A40" s="278">
        <v>36</v>
      </c>
      <c r="B40" s="266" t="s">
        <v>98</v>
      </c>
      <c r="C40" s="287"/>
      <c r="D40" s="316">
        <f>投入係数表!L40</f>
        <v>4.4545456324319881E-2</v>
      </c>
      <c r="E40" s="306">
        <f>$C$14*D40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2"/>
        <v>0</v>
      </c>
      <c r="P40" s="316">
        <f>分析係数表!C43</f>
        <v>0.68354347123018677</v>
      </c>
      <c r="Q40" s="310">
        <f>O40*P40</f>
        <v>0</v>
      </c>
      <c r="R40" s="310">
        <v>0</v>
      </c>
      <c r="S40" s="311">
        <f>I40+R40</f>
        <v>0</v>
      </c>
      <c r="T40" s="316">
        <f>分析係数表!F43</f>
        <v>0.62240825035949521</v>
      </c>
      <c r="U40" s="313">
        <f t="shared" si="9"/>
        <v>0</v>
      </c>
      <c r="V40" s="320">
        <f>分析係数表!D43</f>
        <v>0.13048156468325811</v>
      </c>
      <c r="W40" s="291">
        <f t="shared" si="6"/>
        <v>0</v>
      </c>
      <c r="X40" s="316">
        <f>分析係数表!E43</f>
        <v>0.11291103502841897</v>
      </c>
      <c r="Y40" s="292">
        <f t="shared" si="7"/>
        <v>0</v>
      </c>
    </row>
    <row r="41" spans="1:25">
      <c r="A41" s="278">
        <v>37</v>
      </c>
      <c r="B41" s="266" t="s">
        <v>99</v>
      </c>
      <c r="C41" s="287"/>
      <c r="D41" s="316">
        <f>投入係数表!L41</f>
        <v>9.783759350827999E-5</v>
      </c>
      <c r="E41" s="306">
        <f>$C$14*D41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2"/>
        <v>0</v>
      </c>
      <c r="P41" s="316">
        <f>分析係数表!C44</f>
        <v>0.55987382763194615</v>
      </c>
      <c r="Q41" s="310">
        <f>O41*P41</f>
        <v>0</v>
      </c>
      <c r="R41" s="310">
        <v>0</v>
      </c>
      <c r="S41" s="311">
        <f>I41+R41</f>
        <v>0</v>
      </c>
      <c r="T41" s="316">
        <f>分析係数表!F44</f>
        <v>0.5344179716450459</v>
      </c>
      <c r="U41" s="313">
        <f t="shared" si="9"/>
        <v>0</v>
      </c>
      <c r="V41" s="320">
        <f>分析係数表!D44</f>
        <v>0.19836337849438287</v>
      </c>
      <c r="W41" s="291">
        <f t="shared" si="6"/>
        <v>0</v>
      </c>
      <c r="X41" s="316">
        <f>分析係数表!E44</f>
        <v>0.16230318686650563</v>
      </c>
      <c r="Y41" s="292">
        <f t="shared" si="7"/>
        <v>0</v>
      </c>
    </row>
    <row r="42" spans="1:25">
      <c r="A42" s="278">
        <v>38</v>
      </c>
      <c r="B42" s="266" t="s">
        <v>4</v>
      </c>
      <c r="C42" s="287"/>
      <c r="D42" s="316">
        <f>投入係数表!L42</f>
        <v>1.721941645745728E-4</v>
      </c>
      <c r="E42" s="306">
        <f>$C$14*D42</f>
        <v>0</v>
      </c>
      <c r="F42" s="316">
        <f>分析係数表!C45</f>
        <v>1</v>
      </c>
      <c r="G42" s="306">
        <f>E42*F42</f>
        <v>0</v>
      </c>
      <c r="H42" s="306">
        <v>0</v>
      </c>
      <c r="I42" s="306">
        <f>C42+H42</f>
        <v>0</v>
      </c>
      <c r="J42" s="316">
        <f>分析係数表!G45</f>
        <v>0</v>
      </c>
      <c r="K42" s="308">
        <f>I42*J42</f>
        <v>0</v>
      </c>
      <c r="L42" s="49"/>
      <c r="M42" s="50"/>
      <c r="N42" s="318">
        <f>分析係数表!H45</f>
        <v>0</v>
      </c>
      <c r="O42" s="310">
        <f t="shared" si="2"/>
        <v>0</v>
      </c>
      <c r="P42" s="316">
        <f>分析係数表!C45</f>
        <v>1</v>
      </c>
      <c r="Q42" s="310">
        <f>O42*P42</f>
        <v>0</v>
      </c>
      <c r="R42" s="310">
        <v>0</v>
      </c>
      <c r="S42" s="311">
        <f>I42+R42</f>
        <v>0</v>
      </c>
      <c r="T42" s="316">
        <f>分析係数表!F45</f>
        <v>0</v>
      </c>
      <c r="U42" s="313">
        <f t="shared" si="9"/>
        <v>0</v>
      </c>
      <c r="V42" s="320">
        <f>分析係数表!D45</f>
        <v>0</v>
      </c>
      <c r="W42" s="291">
        <f t="shared" si="6"/>
        <v>0</v>
      </c>
      <c r="X42" s="316">
        <f>分析係数表!E45</f>
        <v>0</v>
      </c>
      <c r="Y42" s="292">
        <f t="shared" si="7"/>
        <v>0</v>
      </c>
    </row>
    <row r="43" spans="1:25">
      <c r="A43" s="278">
        <v>39</v>
      </c>
      <c r="B43" s="266" t="s">
        <v>5</v>
      </c>
      <c r="C43" s="287"/>
      <c r="D43" s="316">
        <f>投入係数表!L43</f>
        <v>2.2659186656517646E-3</v>
      </c>
      <c r="E43" s="306">
        <f>$C$14*D43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2"/>
        <v>0</v>
      </c>
      <c r="P43" s="316">
        <f>分析係数表!C46</f>
        <v>0.63561708735819755</v>
      </c>
      <c r="Q43" s="310">
        <f>O43*P43</f>
        <v>0</v>
      </c>
      <c r="R43" s="310">
        <v>0</v>
      </c>
      <c r="S43" s="311">
        <f>I43+R43</f>
        <v>0</v>
      </c>
      <c r="T43" s="316">
        <f>分析係数表!F46</f>
        <v>0.64740426293918441</v>
      </c>
      <c r="U43" s="313">
        <f t="shared" si="9"/>
        <v>0</v>
      </c>
      <c r="V43" s="320">
        <f>分析係数表!D46</f>
        <v>3.6867524451068895E-3</v>
      </c>
      <c r="W43" s="291">
        <f t="shared" si="6"/>
        <v>0</v>
      </c>
      <c r="X43" s="316">
        <f>分析係数表!E46</f>
        <v>3.6024838177901608E-3</v>
      </c>
      <c r="Y43" s="292">
        <f t="shared" si="7"/>
        <v>0</v>
      </c>
    </row>
    <row r="44" spans="1:25">
      <c r="A44" s="279">
        <v>40</v>
      </c>
      <c r="B44" s="276" t="s">
        <v>279</v>
      </c>
      <c r="C44" s="293">
        <f>SUM(C5:C43)</f>
        <v>0</v>
      </c>
      <c r="D44" s="317">
        <f>投入係数表!L44</f>
        <v>0.55822021676897216</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FD939-3BBC-4A97-ADB2-7414E5C662C5}">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301</v>
      </c>
      <c r="S2" s="83" t="s">
        <v>240</v>
      </c>
      <c r="U2" s="290" t="s">
        <v>227</v>
      </c>
      <c r="W2" s="83" t="s">
        <v>216</v>
      </c>
      <c r="Y2" s="83" t="s">
        <v>241</v>
      </c>
    </row>
    <row r="3" spans="1:25" ht="44">
      <c r="B3" s="39"/>
      <c r="C3" s="40" t="s">
        <v>242</v>
      </c>
      <c r="D3" s="40" t="s">
        <v>302</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投入係数表!M5</f>
        <v>4.9899666028663791E-5</v>
      </c>
      <c r="E5" s="306">
        <f>$C$15*D5</f>
        <v>0</v>
      </c>
      <c r="F5" s="316">
        <f>分析係数表!C8</f>
        <v>0.17333290637377241</v>
      </c>
      <c r="G5" s="306">
        <f>E5*F5</f>
        <v>0</v>
      </c>
      <c r="H5" s="306">
        <f t="array" ref="H5:H43">MMULT(逆行列係数表!C5:AO43,G5:G43)</f>
        <v>0</v>
      </c>
      <c r="I5" s="306">
        <f t="shared" ref="I5:I38" si="0">C5+H5</f>
        <v>0</v>
      </c>
      <c r="J5" s="316">
        <f>分析係数表!G8</f>
        <v>0.15155149614048036</v>
      </c>
      <c r="K5" s="308">
        <f t="shared" ref="K5:K38" si="1">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 t="shared" ref="S5:S38" si="2">I5+R5</f>
        <v>0</v>
      </c>
      <c r="T5" s="316">
        <f>分析係数表!F8</f>
        <v>0.42721038226158625</v>
      </c>
      <c r="U5" s="313">
        <f t="shared" ref="U5:U43" si="3">S5*T5</f>
        <v>0</v>
      </c>
      <c r="V5" s="320">
        <f>分析係数表!D8</f>
        <v>0.32298797552049696</v>
      </c>
      <c r="W5" s="291">
        <f>ROUND(S5*V5,0)</f>
        <v>0</v>
      </c>
      <c r="X5" s="316">
        <f>分析係数表!E8</f>
        <v>0.12265584155979949</v>
      </c>
      <c r="Y5" s="292">
        <f>ROUND(S5*X5,0)</f>
        <v>0</v>
      </c>
    </row>
    <row r="6" spans="1:25">
      <c r="A6" s="278">
        <v>2</v>
      </c>
      <c r="B6" s="266" t="s">
        <v>74</v>
      </c>
      <c r="C6" s="287"/>
      <c r="D6" s="316">
        <f>投入係数表!M6</f>
        <v>0</v>
      </c>
      <c r="E6" s="306">
        <f t="shared" ref="E6:E38" si="4">$C$15*D6</f>
        <v>0</v>
      </c>
      <c r="F6" s="316">
        <f>分析係数表!C9</f>
        <v>0.39351462480142041</v>
      </c>
      <c r="G6" s="306">
        <f t="shared" ref="G6:G38" si="5">E6*F6</f>
        <v>0</v>
      </c>
      <c r="H6" s="306">
        <v>0</v>
      </c>
      <c r="I6" s="306">
        <f t="shared" si="0"/>
        <v>0</v>
      </c>
      <c r="J6" s="316">
        <f>分析係数表!G9</f>
        <v>0.22817522849038765</v>
      </c>
      <c r="K6" s="308">
        <f t="shared" si="1"/>
        <v>0</v>
      </c>
      <c r="L6" s="49"/>
      <c r="M6" s="50"/>
      <c r="N6" s="318">
        <f>分析係数表!H9</f>
        <v>5.0911500837573466E-4</v>
      </c>
      <c r="O6" s="310">
        <f t="shared" ref="O6:O43" si="6">$M$44*N6</f>
        <v>0</v>
      </c>
      <c r="P6" s="316">
        <f>分析係数表!C9</f>
        <v>0.39351462480142041</v>
      </c>
      <c r="Q6" s="310">
        <f t="shared" ref="Q6:Q38" si="7">O6*P6</f>
        <v>0</v>
      </c>
      <c r="R6" s="310">
        <v>0</v>
      </c>
      <c r="S6" s="311">
        <f t="shared" si="2"/>
        <v>0</v>
      </c>
      <c r="T6" s="316">
        <f>分析係数表!F9</f>
        <v>0.63987813845992225</v>
      </c>
      <c r="U6" s="313">
        <f t="shared" si="3"/>
        <v>0</v>
      </c>
      <c r="V6" s="320">
        <f>分析係数表!D9</f>
        <v>0.29572434079210003</v>
      </c>
      <c r="W6" s="291">
        <f t="shared" ref="W6:W43" si="8">ROUND(S6*V6,0)</f>
        <v>0</v>
      </c>
      <c r="X6" s="316">
        <f>分析係数表!E9</f>
        <v>0.26862065342998215</v>
      </c>
      <c r="Y6" s="292">
        <f t="shared" ref="Y6:Y43" si="9">ROUND(S6*X6,0)</f>
        <v>0</v>
      </c>
    </row>
    <row r="7" spans="1:25">
      <c r="A7" s="278">
        <v>3</v>
      </c>
      <c r="B7" s="266" t="s">
        <v>75</v>
      </c>
      <c r="C7" s="287"/>
      <c r="D7" s="316">
        <f>投入係数表!M7</f>
        <v>0</v>
      </c>
      <c r="E7" s="306">
        <f t="shared" si="4"/>
        <v>0</v>
      </c>
      <c r="F7" s="316">
        <f>分析係数表!C10</f>
        <v>0.12671464860287895</v>
      </c>
      <c r="G7" s="306">
        <f t="shared" si="5"/>
        <v>0</v>
      </c>
      <c r="H7" s="306">
        <v>0</v>
      </c>
      <c r="I7" s="306">
        <f t="shared" si="0"/>
        <v>0</v>
      </c>
      <c r="J7" s="316">
        <f>分析係数表!G10</f>
        <v>0.17153349174243465</v>
      </c>
      <c r="K7" s="308">
        <f t="shared" si="1"/>
        <v>0</v>
      </c>
      <c r="L7" s="49"/>
      <c r="M7" s="50"/>
      <c r="N7" s="318">
        <f>分析係数表!H10</f>
        <v>1.1608350684055029E-3</v>
      </c>
      <c r="O7" s="310">
        <f t="shared" si="6"/>
        <v>0</v>
      </c>
      <c r="P7" s="316">
        <f>分析係数表!C10</f>
        <v>0.12671464860287895</v>
      </c>
      <c r="Q7" s="310">
        <f t="shared" si="7"/>
        <v>0</v>
      </c>
      <c r="R7" s="310">
        <v>0</v>
      </c>
      <c r="S7" s="311">
        <f t="shared" si="2"/>
        <v>0</v>
      </c>
      <c r="T7" s="316">
        <f>分析係数表!F10</f>
        <v>0.47381340455197063</v>
      </c>
      <c r="U7" s="313">
        <f>S7*T7</f>
        <v>0</v>
      </c>
      <c r="V7" s="320">
        <f>分析係数表!D10</f>
        <v>9.5045460793747427E-2</v>
      </c>
      <c r="W7" s="291">
        <f t="shared" si="8"/>
        <v>0</v>
      </c>
      <c r="X7" s="316">
        <f>分析係数表!E10</f>
        <v>4.2279520059697977E-2</v>
      </c>
      <c r="Y7" s="292">
        <f t="shared" si="9"/>
        <v>0</v>
      </c>
    </row>
    <row r="8" spans="1:25">
      <c r="A8" s="278">
        <v>4</v>
      </c>
      <c r="B8" s="266" t="s">
        <v>76</v>
      </c>
      <c r="C8" s="287"/>
      <c r="D8" s="316">
        <f>投入係数表!M8</f>
        <v>4.9051371706176509E-2</v>
      </c>
      <c r="E8" s="306">
        <f t="shared" si="4"/>
        <v>0</v>
      </c>
      <c r="F8" s="316">
        <f>分析係数表!C11</f>
        <v>9.348517078458185E-3</v>
      </c>
      <c r="G8" s="306">
        <f t="shared" si="5"/>
        <v>0</v>
      </c>
      <c r="H8" s="306">
        <v>0</v>
      </c>
      <c r="I8" s="306">
        <f t="shared" si="0"/>
        <v>0</v>
      </c>
      <c r="J8" s="316">
        <f>分析係数表!G11</f>
        <v>0.2579516055394917</v>
      </c>
      <c r="K8" s="308">
        <f t="shared" si="1"/>
        <v>0</v>
      </c>
      <c r="L8" s="49"/>
      <c r="M8" s="50"/>
      <c r="N8" s="318">
        <f>分析係数表!H11</f>
        <v>-1.9466162084954558E-5</v>
      </c>
      <c r="O8" s="310">
        <f t="shared" si="6"/>
        <v>0</v>
      </c>
      <c r="P8" s="316">
        <f>分析係数表!C11</f>
        <v>9.348517078458185E-3</v>
      </c>
      <c r="Q8" s="310">
        <f t="shared" si="7"/>
        <v>0</v>
      </c>
      <c r="R8" s="310">
        <v>0</v>
      </c>
      <c r="S8" s="311">
        <f t="shared" si="2"/>
        <v>0</v>
      </c>
      <c r="T8" s="316">
        <f>分析係数表!F11</f>
        <v>0.54360066960888753</v>
      </c>
      <c r="U8" s="313">
        <f t="shared" si="3"/>
        <v>0</v>
      </c>
      <c r="V8" s="320">
        <f>分析係数表!D11</f>
        <v>4.0785268604474206E-2</v>
      </c>
      <c r="W8" s="291">
        <f t="shared" si="8"/>
        <v>0</v>
      </c>
      <c r="X8" s="316">
        <f>分析係数表!E11</f>
        <v>3.926343022371024E-2</v>
      </c>
      <c r="Y8" s="292">
        <f t="shared" si="9"/>
        <v>0</v>
      </c>
    </row>
    <row r="9" spans="1:25">
      <c r="A9" s="278">
        <v>5</v>
      </c>
      <c r="B9" s="266" t="s">
        <v>77</v>
      </c>
      <c r="C9" s="287"/>
      <c r="D9" s="316">
        <f>投入係数表!M9</f>
        <v>2.8870521059441197E-4</v>
      </c>
      <c r="E9" s="306">
        <f t="shared" si="4"/>
        <v>0</v>
      </c>
      <c r="F9" s="316">
        <f>分析係数表!C12</f>
        <v>0.26169189557273109</v>
      </c>
      <c r="G9" s="306">
        <f t="shared" si="5"/>
        <v>0</v>
      </c>
      <c r="H9" s="306">
        <v>0</v>
      </c>
      <c r="I9" s="306">
        <f t="shared" si="0"/>
        <v>0</v>
      </c>
      <c r="J9" s="316">
        <f>分析係数表!G12</f>
        <v>0.13770114594385849</v>
      </c>
      <c r="K9" s="308">
        <f t="shared" si="1"/>
        <v>0</v>
      </c>
      <c r="L9" s="49"/>
      <c r="M9" s="50"/>
      <c r="N9" s="318">
        <f>分析係数表!H12</f>
        <v>0.10146071966313146</v>
      </c>
      <c r="O9" s="310">
        <f t="shared" si="6"/>
        <v>0</v>
      </c>
      <c r="P9" s="316">
        <f>分析係数表!C12</f>
        <v>0.26169189557273109</v>
      </c>
      <c r="Q9" s="310">
        <f t="shared" si="7"/>
        <v>0</v>
      </c>
      <c r="R9" s="310">
        <v>0</v>
      </c>
      <c r="S9" s="311">
        <f t="shared" si="2"/>
        <v>0</v>
      </c>
      <c r="T9" s="316">
        <f>分析係数表!F12</f>
        <v>0.33651535386825859</v>
      </c>
      <c r="U9" s="313">
        <f t="shared" si="3"/>
        <v>0</v>
      </c>
      <c r="V9" s="320">
        <f>分析係数表!D12</f>
        <v>3.4578030097235327E-2</v>
      </c>
      <c r="W9" s="291">
        <f t="shared" si="8"/>
        <v>0</v>
      </c>
      <c r="X9" s="316">
        <f>分析係数表!E12</f>
        <v>3.3355134693599395E-2</v>
      </c>
      <c r="Y9" s="292">
        <f t="shared" si="9"/>
        <v>0</v>
      </c>
    </row>
    <row r="10" spans="1:25">
      <c r="A10" s="278">
        <v>6</v>
      </c>
      <c r="B10" s="266" t="s">
        <v>78</v>
      </c>
      <c r="C10" s="287"/>
      <c r="D10" s="316">
        <f>投入係数表!M10</f>
        <v>3.4502054796961821E-3</v>
      </c>
      <c r="E10" s="306">
        <f t="shared" si="4"/>
        <v>0</v>
      </c>
      <c r="F10" s="316">
        <f>分析係数表!C13</f>
        <v>8.2810371123538395E-2</v>
      </c>
      <c r="G10" s="306">
        <f t="shared" si="5"/>
        <v>0</v>
      </c>
      <c r="H10" s="306">
        <v>0</v>
      </c>
      <c r="I10" s="306">
        <f t="shared" si="0"/>
        <v>0</v>
      </c>
      <c r="J10" s="316">
        <f>分析係数表!G13</f>
        <v>0.2721720626600464</v>
      </c>
      <c r="K10" s="308">
        <f t="shared" si="1"/>
        <v>0</v>
      </c>
      <c r="L10" s="49"/>
      <c r="M10" s="50"/>
      <c r="N10" s="318">
        <f>分析係数表!H13</f>
        <v>1.212874021164739E-2</v>
      </c>
      <c r="O10" s="310">
        <f t="shared" si="6"/>
        <v>0</v>
      </c>
      <c r="P10" s="316">
        <f>分析係数表!C13</f>
        <v>8.2810371123538395E-2</v>
      </c>
      <c r="Q10" s="310">
        <f t="shared" si="7"/>
        <v>0</v>
      </c>
      <c r="R10" s="310">
        <v>0</v>
      </c>
      <c r="S10" s="311">
        <f t="shared" si="2"/>
        <v>0</v>
      </c>
      <c r="T10" s="316">
        <f>分析係数表!F13</f>
        <v>0.39077170920544851</v>
      </c>
      <c r="U10" s="313">
        <f t="shared" si="3"/>
        <v>0</v>
      </c>
      <c r="V10" s="320">
        <f>分析係数表!D13</f>
        <v>0.12720758845381647</v>
      </c>
      <c r="W10" s="291">
        <f t="shared" si="8"/>
        <v>0</v>
      </c>
      <c r="X10" s="316">
        <f>分析係数表!E13</f>
        <v>9.5492852763317662E-2</v>
      </c>
      <c r="Y10" s="292">
        <f t="shared" si="9"/>
        <v>0</v>
      </c>
    </row>
    <row r="11" spans="1:25">
      <c r="A11" s="278">
        <v>7</v>
      </c>
      <c r="B11" s="266" t="s">
        <v>79</v>
      </c>
      <c r="C11" s="287"/>
      <c r="D11" s="316">
        <f>投入係数表!M11</f>
        <v>1.6805494666082128E-2</v>
      </c>
      <c r="E11" s="306">
        <f t="shared" si="4"/>
        <v>0</v>
      </c>
      <c r="F11" s="316">
        <f>分析係数表!C14</f>
        <v>0.29759344347769412</v>
      </c>
      <c r="G11" s="306">
        <f t="shared" si="5"/>
        <v>0</v>
      </c>
      <c r="H11" s="306">
        <v>0</v>
      </c>
      <c r="I11" s="306">
        <f t="shared" si="0"/>
        <v>0</v>
      </c>
      <c r="J11" s="316">
        <f>分析係数表!G14</f>
        <v>0.17335642824825784</v>
      </c>
      <c r="K11" s="308">
        <f t="shared" si="1"/>
        <v>0</v>
      </c>
      <c r="L11" s="49"/>
      <c r="M11" s="50"/>
      <c r="N11" s="318">
        <f>分析係数表!H14</f>
        <v>1.9165801846449152E-3</v>
      </c>
      <c r="O11" s="310">
        <f t="shared" si="6"/>
        <v>0</v>
      </c>
      <c r="P11" s="316">
        <f>分析係数表!C14</f>
        <v>0.29759344347769412</v>
      </c>
      <c r="Q11" s="310">
        <f t="shared" si="7"/>
        <v>0</v>
      </c>
      <c r="R11" s="310">
        <v>0</v>
      </c>
      <c r="S11" s="311">
        <f t="shared" si="2"/>
        <v>0</v>
      </c>
      <c r="T11" s="316">
        <f>分析係数表!F14</f>
        <v>0.35598651785260127</v>
      </c>
      <c r="U11" s="313">
        <f t="shared" si="3"/>
        <v>0</v>
      </c>
      <c r="V11" s="320">
        <f>分析係数表!D14</f>
        <v>4.3833041969742803E-2</v>
      </c>
      <c r="W11" s="291">
        <f t="shared" si="8"/>
        <v>0</v>
      </c>
      <c r="X11" s="316">
        <f>分析係数表!E14</f>
        <v>3.8757158040430381E-2</v>
      </c>
      <c r="Y11" s="292">
        <f t="shared" si="9"/>
        <v>0</v>
      </c>
    </row>
    <row r="12" spans="1:25">
      <c r="A12" s="278">
        <v>8</v>
      </c>
      <c r="B12" s="266" t="s">
        <v>80</v>
      </c>
      <c r="C12" s="287"/>
      <c r="D12" s="316">
        <f>投入係数表!M12</f>
        <v>2.5808820122396752E-2</v>
      </c>
      <c r="E12" s="306">
        <f t="shared" si="4"/>
        <v>0</v>
      </c>
      <c r="F12" s="316">
        <f>分析係数表!C15</f>
        <v>0.21593049601829584</v>
      </c>
      <c r="G12" s="306">
        <f t="shared" si="5"/>
        <v>0</v>
      </c>
      <c r="H12" s="306">
        <v>0</v>
      </c>
      <c r="I12" s="306">
        <f t="shared" si="0"/>
        <v>0</v>
      </c>
      <c r="J12" s="316">
        <f>分析係数表!G15</f>
        <v>0.1171240792325445</v>
      </c>
      <c r="K12" s="308">
        <f t="shared" si="1"/>
        <v>0</v>
      </c>
      <c r="L12" s="49"/>
      <c r="M12" s="50"/>
      <c r="N12" s="318">
        <f>分析係数表!H15</f>
        <v>7.9892300155183192E-3</v>
      </c>
      <c r="O12" s="310">
        <f t="shared" si="6"/>
        <v>0</v>
      </c>
      <c r="P12" s="316">
        <f>分析係数表!C15</f>
        <v>0.21593049601829584</v>
      </c>
      <c r="Q12" s="310">
        <f t="shared" si="7"/>
        <v>0</v>
      </c>
      <c r="R12" s="310">
        <v>0</v>
      </c>
      <c r="S12" s="311">
        <f t="shared" si="2"/>
        <v>0</v>
      </c>
      <c r="T12" s="316">
        <f>分析係数表!F15</f>
        <v>0.35842164855867914</v>
      </c>
      <c r="U12" s="313">
        <f t="shared" si="3"/>
        <v>0</v>
      </c>
      <c r="V12" s="320">
        <f>分析係数表!D15</f>
        <v>1.5678367482667734E-2</v>
      </c>
      <c r="W12" s="291">
        <f t="shared" si="8"/>
        <v>0</v>
      </c>
      <c r="X12" s="316">
        <f>分析係数表!E15</f>
        <v>1.5634458686506418E-2</v>
      </c>
      <c r="Y12" s="292">
        <f t="shared" si="9"/>
        <v>0</v>
      </c>
    </row>
    <row r="13" spans="1:25">
      <c r="A13" s="278">
        <v>9</v>
      </c>
      <c r="B13" s="266" t="s">
        <v>81</v>
      </c>
      <c r="C13" s="287"/>
      <c r="D13" s="316">
        <f>投入係数表!M13</f>
        <v>2.2593855925407129E-2</v>
      </c>
      <c r="E13" s="306">
        <f t="shared" si="4"/>
        <v>0</v>
      </c>
      <c r="F13" s="316">
        <f>分析係数表!C16</f>
        <v>0.18770505348742417</v>
      </c>
      <c r="G13" s="306">
        <f t="shared" si="5"/>
        <v>0</v>
      </c>
      <c r="H13" s="306">
        <v>0</v>
      </c>
      <c r="I13" s="306">
        <f t="shared" si="0"/>
        <v>0</v>
      </c>
      <c r="J13" s="316">
        <f>分析係数表!G16</f>
        <v>1.5279579137581789E-2</v>
      </c>
      <c r="K13" s="308">
        <f t="shared" si="1"/>
        <v>0</v>
      </c>
      <c r="L13" s="49"/>
      <c r="M13" s="50"/>
      <c r="N13" s="318">
        <f>分析係数表!H16</f>
        <v>6.0242927132958465E-3</v>
      </c>
      <c r="O13" s="310">
        <f t="shared" si="6"/>
        <v>0</v>
      </c>
      <c r="P13" s="316">
        <f>分析係数表!C16</f>
        <v>0.18770505348742417</v>
      </c>
      <c r="Q13" s="310">
        <f t="shared" si="7"/>
        <v>0</v>
      </c>
      <c r="R13" s="310">
        <v>0</v>
      </c>
      <c r="S13" s="311">
        <f t="shared" si="2"/>
        <v>0</v>
      </c>
      <c r="T13" s="316">
        <f>分析係数表!F16</f>
        <v>0.2627694146106877</v>
      </c>
      <c r="U13" s="313">
        <f t="shared" si="3"/>
        <v>0</v>
      </c>
      <c r="V13" s="320">
        <f>分析係数表!D16</f>
        <v>1.0339400475073228E-2</v>
      </c>
      <c r="W13" s="291">
        <f t="shared" si="8"/>
        <v>0</v>
      </c>
      <c r="X13" s="316">
        <f>分析係数表!E16</f>
        <v>1.0339400475073228E-2</v>
      </c>
      <c r="Y13" s="292">
        <f t="shared" si="9"/>
        <v>0</v>
      </c>
    </row>
    <row r="14" spans="1:25">
      <c r="A14" s="278">
        <v>10</v>
      </c>
      <c r="B14" s="266" t="s">
        <v>82</v>
      </c>
      <c r="C14" s="287"/>
      <c r="D14" s="316">
        <f>投入係数表!M14</f>
        <v>1.0151017774973892E-2</v>
      </c>
      <c r="E14" s="306">
        <f t="shared" si="4"/>
        <v>0</v>
      </c>
      <c r="F14" s="316">
        <f>分析係数表!C17</f>
        <v>0.24245613901755958</v>
      </c>
      <c r="G14" s="306">
        <f t="shared" si="5"/>
        <v>0</v>
      </c>
      <c r="H14" s="306">
        <v>0</v>
      </c>
      <c r="I14" s="306">
        <f t="shared" si="0"/>
        <v>0</v>
      </c>
      <c r="J14" s="316">
        <f>分析係数表!G17</f>
        <v>0.24054742090319753</v>
      </c>
      <c r="K14" s="308">
        <f t="shared" si="1"/>
        <v>0</v>
      </c>
      <c r="L14" s="49"/>
      <c r="M14" s="50"/>
      <c r="N14" s="318">
        <f>分析係数表!H17</f>
        <v>2.8816966460243139E-3</v>
      </c>
      <c r="O14" s="310">
        <f t="shared" si="6"/>
        <v>0</v>
      </c>
      <c r="P14" s="316">
        <f>分析係数表!C17</f>
        <v>0.24245613901755958</v>
      </c>
      <c r="Q14" s="310">
        <f t="shared" si="7"/>
        <v>0</v>
      </c>
      <c r="R14" s="310">
        <v>0</v>
      </c>
      <c r="S14" s="311">
        <f t="shared" si="2"/>
        <v>0</v>
      </c>
      <c r="T14" s="316">
        <f>分析係数表!F17</f>
        <v>0.42825667105631338</v>
      </c>
      <c r="U14" s="313">
        <f t="shared" si="3"/>
        <v>0</v>
      </c>
      <c r="V14" s="320">
        <f>分析係数表!D17</f>
        <v>5.1560411778863557E-2</v>
      </c>
      <c r="W14" s="291">
        <f t="shared" si="8"/>
        <v>0</v>
      </c>
      <c r="X14" s="316">
        <f>分析係数表!E17</f>
        <v>4.9008807340167618E-2</v>
      </c>
      <c r="Y14" s="292">
        <f t="shared" si="9"/>
        <v>0</v>
      </c>
    </row>
    <row r="15" spans="1:25">
      <c r="A15" s="278">
        <v>11</v>
      </c>
      <c r="B15" s="266" t="s">
        <v>83</v>
      </c>
      <c r="C15" s="286">
        <f>データ入力!C16</f>
        <v>0</v>
      </c>
      <c r="D15" s="316">
        <f>投入係数表!M15</f>
        <v>9.3283861378727767E-2</v>
      </c>
      <c r="E15" s="306">
        <f t="shared" si="4"/>
        <v>0</v>
      </c>
      <c r="F15" s="316">
        <f>分析係数表!C18</f>
        <v>0.40831687749419565</v>
      </c>
      <c r="G15" s="306">
        <f t="shared" si="5"/>
        <v>0</v>
      </c>
      <c r="H15" s="306">
        <v>0</v>
      </c>
      <c r="I15" s="306">
        <f t="shared" si="0"/>
        <v>0</v>
      </c>
      <c r="J15" s="316">
        <f>分析係数表!G18</f>
        <v>0.21766947174074985</v>
      </c>
      <c r="K15" s="308">
        <f t="shared" si="1"/>
        <v>0</v>
      </c>
      <c r="L15" s="49"/>
      <c r="M15" s="50"/>
      <c r="N15" s="318">
        <f>分析係数表!H18</f>
        <v>4.4543159123807785E-4</v>
      </c>
      <c r="O15" s="310">
        <f t="shared" si="6"/>
        <v>0</v>
      </c>
      <c r="P15" s="316">
        <f>分析係数表!C18</f>
        <v>0.40831687749419565</v>
      </c>
      <c r="Q15" s="310">
        <f t="shared" si="7"/>
        <v>0</v>
      </c>
      <c r="R15" s="310">
        <v>0</v>
      </c>
      <c r="S15" s="311">
        <f t="shared" si="2"/>
        <v>0</v>
      </c>
      <c r="T15" s="316">
        <f>分析係数表!F18</f>
        <v>0.48997194925916815</v>
      </c>
      <c r="U15" s="313">
        <f t="shared" si="3"/>
        <v>0</v>
      </c>
      <c r="V15" s="320">
        <f>分析係数表!D18</f>
        <v>3.8565313316438733E-2</v>
      </c>
      <c r="W15" s="291">
        <f t="shared" si="8"/>
        <v>0</v>
      </c>
      <c r="X15" s="316">
        <f>分析係数表!E18</f>
        <v>3.6576455199010559E-2</v>
      </c>
      <c r="Y15" s="292">
        <f t="shared" si="9"/>
        <v>0</v>
      </c>
    </row>
    <row r="16" spans="1:25">
      <c r="A16" s="278">
        <v>12</v>
      </c>
      <c r="B16" s="266" t="s">
        <v>84</v>
      </c>
      <c r="C16" s="287"/>
      <c r="D16" s="316">
        <f>投入係数表!M16</f>
        <v>5.8346966634944732E-3</v>
      </c>
      <c r="E16" s="306">
        <f t="shared" si="4"/>
        <v>0</v>
      </c>
      <c r="F16" s="316">
        <f>分析係数表!C19</f>
        <v>0.72110086081153413</v>
      </c>
      <c r="G16" s="306">
        <f t="shared" si="5"/>
        <v>0</v>
      </c>
      <c r="H16" s="306">
        <v>0</v>
      </c>
      <c r="I16" s="306">
        <f t="shared" si="0"/>
        <v>0</v>
      </c>
      <c r="J16" s="316">
        <f>分析係数表!G19</f>
        <v>6.2445810408374151E-2</v>
      </c>
      <c r="K16" s="308">
        <f t="shared" si="1"/>
        <v>0</v>
      </c>
      <c r="L16" s="49"/>
      <c r="M16" s="50"/>
      <c r="N16" s="318">
        <f>分析係数表!H19</f>
        <v>-1.2604560155461526E-4</v>
      </c>
      <c r="O16" s="310">
        <f t="shared" si="6"/>
        <v>0</v>
      </c>
      <c r="P16" s="316">
        <f>分析係数表!C19</f>
        <v>0.72110086081153413</v>
      </c>
      <c r="Q16" s="310">
        <f t="shared" si="7"/>
        <v>0</v>
      </c>
      <c r="R16" s="310">
        <v>0</v>
      </c>
      <c r="S16" s="311">
        <f t="shared" si="2"/>
        <v>0</v>
      </c>
      <c r="T16" s="316">
        <f>分析係数表!F19</f>
        <v>0.21331101927013058</v>
      </c>
      <c r="U16" s="313">
        <f t="shared" si="3"/>
        <v>0</v>
      </c>
      <c r="V16" s="320">
        <f>分析係数表!D19</f>
        <v>1.2736199640345095E-2</v>
      </c>
      <c r="W16" s="291">
        <f t="shared" si="8"/>
        <v>0</v>
      </c>
      <c r="X16" s="316">
        <f>分析係数表!E19</f>
        <v>1.2523714081279422E-2</v>
      </c>
      <c r="Y16" s="292">
        <f t="shared" si="9"/>
        <v>0</v>
      </c>
    </row>
    <row r="17" spans="1:25">
      <c r="A17" s="278">
        <v>13</v>
      </c>
      <c r="B17" s="266" t="s">
        <v>85</v>
      </c>
      <c r="C17" s="287"/>
      <c r="D17" s="316">
        <f>投入係数表!M17</f>
        <v>9.0781749553576208E-3</v>
      </c>
      <c r="E17" s="306">
        <f t="shared" si="4"/>
        <v>0</v>
      </c>
      <c r="F17" s="316">
        <f>分析係数表!C20</f>
        <v>4.9598906854145253E-2</v>
      </c>
      <c r="G17" s="306">
        <f t="shared" si="5"/>
        <v>0</v>
      </c>
      <c r="H17" s="306">
        <v>0</v>
      </c>
      <c r="I17" s="306">
        <f t="shared" si="0"/>
        <v>0</v>
      </c>
      <c r="J17" s="316">
        <f>分析係数表!G20</f>
        <v>0.11671945764775135</v>
      </c>
      <c r="K17" s="308">
        <f t="shared" si="1"/>
        <v>0</v>
      </c>
      <c r="L17" s="49"/>
      <c r="M17" s="50"/>
      <c r="N17" s="318">
        <f>分析係数表!H20</f>
        <v>7.0439320449493942E-4</v>
      </c>
      <c r="O17" s="310">
        <f t="shared" si="6"/>
        <v>0</v>
      </c>
      <c r="P17" s="316">
        <f>分析係数表!C20</f>
        <v>4.9598906854145253E-2</v>
      </c>
      <c r="Q17" s="310">
        <f t="shared" si="7"/>
        <v>0</v>
      </c>
      <c r="R17" s="310">
        <v>0</v>
      </c>
      <c r="S17" s="311">
        <f t="shared" si="2"/>
        <v>0</v>
      </c>
      <c r="T17" s="316">
        <f>分析係数表!F20</f>
        <v>0.2109583665362576</v>
      </c>
      <c r="U17" s="313">
        <f t="shared" si="3"/>
        <v>0</v>
      </c>
      <c r="V17" s="320">
        <f>分析係数表!D20</f>
        <v>3.0797631013066269E-2</v>
      </c>
      <c r="W17" s="291">
        <f t="shared" si="8"/>
        <v>0</v>
      </c>
      <c r="X17" s="316">
        <f>分析係数表!E20</f>
        <v>2.9972730221401771E-2</v>
      </c>
      <c r="Y17" s="292">
        <f t="shared" si="9"/>
        <v>0</v>
      </c>
    </row>
    <row r="18" spans="1:25">
      <c r="A18" s="278">
        <v>14</v>
      </c>
      <c r="B18" s="266" t="s">
        <v>86</v>
      </c>
      <c r="C18" s="287"/>
      <c r="D18" s="316">
        <f>投入係数表!M18</f>
        <v>8.7680841736080661E-3</v>
      </c>
      <c r="E18" s="306">
        <f t="shared" si="4"/>
        <v>0</v>
      </c>
      <c r="F18" s="316">
        <f>分析係数表!C21</f>
        <v>0.28411166756853934</v>
      </c>
      <c r="G18" s="306">
        <f t="shared" si="5"/>
        <v>0</v>
      </c>
      <c r="H18" s="306">
        <v>0</v>
      </c>
      <c r="I18" s="306">
        <f t="shared" si="0"/>
        <v>0</v>
      </c>
      <c r="J18" s="316">
        <f>分析係数表!G21</f>
        <v>0.29005387701730417</v>
      </c>
      <c r="K18" s="308">
        <f t="shared" si="1"/>
        <v>0</v>
      </c>
      <c r="L18" s="49"/>
      <c r="M18" s="50"/>
      <c r="N18" s="318">
        <f>分析係数表!H21</f>
        <v>2.3737267060065176E-3</v>
      </c>
      <c r="O18" s="310">
        <f t="shared" si="6"/>
        <v>0</v>
      </c>
      <c r="P18" s="316">
        <f>分析係数表!C21</f>
        <v>0.28411166756853934</v>
      </c>
      <c r="Q18" s="310">
        <f t="shared" si="7"/>
        <v>0</v>
      </c>
      <c r="R18" s="310">
        <v>0</v>
      </c>
      <c r="S18" s="311">
        <f t="shared" si="2"/>
        <v>0</v>
      </c>
      <c r="T18" s="316">
        <f>分析係数表!F21</f>
        <v>0.45791147145628314</v>
      </c>
      <c r="U18" s="313">
        <f t="shared" si="3"/>
        <v>0</v>
      </c>
      <c r="V18" s="320">
        <f>分析係数表!D21</f>
        <v>5.9847590028896828E-2</v>
      </c>
      <c r="W18" s="291">
        <f t="shared" si="8"/>
        <v>0</v>
      </c>
      <c r="X18" s="316">
        <f>分析係数表!E21</f>
        <v>5.4782163530779596E-2</v>
      </c>
      <c r="Y18" s="292">
        <f t="shared" si="9"/>
        <v>0</v>
      </c>
    </row>
    <row r="19" spans="1:25">
      <c r="A19" s="278">
        <v>15</v>
      </c>
      <c r="B19" s="266" t="s">
        <v>70</v>
      </c>
      <c r="C19" s="287"/>
      <c r="D19" s="316">
        <f>投入係数表!M19</f>
        <v>8.4829432248728447E-4</v>
      </c>
      <c r="E19" s="306">
        <f t="shared" si="4"/>
        <v>0</v>
      </c>
      <c r="F19" s="316">
        <f>分析係数表!C22</f>
        <v>0.28280144764930404</v>
      </c>
      <c r="G19" s="306">
        <f t="shared" si="5"/>
        <v>0</v>
      </c>
      <c r="H19" s="306">
        <v>0</v>
      </c>
      <c r="I19" s="306">
        <f t="shared" si="0"/>
        <v>0</v>
      </c>
      <c r="J19" s="316">
        <f>分析係数表!G22</f>
        <v>0.21325815420745545</v>
      </c>
      <c r="K19" s="308">
        <f t="shared" si="1"/>
        <v>0</v>
      </c>
      <c r="L19" s="49"/>
      <c r="M19" s="50"/>
      <c r="N19" s="318">
        <f>分析係数表!H22</f>
        <v>5.2408897921031505E-5</v>
      </c>
      <c r="O19" s="310">
        <f t="shared" si="6"/>
        <v>0</v>
      </c>
      <c r="P19" s="316">
        <f>分析係数表!C22</f>
        <v>0.28280144764930404</v>
      </c>
      <c r="Q19" s="310">
        <f t="shared" si="7"/>
        <v>0</v>
      </c>
      <c r="R19" s="310">
        <v>0</v>
      </c>
      <c r="S19" s="311">
        <f t="shared" si="2"/>
        <v>0</v>
      </c>
      <c r="T19" s="316">
        <f>分析係数表!F22</f>
        <v>0.43073258580094059</v>
      </c>
      <c r="U19" s="313">
        <f t="shared" si="3"/>
        <v>0</v>
      </c>
      <c r="V19" s="320">
        <f>分析係数表!D22</f>
        <v>2.2938556731137788E-2</v>
      </c>
      <c r="W19" s="291">
        <f t="shared" si="8"/>
        <v>0</v>
      </c>
      <c r="X19" s="316">
        <f>分析係数表!E22</f>
        <v>2.2183368519679003E-2</v>
      </c>
      <c r="Y19" s="292">
        <f t="shared" si="9"/>
        <v>0</v>
      </c>
    </row>
    <row r="20" spans="1:25">
      <c r="A20" s="278">
        <v>16</v>
      </c>
      <c r="B20" s="266" t="s">
        <v>71</v>
      </c>
      <c r="C20" s="287"/>
      <c r="D20" s="316">
        <f>投入係数表!M20</f>
        <v>1.0372002010243689E-3</v>
      </c>
      <c r="E20" s="306">
        <f t="shared" si="4"/>
        <v>0</v>
      </c>
      <c r="F20" s="316">
        <f>分析係数表!C23</f>
        <v>0.31843177703160996</v>
      </c>
      <c r="G20" s="306">
        <f t="shared" si="5"/>
        <v>0</v>
      </c>
      <c r="H20" s="306">
        <v>0</v>
      </c>
      <c r="I20" s="306">
        <f t="shared" si="0"/>
        <v>0</v>
      </c>
      <c r="J20" s="316">
        <f>分析係数表!G23</f>
        <v>0.24379890925547271</v>
      </c>
      <c r="K20" s="308">
        <f t="shared" si="1"/>
        <v>0</v>
      </c>
      <c r="L20" s="49"/>
      <c r="M20" s="50"/>
      <c r="N20" s="318">
        <f>分析係数表!H23</f>
        <v>7.2227388731505603E-6</v>
      </c>
      <c r="O20" s="310">
        <f t="shared" si="6"/>
        <v>0</v>
      </c>
      <c r="P20" s="316">
        <f>分析係数表!C23</f>
        <v>0.31843177703160996</v>
      </c>
      <c r="Q20" s="310">
        <f t="shared" si="7"/>
        <v>0</v>
      </c>
      <c r="R20" s="310">
        <v>0</v>
      </c>
      <c r="S20" s="311">
        <f t="shared" si="2"/>
        <v>0</v>
      </c>
      <c r="T20" s="316">
        <f>分析係数表!F23</f>
        <v>0.43764444987651224</v>
      </c>
      <c r="U20" s="313">
        <f t="shared" si="3"/>
        <v>0</v>
      </c>
      <c r="V20" s="320">
        <f>分析係数表!D23</f>
        <v>3.7770855561684982E-2</v>
      </c>
      <c r="W20" s="291">
        <f t="shared" si="8"/>
        <v>0</v>
      </c>
      <c r="X20" s="316">
        <f>分析係数表!E23</f>
        <v>3.6503495425501575E-2</v>
      </c>
      <c r="Y20" s="292">
        <f t="shared" si="9"/>
        <v>0</v>
      </c>
    </row>
    <row r="21" spans="1:25">
      <c r="A21" s="278">
        <v>17</v>
      </c>
      <c r="B21" s="266" t="s">
        <v>72</v>
      </c>
      <c r="C21" s="287"/>
      <c r="D21" s="316">
        <f>投入係数表!M21</f>
        <v>0</v>
      </c>
      <c r="E21" s="306">
        <f t="shared" si="4"/>
        <v>0</v>
      </c>
      <c r="F21" s="316">
        <f>分析係数表!C24</f>
        <v>6.5709335168878003E-2</v>
      </c>
      <c r="G21" s="306">
        <f t="shared" si="5"/>
        <v>0</v>
      </c>
      <c r="H21" s="306">
        <v>0</v>
      </c>
      <c r="I21" s="306">
        <f t="shared" si="0"/>
        <v>0</v>
      </c>
      <c r="J21" s="316">
        <f>分析係数表!G24</f>
        <v>0.24633125110096343</v>
      </c>
      <c r="K21" s="308">
        <f t="shared" si="1"/>
        <v>0</v>
      </c>
      <c r="L21" s="49"/>
      <c r="M21" s="50"/>
      <c r="N21" s="318">
        <f>分析係数表!H24</f>
        <v>2.8080599423907303E-4</v>
      </c>
      <c r="O21" s="310">
        <f t="shared" si="6"/>
        <v>0</v>
      </c>
      <c r="P21" s="316">
        <f>分析係数表!C24</f>
        <v>6.5709335168878003E-2</v>
      </c>
      <c r="Q21" s="310">
        <f t="shared" si="7"/>
        <v>0</v>
      </c>
      <c r="R21" s="310">
        <v>0</v>
      </c>
      <c r="S21" s="311">
        <f t="shared" si="2"/>
        <v>0</v>
      </c>
      <c r="T21" s="316">
        <f>分析係数表!F24</f>
        <v>0.36721364788140759</v>
      </c>
      <c r="U21" s="313">
        <f t="shared" si="3"/>
        <v>0</v>
      </c>
      <c r="V21" s="320">
        <f>分析係数表!D24</f>
        <v>3.9309475738153632E-2</v>
      </c>
      <c r="W21" s="291">
        <f t="shared" si="8"/>
        <v>0</v>
      </c>
      <c r="X21" s="316">
        <f>分析係数表!E24</f>
        <v>3.8550657867992791E-2</v>
      </c>
      <c r="Y21" s="292">
        <f t="shared" si="9"/>
        <v>0</v>
      </c>
    </row>
    <row r="22" spans="1:25">
      <c r="A22" s="278">
        <v>18</v>
      </c>
      <c r="B22" s="266" t="s">
        <v>87</v>
      </c>
      <c r="C22" s="287"/>
      <c r="D22" s="316">
        <f>投入係数表!M22</f>
        <v>0</v>
      </c>
      <c r="E22" s="306">
        <f t="shared" si="4"/>
        <v>0</v>
      </c>
      <c r="F22" s="316">
        <f>分析係数表!C25</f>
        <v>0.13092441386923714</v>
      </c>
      <c r="G22" s="306">
        <f t="shared" si="5"/>
        <v>0</v>
      </c>
      <c r="H22" s="306">
        <v>0</v>
      </c>
      <c r="I22" s="306">
        <f t="shared" si="0"/>
        <v>0</v>
      </c>
      <c r="J22" s="316">
        <f>分析係数表!G25</f>
        <v>0.2605848403511512</v>
      </c>
      <c r="K22" s="308">
        <f t="shared" si="1"/>
        <v>0</v>
      </c>
      <c r="L22" s="49"/>
      <c r="M22" s="50"/>
      <c r="N22" s="318">
        <f>分析係数表!H25</f>
        <v>9.8123550057191766E-5</v>
      </c>
      <c r="O22" s="310">
        <f t="shared" si="6"/>
        <v>0</v>
      </c>
      <c r="P22" s="316">
        <f>分析係数表!C25</f>
        <v>0.13092441386923714</v>
      </c>
      <c r="Q22" s="310">
        <f t="shared" si="7"/>
        <v>0</v>
      </c>
      <c r="R22" s="310">
        <v>0</v>
      </c>
      <c r="S22" s="311">
        <f t="shared" si="2"/>
        <v>0</v>
      </c>
      <c r="T22" s="316">
        <f>分析係数表!F25</f>
        <v>0.33318683873123567</v>
      </c>
      <c r="U22" s="313">
        <f t="shared" si="3"/>
        <v>0</v>
      </c>
      <c r="V22" s="320">
        <f>分析係数表!D25</f>
        <v>4.284059086963312E-2</v>
      </c>
      <c r="W22" s="291">
        <f t="shared" si="8"/>
        <v>0</v>
      </c>
      <c r="X22" s="316">
        <f>分析係数表!E25</f>
        <v>4.249917369780222E-2</v>
      </c>
      <c r="Y22" s="292">
        <f t="shared" si="9"/>
        <v>0</v>
      </c>
    </row>
    <row r="23" spans="1:25">
      <c r="A23" s="278">
        <v>19</v>
      </c>
      <c r="B23" s="266" t="s">
        <v>88</v>
      </c>
      <c r="C23" s="287"/>
      <c r="D23" s="316">
        <f>投入係数表!M23</f>
        <v>1.7821309295951356E-5</v>
      </c>
      <c r="E23" s="306">
        <f t="shared" si="4"/>
        <v>0</v>
      </c>
      <c r="F23" s="316">
        <f>分析係数表!C26</f>
        <v>0.15308736674872969</v>
      </c>
      <c r="G23" s="306">
        <f t="shared" si="5"/>
        <v>0</v>
      </c>
      <c r="H23" s="306">
        <v>0</v>
      </c>
      <c r="I23" s="306">
        <f t="shared" si="0"/>
        <v>0</v>
      </c>
      <c r="J23" s="316">
        <f>分析係数表!G26</f>
        <v>0.20415569699579933</v>
      </c>
      <c r="K23" s="308">
        <f t="shared" si="1"/>
        <v>0</v>
      </c>
      <c r="L23" s="49"/>
      <c r="M23" s="50"/>
      <c r="N23" s="318">
        <f>分析係数表!H26</f>
        <v>8.8175548492147558E-3</v>
      </c>
      <c r="O23" s="310">
        <f t="shared" si="6"/>
        <v>0</v>
      </c>
      <c r="P23" s="316">
        <f>分析係数表!C26</f>
        <v>0.15308736674872969</v>
      </c>
      <c r="Q23" s="310">
        <f t="shared" si="7"/>
        <v>0</v>
      </c>
      <c r="R23" s="310">
        <v>0</v>
      </c>
      <c r="S23" s="311">
        <f t="shared" si="2"/>
        <v>0</v>
      </c>
      <c r="T23" s="316">
        <f>分析係数表!F26</f>
        <v>0.33811565690794865</v>
      </c>
      <c r="U23" s="313">
        <f t="shared" si="3"/>
        <v>0</v>
      </c>
      <c r="V23" s="320">
        <f>分析係数表!D26</f>
        <v>3.3929737559631502E-2</v>
      </c>
      <c r="W23" s="291">
        <f t="shared" si="8"/>
        <v>0</v>
      </c>
      <c r="X23" s="316">
        <f>分析係数表!E26</f>
        <v>3.3531988342571602E-2</v>
      </c>
      <c r="Y23" s="292">
        <f t="shared" si="9"/>
        <v>0</v>
      </c>
    </row>
    <row r="24" spans="1:25">
      <c r="A24" s="278">
        <v>20</v>
      </c>
      <c r="B24" s="266" t="s">
        <v>89</v>
      </c>
      <c r="C24" s="287"/>
      <c r="D24" s="316">
        <f>投入係数表!M24</f>
        <v>3.9206880451092984E-5</v>
      </c>
      <c r="E24" s="306">
        <f t="shared" si="4"/>
        <v>0</v>
      </c>
      <c r="F24" s="316">
        <f>分析係数表!C27</f>
        <v>0.18884998044104273</v>
      </c>
      <c r="G24" s="306">
        <f t="shared" si="5"/>
        <v>0</v>
      </c>
      <c r="H24" s="306">
        <v>0</v>
      </c>
      <c r="I24" s="306">
        <f t="shared" si="0"/>
        <v>0</v>
      </c>
      <c r="J24" s="316">
        <f>分析係数表!G27</f>
        <v>0.16481626532719168</v>
      </c>
      <c r="K24" s="308">
        <f t="shared" si="1"/>
        <v>0</v>
      </c>
      <c r="L24" s="49"/>
      <c r="M24" s="50"/>
      <c r="N24" s="318">
        <f>分析係数表!H27</f>
        <v>2.2388024205688101E-2</v>
      </c>
      <c r="O24" s="310">
        <f t="shared" si="6"/>
        <v>0</v>
      </c>
      <c r="P24" s="316">
        <f>分析係数表!C27</f>
        <v>0.18884998044104273</v>
      </c>
      <c r="Q24" s="310">
        <f t="shared" si="7"/>
        <v>0</v>
      </c>
      <c r="R24" s="310">
        <v>0</v>
      </c>
      <c r="S24" s="311">
        <f t="shared" si="2"/>
        <v>0</v>
      </c>
      <c r="T24" s="316">
        <f>分析係数表!F27</f>
        <v>0.29536956526946395</v>
      </c>
      <c r="U24" s="313">
        <f t="shared" si="3"/>
        <v>0</v>
      </c>
      <c r="V24" s="320">
        <f>分析係数表!D27</f>
        <v>2.042747265118797E-2</v>
      </c>
      <c r="W24" s="291">
        <f t="shared" si="8"/>
        <v>0</v>
      </c>
      <c r="X24" s="316">
        <f>分析係数表!E27</f>
        <v>2.035082172191522E-2</v>
      </c>
      <c r="Y24" s="292">
        <f t="shared" si="9"/>
        <v>0</v>
      </c>
    </row>
    <row r="25" spans="1:25">
      <c r="A25" s="278">
        <v>21</v>
      </c>
      <c r="B25" s="266" t="s">
        <v>90</v>
      </c>
      <c r="C25" s="287"/>
      <c r="D25" s="316">
        <f>投入係数表!M25</f>
        <v>3.5642618591902709E-6</v>
      </c>
      <c r="E25" s="306">
        <f t="shared" si="4"/>
        <v>0</v>
      </c>
      <c r="F25" s="316">
        <f>分析係数表!C28</f>
        <v>0.2115566871254172</v>
      </c>
      <c r="G25" s="306">
        <f t="shared" si="5"/>
        <v>0</v>
      </c>
      <c r="H25" s="306">
        <v>0</v>
      </c>
      <c r="I25" s="306">
        <f t="shared" si="0"/>
        <v>0</v>
      </c>
      <c r="J25" s="316">
        <f>分析係数表!G28</f>
        <v>0.18177207604774032</v>
      </c>
      <c r="K25" s="308">
        <f t="shared" si="1"/>
        <v>0</v>
      </c>
      <c r="L25" s="49"/>
      <c r="M25" s="50"/>
      <c r="N25" s="318">
        <f>分析係数表!H28</f>
        <v>7.2231792840574596E-3</v>
      </c>
      <c r="O25" s="310">
        <f t="shared" si="6"/>
        <v>0</v>
      </c>
      <c r="P25" s="316">
        <f>分析係数表!C28</f>
        <v>0.2115566871254172</v>
      </c>
      <c r="Q25" s="310">
        <f t="shared" si="7"/>
        <v>0</v>
      </c>
      <c r="R25" s="310">
        <v>0</v>
      </c>
      <c r="S25" s="311">
        <f t="shared" si="2"/>
        <v>0</v>
      </c>
      <c r="T25" s="316">
        <f>分析係数表!F28</f>
        <v>0.29628808224417325</v>
      </c>
      <c r="U25" s="313">
        <f t="shared" si="3"/>
        <v>0</v>
      </c>
      <c r="V25" s="320">
        <f>分析係数表!D28</f>
        <v>3.0551159487848582E-2</v>
      </c>
      <c r="W25" s="291">
        <f t="shared" si="8"/>
        <v>0</v>
      </c>
      <c r="X25" s="316">
        <f>分析係数表!E28</f>
        <v>3.018459578819983E-2</v>
      </c>
      <c r="Y25" s="292">
        <f t="shared" si="9"/>
        <v>0</v>
      </c>
    </row>
    <row r="26" spans="1:25">
      <c r="A26" s="278">
        <v>22</v>
      </c>
      <c r="B26" s="266" t="s">
        <v>64</v>
      </c>
      <c r="C26" s="287"/>
      <c r="D26" s="316">
        <f>投入係数表!M26</f>
        <v>1.0279331201904742E-2</v>
      </c>
      <c r="E26" s="306">
        <f t="shared" si="4"/>
        <v>0</v>
      </c>
      <c r="F26" s="316">
        <f>分析係数表!C29</f>
        <v>0.4024048564090591</v>
      </c>
      <c r="G26" s="306">
        <f t="shared" si="5"/>
        <v>0</v>
      </c>
      <c r="H26" s="306">
        <v>0</v>
      </c>
      <c r="I26" s="306">
        <f t="shared" si="0"/>
        <v>0</v>
      </c>
      <c r="J26" s="316">
        <f>分析係数表!G29</f>
        <v>0.28848634430593861</v>
      </c>
      <c r="K26" s="308">
        <f t="shared" si="1"/>
        <v>0</v>
      </c>
      <c r="L26" s="49"/>
      <c r="M26" s="50"/>
      <c r="N26" s="318">
        <f>分析係数表!H29</f>
        <v>7.7130042947109994E-3</v>
      </c>
      <c r="O26" s="310">
        <f t="shared" si="6"/>
        <v>0</v>
      </c>
      <c r="P26" s="316">
        <f>分析係数表!C29</f>
        <v>0.4024048564090591</v>
      </c>
      <c r="Q26" s="310">
        <f t="shared" si="7"/>
        <v>0</v>
      </c>
      <c r="R26" s="310">
        <v>0</v>
      </c>
      <c r="S26" s="311">
        <f t="shared" si="2"/>
        <v>0</v>
      </c>
      <c r="T26" s="316">
        <f>分析係数表!F29</f>
        <v>0.40202182464221792</v>
      </c>
      <c r="U26" s="313">
        <f t="shared" si="3"/>
        <v>0</v>
      </c>
      <c r="V26" s="320">
        <f>分析係数表!D29</f>
        <v>7.9194780809421356E-2</v>
      </c>
      <c r="W26" s="291">
        <f t="shared" si="8"/>
        <v>0</v>
      </c>
      <c r="X26" s="316">
        <f>分析係数表!E29</f>
        <v>6.5944675090492746E-2</v>
      </c>
      <c r="Y26" s="292">
        <f t="shared" si="9"/>
        <v>0</v>
      </c>
    </row>
    <row r="27" spans="1:25">
      <c r="A27" s="278">
        <v>23</v>
      </c>
      <c r="B27" s="266" t="s">
        <v>91</v>
      </c>
      <c r="C27" s="287"/>
      <c r="D27" s="316">
        <f>投入係数表!M27</f>
        <v>6.8077401510534177E-3</v>
      </c>
      <c r="E27" s="306">
        <f t="shared" si="4"/>
        <v>0</v>
      </c>
      <c r="F27" s="316">
        <f>分析係数表!C30</f>
        <v>1</v>
      </c>
      <c r="G27" s="306">
        <f t="shared" si="5"/>
        <v>0</v>
      </c>
      <c r="H27" s="306">
        <v>0</v>
      </c>
      <c r="I27" s="306">
        <f t="shared" si="0"/>
        <v>0</v>
      </c>
      <c r="J27" s="316">
        <f>分析係数表!G30</f>
        <v>0.33838967095036887</v>
      </c>
      <c r="K27" s="308">
        <f t="shared" si="1"/>
        <v>0</v>
      </c>
      <c r="L27" s="49"/>
      <c r="M27" s="50"/>
      <c r="N27" s="318">
        <f>分析係数表!H30</f>
        <v>0</v>
      </c>
      <c r="O27" s="310">
        <f t="shared" si="6"/>
        <v>0</v>
      </c>
      <c r="P27" s="316">
        <f>分析係数表!C30</f>
        <v>1</v>
      </c>
      <c r="Q27" s="310">
        <f t="shared" si="7"/>
        <v>0</v>
      </c>
      <c r="R27" s="310">
        <v>0</v>
      </c>
      <c r="S27" s="311">
        <f t="shared" si="2"/>
        <v>0</v>
      </c>
      <c r="T27" s="316">
        <f>分析係数表!F30</f>
        <v>0.46362091424568164</v>
      </c>
      <c r="U27" s="313">
        <f t="shared" si="3"/>
        <v>0</v>
      </c>
      <c r="V27" s="320">
        <f>分析係数表!D30</f>
        <v>7.3824536053885614E-2</v>
      </c>
      <c r="W27" s="291">
        <f t="shared" si="8"/>
        <v>0</v>
      </c>
      <c r="X27" s="316">
        <f>分析係数表!E30</f>
        <v>5.6949248710145881E-2</v>
      </c>
      <c r="Y27" s="292">
        <f t="shared" si="9"/>
        <v>0</v>
      </c>
    </row>
    <row r="28" spans="1:25">
      <c r="A28" s="278">
        <v>24</v>
      </c>
      <c r="B28" s="266" t="s">
        <v>92</v>
      </c>
      <c r="C28" s="287"/>
      <c r="D28" s="316">
        <f>投入係数表!M28</f>
        <v>4.8869594351357806E-2</v>
      </c>
      <c r="E28" s="306">
        <f t="shared" si="4"/>
        <v>0</v>
      </c>
      <c r="F28" s="316">
        <f>分析係数表!C31</f>
        <v>0.99932498158227889</v>
      </c>
      <c r="G28" s="306">
        <f t="shared" si="5"/>
        <v>0</v>
      </c>
      <c r="H28" s="306">
        <v>0</v>
      </c>
      <c r="I28" s="306">
        <f t="shared" si="0"/>
        <v>0</v>
      </c>
      <c r="J28" s="316">
        <f>分析係数表!G31</f>
        <v>7.0262508387801376E-2</v>
      </c>
      <c r="K28" s="308">
        <f t="shared" si="1"/>
        <v>0</v>
      </c>
      <c r="L28" s="49"/>
      <c r="M28" s="50"/>
      <c r="N28" s="318">
        <f>分析係数表!H31</f>
        <v>3.314462019579964E-2</v>
      </c>
      <c r="O28" s="310">
        <f t="shared" si="6"/>
        <v>0</v>
      </c>
      <c r="P28" s="316">
        <f>分析係数表!C31</f>
        <v>0.99932498158227889</v>
      </c>
      <c r="Q28" s="310">
        <f t="shared" si="7"/>
        <v>0</v>
      </c>
      <c r="R28" s="310">
        <v>0</v>
      </c>
      <c r="S28" s="311">
        <f t="shared" si="2"/>
        <v>0</v>
      </c>
      <c r="T28" s="316">
        <f>分析係数表!F31</f>
        <v>0.39948542779773355</v>
      </c>
      <c r="U28" s="313">
        <f t="shared" si="3"/>
        <v>0</v>
      </c>
      <c r="V28" s="320">
        <f>分析係数表!D31</f>
        <v>2.9145126840892164E-3</v>
      </c>
      <c r="W28" s="291">
        <f t="shared" si="8"/>
        <v>0</v>
      </c>
      <c r="X28" s="316">
        <f>分析係数表!E31</f>
        <v>2.9145126840892164E-3</v>
      </c>
      <c r="Y28" s="292">
        <f t="shared" si="9"/>
        <v>0</v>
      </c>
    </row>
    <row r="29" spans="1:25">
      <c r="A29" s="278">
        <v>25</v>
      </c>
      <c r="B29" s="266" t="s">
        <v>1</v>
      </c>
      <c r="C29" s="287"/>
      <c r="D29" s="316">
        <f>投入係数表!M29</f>
        <v>1.0550215103203202E-3</v>
      </c>
      <c r="E29" s="306">
        <f t="shared" si="4"/>
        <v>0</v>
      </c>
      <c r="F29" s="316">
        <f>分析係数表!C32</f>
        <v>0.9998360837770528</v>
      </c>
      <c r="G29" s="306">
        <f t="shared" si="5"/>
        <v>0</v>
      </c>
      <c r="H29" s="306">
        <v>0</v>
      </c>
      <c r="I29" s="306">
        <f t="shared" si="0"/>
        <v>0</v>
      </c>
      <c r="J29" s="316">
        <f>分析係数表!G32</f>
        <v>0.11380414292785156</v>
      </c>
      <c r="K29" s="308">
        <f t="shared" si="1"/>
        <v>0</v>
      </c>
      <c r="L29" s="49"/>
      <c r="M29" s="50"/>
      <c r="N29" s="318">
        <f>分析係数表!H32</f>
        <v>7.2296973654795713E-3</v>
      </c>
      <c r="O29" s="310">
        <f t="shared" si="6"/>
        <v>0</v>
      </c>
      <c r="P29" s="316">
        <f>分析係数表!C32</f>
        <v>0.9998360837770528</v>
      </c>
      <c r="Q29" s="310">
        <f t="shared" si="7"/>
        <v>0</v>
      </c>
      <c r="R29" s="310">
        <v>0</v>
      </c>
      <c r="S29" s="311">
        <f t="shared" si="2"/>
        <v>0</v>
      </c>
      <c r="T29" s="316">
        <f>分析係数表!F32</f>
        <v>0.44272670787830282</v>
      </c>
      <c r="U29" s="313">
        <f t="shared" si="3"/>
        <v>0</v>
      </c>
      <c r="V29" s="320">
        <f>分析係数表!D32</f>
        <v>2.1120085933633119E-2</v>
      </c>
      <c r="W29" s="291">
        <f t="shared" si="8"/>
        <v>0</v>
      </c>
      <c r="X29" s="316">
        <f>分析係数表!E32</f>
        <v>2.1120085933633119E-2</v>
      </c>
      <c r="Y29" s="292">
        <f t="shared" si="9"/>
        <v>0</v>
      </c>
    </row>
    <row r="30" spans="1:25">
      <c r="A30" s="278">
        <v>26</v>
      </c>
      <c r="B30" s="266" t="s">
        <v>2</v>
      </c>
      <c r="C30" s="287"/>
      <c r="D30" s="316">
        <f>投入係数表!M30</f>
        <v>2.9512088194095444E-3</v>
      </c>
      <c r="E30" s="306">
        <f t="shared" si="4"/>
        <v>0</v>
      </c>
      <c r="F30" s="316">
        <f>分析係数表!C33</f>
        <v>0.99108509199615646</v>
      </c>
      <c r="G30" s="306">
        <f t="shared" si="5"/>
        <v>0</v>
      </c>
      <c r="H30" s="306">
        <v>0</v>
      </c>
      <c r="I30" s="306">
        <f t="shared" si="0"/>
        <v>0</v>
      </c>
      <c r="J30" s="316">
        <f>分析係数表!G33</f>
        <v>0.4529749017181946</v>
      </c>
      <c r="K30" s="308">
        <f t="shared" si="1"/>
        <v>0</v>
      </c>
      <c r="L30" s="49"/>
      <c r="M30" s="50"/>
      <c r="N30" s="318">
        <f>分析係数表!H33</f>
        <v>7.7168799106917146E-4</v>
      </c>
      <c r="O30" s="310">
        <f t="shared" si="6"/>
        <v>0</v>
      </c>
      <c r="P30" s="316">
        <f>分析係数表!C33</f>
        <v>0.99108509199615646</v>
      </c>
      <c r="Q30" s="310">
        <f t="shared" si="7"/>
        <v>0</v>
      </c>
      <c r="R30" s="310">
        <v>0</v>
      </c>
      <c r="S30" s="311">
        <f t="shared" si="2"/>
        <v>0</v>
      </c>
      <c r="T30" s="316">
        <f>分析係数表!F33</f>
        <v>0.63278689994307047</v>
      </c>
      <c r="U30" s="313">
        <f t="shared" si="3"/>
        <v>0</v>
      </c>
      <c r="V30" s="320">
        <f>分析係数表!D33</f>
        <v>8.7702783269007503E-2</v>
      </c>
      <c r="W30" s="291">
        <f t="shared" si="8"/>
        <v>0</v>
      </c>
      <c r="X30" s="316">
        <f>分析係数表!E33</f>
        <v>8.4336323251883824E-2</v>
      </c>
      <c r="Y30" s="292">
        <f t="shared" si="9"/>
        <v>0</v>
      </c>
    </row>
    <row r="31" spans="1:25">
      <c r="A31" s="278">
        <v>27</v>
      </c>
      <c r="B31" s="266" t="s">
        <v>65</v>
      </c>
      <c r="C31" s="287"/>
      <c r="D31" s="316">
        <f>投入係数表!M31</f>
        <v>3.4209785324508218E-2</v>
      </c>
      <c r="E31" s="306">
        <f t="shared" si="4"/>
        <v>0</v>
      </c>
      <c r="F31" s="316">
        <f>分析係数表!C34</f>
        <v>0.24606089914510665</v>
      </c>
      <c r="G31" s="306">
        <f t="shared" si="5"/>
        <v>0</v>
      </c>
      <c r="H31" s="306">
        <v>0</v>
      </c>
      <c r="I31" s="306">
        <f t="shared" si="0"/>
        <v>0</v>
      </c>
      <c r="J31" s="316">
        <f>分析係数表!G34</f>
        <v>0.43749758717185111</v>
      </c>
      <c r="K31" s="308">
        <f t="shared" si="1"/>
        <v>0</v>
      </c>
      <c r="L31" s="49"/>
      <c r="M31" s="50"/>
      <c r="N31" s="318">
        <f>分析係数表!H34</f>
        <v>0.137069350800852</v>
      </c>
      <c r="O31" s="310">
        <f t="shared" si="6"/>
        <v>0</v>
      </c>
      <c r="P31" s="316">
        <f>分析係数表!C34</f>
        <v>0.24606089914510665</v>
      </c>
      <c r="Q31" s="310">
        <f t="shared" si="7"/>
        <v>0</v>
      </c>
      <c r="R31" s="310">
        <v>0</v>
      </c>
      <c r="S31" s="311">
        <f t="shared" si="2"/>
        <v>0</v>
      </c>
      <c r="T31" s="316">
        <f>分析係数表!F34</f>
        <v>0.68044247766447119</v>
      </c>
      <c r="U31" s="313">
        <f t="shared" si="3"/>
        <v>0</v>
      </c>
      <c r="V31" s="320">
        <f>分析係数表!D34</f>
        <v>0.15389009392691583</v>
      </c>
      <c r="W31" s="291">
        <f t="shared" si="8"/>
        <v>0</v>
      </c>
      <c r="X31" s="316">
        <f>分析係数表!E34</f>
        <v>0.1433320704064108</v>
      </c>
      <c r="Y31" s="292">
        <f t="shared" si="9"/>
        <v>0</v>
      </c>
    </row>
    <row r="32" spans="1:25">
      <c r="A32" s="278">
        <v>28</v>
      </c>
      <c r="B32" s="266" t="s">
        <v>66</v>
      </c>
      <c r="C32" s="287"/>
      <c r="D32" s="316">
        <f>投入係数表!M32</f>
        <v>1.1241681903886115E-2</v>
      </c>
      <c r="E32" s="306">
        <f t="shared" si="4"/>
        <v>0</v>
      </c>
      <c r="F32" s="316">
        <f>分析係数表!C35</f>
        <v>0.75377646979277246</v>
      </c>
      <c r="G32" s="306">
        <f t="shared" si="5"/>
        <v>0</v>
      </c>
      <c r="H32" s="306">
        <v>0</v>
      </c>
      <c r="I32" s="306">
        <f t="shared" si="0"/>
        <v>0</v>
      </c>
      <c r="J32" s="316">
        <f>分析係数表!G35</f>
        <v>0.30282397072447498</v>
      </c>
      <c r="K32" s="308">
        <f t="shared" si="1"/>
        <v>0</v>
      </c>
      <c r="L32" s="49"/>
      <c r="M32" s="50"/>
      <c r="N32" s="318">
        <f>分析係数表!H35</f>
        <v>5.7629969222324183E-2</v>
      </c>
      <c r="O32" s="310">
        <f t="shared" si="6"/>
        <v>0</v>
      </c>
      <c r="P32" s="316">
        <f>分析係数表!C35</f>
        <v>0.75377646979277246</v>
      </c>
      <c r="Q32" s="310">
        <f t="shared" si="7"/>
        <v>0</v>
      </c>
      <c r="R32" s="310">
        <v>0</v>
      </c>
      <c r="S32" s="311">
        <f t="shared" si="2"/>
        <v>0</v>
      </c>
      <c r="T32" s="316">
        <f>分析係数表!F35</f>
        <v>0.60548890850388704</v>
      </c>
      <c r="U32" s="313">
        <f t="shared" si="3"/>
        <v>0</v>
      </c>
      <c r="V32" s="320">
        <f>分析係数表!D35</f>
        <v>4.0363234612300396E-2</v>
      </c>
      <c r="W32" s="291">
        <f t="shared" si="8"/>
        <v>0</v>
      </c>
      <c r="X32" s="316">
        <f>分析係数表!E35</f>
        <v>3.9154079363329694E-2</v>
      </c>
      <c r="Y32" s="292">
        <f t="shared" si="9"/>
        <v>0</v>
      </c>
    </row>
    <row r="33" spans="1:25">
      <c r="A33" s="278">
        <v>29</v>
      </c>
      <c r="B33" s="266" t="s">
        <v>93</v>
      </c>
      <c r="C33" s="287"/>
      <c r="D33" s="316">
        <f>投入係数表!M33</f>
        <v>4.0596942576177188E-3</v>
      </c>
      <c r="E33" s="306">
        <f t="shared" si="4"/>
        <v>0</v>
      </c>
      <c r="F33" s="316">
        <f>分析係数表!C36</f>
        <v>0.99118010215945485</v>
      </c>
      <c r="G33" s="306">
        <f t="shared" si="5"/>
        <v>0</v>
      </c>
      <c r="H33" s="306">
        <v>0</v>
      </c>
      <c r="I33" s="306">
        <f t="shared" si="0"/>
        <v>0</v>
      </c>
      <c r="J33" s="316">
        <f>分析係数表!G36</f>
        <v>5.8650173764370726E-2</v>
      </c>
      <c r="K33" s="308">
        <f t="shared" si="1"/>
        <v>0</v>
      </c>
      <c r="L33" s="49"/>
      <c r="M33" s="50"/>
      <c r="N33" s="318">
        <f>分析係数表!H36</f>
        <v>0.2375179181177472</v>
      </c>
      <c r="O33" s="310">
        <f t="shared" si="6"/>
        <v>0</v>
      </c>
      <c r="P33" s="316">
        <f>分析係数表!C36</f>
        <v>0.99118010215945485</v>
      </c>
      <c r="Q33" s="310">
        <f t="shared" si="7"/>
        <v>0</v>
      </c>
      <c r="R33" s="310">
        <v>0</v>
      </c>
      <c r="S33" s="311">
        <f t="shared" si="2"/>
        <v>0</v>
      </c>
      <c r="T33" s="316">
        <f>分析係数表!F36</f>
        <v>0.81306518983088305</v>
      </c>
      <c r="U33" s="313">
        <f t="shared" si="3"/>
        <v>0</v>
      </c>
      <c r="V33" s="320">
        <f>分析係数表!D36</f>
        <v>1.5774342104513773E-2</v>
      </c>
      <c r="W33" s="291">
        <f t="shared" si="8"/>
        <v>0</v>
      </c>
      <c r="X33" s="316">
        <f>分析係数表!E36</f>
        <v>1.3229670821596217E-2</v>
      </c>
      <c r="Y33" s="292">
        <f t="shared" si="9"/>
        <v>0</v>
      </c>
    </row>
    <row r="34" spans="1:25">
      <c r="A34" s="278">
        <v>30</v>
      </c>
      <c r="B34" s="266" t="s">
        <v>94</v>
      </c>
      <c r="C34" s="287"/>
      <c r="D34" s="316">
        <f>投入係数表!M34</f>
        <v>4.8106842313491084E-2</v>
      </c>
      <c r="E34" s="306">
        <f t="shared" si="4"/>
        <v>0</v>
      </c>
      <c r="F34" s="316">
        <f>分析係数表!C37</f>
        <v>0.58105140483022077</v>
      </c>
      <c r="G34" s="306">
        <f t="shared" si="5"/>
        <v>0</v>
      </c>
      <c r="H34" s="306">
        <v>0</v>
      </c>
      <c r="I34" s="306">
        <f t="shared" si="0"/>
        <v>0</v>
      </c>
      <c r="J34" s="316">
        <f>分析係数表!G37</f>
        <v>0.40235165952905672</v>
      </c>
      <c r="K34" s="308">
        <f t="shared" si="1"/>
        <v>0</v>
      </c>
      <c r="L34" s="49"/>
      <c r="M34" s="50"/>
      <c r="N34" s="318">
        <f>分析係数表!H37</f>
        <v>4.2719417558337268E-2</v>
      </c>
      <c r="O34" s="310">
        <f t="shared" si="6"/>
        <v>0</v>
      </c>
      <c r="P34" s="316">
        <f>分析係数表!C37</f>
        <v>0.58105140483022077</v>
      </c>
      <c r="Q34" s="310">
        <f t="shared" si="7"/>
        <v>0</v>
      </c>
      <c r="R34" s="310">
        <v>0</v>
      </c>
      <c r="S34" s="311">
        <f t="shared" si="2"/>
        <v>0</v>
      </c>
      <c r="T34" s="316">
        <f>分析係数表!F37</f>
        <v>0.63403708963374472</v>
      </c>
      <c r="U34" s="313">
        <f t="shared" si="3"/>
        <v>0</v>
      </c>
      <c r="V34" s="320">
        <f>分析係数表!D37</f>
        <v>7.9200513574427991E-2</v>
      </c>
      <c r="W34" s="291">
        <f t="shared" si="8"/>
        <v>0</v>
      </c>
      <c r="X34" s="316">
        <f>分析係数表!E37</f>
        <v>7.3600662533244779E-2</v>
      </c>
      <c r="Y34" s="292">
        <f t="shared" si="9"/>
        <v>0</v>
      </c>
    </row>
    <row r="35" spans="1:25">
      <c r="A35" s="278">
        <v>31</v>
      </c>
      <c r="B35" s="266" t="s">
        <v>95</v>
      </c>
      <c r="C35" s="287"/>
      <c r="D35" s="316">
        <f>投入係数表!M35</f>
        <v>5.1432298628115609E-3</v>
      </c>
      <c r="E35" s="306">
        <f t="shared" si="4"/>
        <v>0</v>
      </c>
      <c r="F35" s="316">
        <f>分析係数表!C38</f>
        <v>0.47456671407271833</v>
      </c>
      <c r="G35" s="306">
        <f t="shared" si="5"/>
        <v>0</v>
      </c>
      <c r="H35" s="306">
        <v>0</v>
      </c>
      <c r="I35" s="306">
        <f t="shared" si="0"/>
        <v>0</v>
      </c>
      <c r="J35" s="316">
        <f>分析係数表!G38</f>
        <v>0.18003386475673192</v>
      </c>
      <c r="K35" s="308">
        <f t="shared" si="1"/>
        <v>0</v>
      </c>
      <c r="L35" s="49"/>
      <c r="M35" s="50"/>
      <c r="N35" s="318">
        <f>分析係数表!H38</f>
        <v>5.150358926080905E-2</v>
      </c>
      <c r="O35" s="310">
        <f t="shared" si="6"/>
        <v>0</v>
      </c>
      <c r="P35" s="316">
        <f>分析係数表!C38</f>
        <v>0.47456671407271833</v>
      </c>
      <c r="Q35" s="310">
        <f t="shared" si="7"/>
        <v>0</v>
      </c>
      <c r="R35" s="310">
        <v>0</v>
      </c>
      <c r="S35" s="311">
        <f t="shared" si="2"/>
        <v>0</v>
      </c>
      <c r="T35" s="316">
        <f>分析係数表!F38</f>
        <v>0.4997199825516766</v>
      </c>
      <c r="U35" s="313">
        <f t="shared" si="3"/>
        <v>0</v>
      </c>
      <c r="V35" s="320">
        <f>分析係数表!D38</f>
        <v>3.5590827435143364E-2</v>
      </c>
      <c r="W35" s="291">
        <f t="shared" si="8"/>
        <v>0</v>
      </c>
      <c r="X35" s="316">
        <f>分析係数表!E38</f>
        <v>3.1059891839156476E-2</v>
      </c>
      <c r="Y35" s="292">
        <f t="shared" si="9"/>
        <v>0</v>
      </c>
    </row>
    <row r="36" spans="1:25">
      <c r="A36" s="278">
        <v>32</v>
      </c>
      <c r="B36" s="266" t="s">
        <v>67</v>
      </c>
      <c r="C36" s="287"/>
      <c r="D36" s="316">
        <f>投入係数表!M36</f>
        <v>0</v>
      </c>
      <c r="E36" s="306">
        <f t="shared" si="4"/>
        <v>0</v>
      </c>
      <c r="F36" s="316">
        <f>分析係数表!C39</f>
        <v>1</v>
      </c>
      <c r="G36" s="306">
        <f t="shared" si="5"/>
        <v>0</v>
      </c>
      <c r="H36" s="306">
        <v>0</v>
      </c>
      <c r="I36" s="306">
        <f t="shared" si="0"/>
        <v>0</v>
      </c>
      <c r="J36" s="316">
        <f>分析係数表!G39</f>
        <v>0.33345520667958617</v>
      </c>
      <c r="K36" s="308">
        <f t="shared" si="1"/>
        <v>0</v>
      </c>
      <c r="L36" s="49"/>
      <c r="M36" s="50"/>
      <c r="N36" s="318">
        <f>分析係数表!H39</f>
        <v>5.0851604954235139E-3</v>
      </c>
      <c r="O36" s="310">
        <f t="shared" si="6"/>
        <v>0</v>
      </c>
      <c r="P36" s="316">
        <f>分析係数表!C39</f>
        <v>1</v>
      </c>
      <c r="Q36" s="310">
        <f t="shared" si="7"/>
        <v>0</v>
      </c>
      <c r="R36" s="310">
        <v>0</v>
      </c>
      <c r="S36" s="311">
        <f t="shared" si="2"/>
        <v>0</v>
      </c>
      <c r="T36" s="316">
        <f>分析係数表!F39</f>
        <v>0.70859596344355691</v>
      </c>
      <c r="U36" s="313">
        <f t="shared" si="3"/>
        <v>0</v>
      </c>
      <c r="V36" s="320">
        <f>分析係数表!D39</f>
        <v>4.8027598057070089E-2</v>
      </c>
      <c r="W36" s="291">
        <f t="shared" si="8"/>
        <v>0</v>
      </c>
      <c r="X36" s="316">
        <f>分析係数表!E39</f>
        <v>4.8027598057070089E-2</v>
      </c>
      <c r="Y36" s="292">
        <f t="shared" si="9"/>
        <v>0</v>
      </c>
    </row>
    <row r="37" spans="1:25">
      <c r="A37" s="278">
        <v>33</v>
      </c>
      <c r="B37" s="266" t="s">
        <v>96</v>
      </c>
      <c r="C37" s="287"/>
      <c r="D37" s="316">
        <f>投入係数表!M37</f>
        <v>7.1641663369724452E-4</v>
      </c>
      <c r="E37" s="306">
        <f t="shared" si="4"/>
        <v>0</v>
      </c>
      <c r="F37" s="316">
        <f>分析係数表!C40</f>
        <v>0.78927678494152065</v>
      </c>
      <c r="G37" s="306">
        <f t="shared" si="5"/>
        <v>0</v>
      </c>
      <c r="H37" s="306">
        <v>0</v>
      </c>
      <c r="I37" s="306">
        <f t="shared" si="0"/>
        <v>0</v>
      </c>
      <c r="J37" s="316">
        <f>分析係数表!G40</f>
        <v>0.52314226927728547</v>
      </c>
      <c r="K37" s="308">
        <f t="shared" si="1"/>
        <v>0</v>
      </c>
      <c r="L37" s="49"/>
      <c r="M37" s="50"/>
      <c r="N37" s="318">
        <f>分析係数表!H40</f>
        <v>3.428475595158087E-2</v>
      </c>
      <c r="O37" s="310">
        <f t="shared" si="6"/>
        <v>0</v>
      </c>
      <c r="P37" s="316">
        <f>分析係数表!C40</f>
        <v>0.78927678494152065</v>
      </c>
      <c r="Q37" s="310">
        <f t="shared" si="7"/>
        <v>0</v>
      </c>
      <c r="R37" s="310">
        <v>0</v>
      </c>
      <c r="S37" s="311">
        <f t="shared" si="2"/>
        <v>0</v>
      </c>
      <c r="T37" s="316">
        <f>分析係数表!F40</f>
        <v>0.70623799726049996</v>
      </c>
      <c r="U37" s="313">
        <f t="shared" si="3"/>
        <v>0</v>
      </c>
      <c r="V37" s="320">
        <f>分析係数表!D40</f>
        <v>9.0697433955161888E-2</v>
      </c>
      <c r="W37" s="291">
        <f t="shared" si="8"/>
        <v>0</v>
      </c>
      <c r="X37" s="316">
        <f>分析係数表!E40</f>
        <v>9.0562666353757981E-2</v>
      </c>
      <c r="Y37" s="292">
        <f t="shared" si="9"/>
        <v>0</v>
      </c>
    </row>
    <row r="38" spans="1:25">
      <c r="A38" s="278">
        <v>34</v>
      </c>
      <c r="B38" s="266" t="s">
        <v>97</v>
      </c>
      <c r="C38" s="287"/>
      <c r="D38" s="316">
        <f>投入係数表!M38</f>
        <v>0</v>
      </c>
      <c r="E38" s="306">
        <f t="shared" si="4"/>
        <v>0</v>
      </c>
      <c r="F38" s="316">
        <f>分析係数表!C41</f>
        <v>0.99594790611943085</v>
      </c>
      <c r="G38" s="306">
        <f t="shared" si="5"/>
        <v>0</v>
      </c>
      <c r="H38" s="306">
        <v>0</v>
      </c>
      <c r="I38" s="306">
        <f t="shared" si="0"/>
        <v>0</v>
      </c>
      <c r="J38" s="316">
        <f>分析係数表!G41</f>
        <v>0.50896339569449323</v>
      </c>
      <c r="K38" s="308">
        <f t="shared" si="1"/>
        <v>0</v>
      </c>
      <c r="L38" s="49"/>
      <c r="M38" s="50"/>
      <c r="N38" s="318">
        <f>分析係数表!H41</f>
        <v>5.504775199299148E-2</v>
      </c>
      <c r="O38" s="310">
        <f t="shared" si="6"/>
        <v>0</v>
      </c>
      <c r="P38" s="316">
        <f>分析係数表!C41</f>
        <v>0.99594790611943085</v>
      </c>
      <c r="Q38" s="310">
        <f t="shared" si="7"/>
        <v>0</v>
      </c>
      <c r="R38" s="310">
        <v>0</v>
      </c>
      <c r="S38" s="311">
        <f t="shared" si="2"/>
        <v>0</v>
      </c>
      <c r="T38" s="316">
        <f>分析係数表!F41</f>
        <v>0.58132099287543681</v>
      </c>
      <c r="U38" s="313">
        <f t="shared" si="3"/>
        <v>0</v>
      </c>
      <c r="V38" s="320">
        <f>分析係数表!D41</f>
        <v>0.12149342216939719</v>
      </c>
      <c r="W38" s="291">
        <f t="shared" si="8"/>
        <v>0</v>
      </c>
      <c r="X38" s="316">
        <f>分析係数表!E41</f>
        <v>0.11755967401821014</v>
      </c>
      <c r="Y38" s="292">
        <f t="shared" si="9"/>
        <v>0</v>
      </c>
    </row>
    <row r="39" spans="1:25">
      <c r="A39" s="278">
        <v>35</v>
      </c>
      <c r="B39" s="266" t="s">
        <v>3</v>
      </c>
      <c r="C39" s="287"/>
      <c r="D39" s="316">
        <f>投入係数表!M39</f>
        <v>7.7344482344428875E-4</v>
      </c>
      <c r="E39" s="306">
        <f>$C$15*D39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6"/>
        <v>0</v>
      </c>
      <c r="P39" s="316">
        <f>分析係数表!C42</f>
        <v>0.9655414908579466</v>
      </c>
      <c r="Q39" s="310">
        <f>O39*P39</f>
        <v>0</v>
      </c>
      <c r="R39" s="310">
        <v>0</v>
      </c>
      <c r="S39" s="311">
        <f>I39+R39</f>
        <v>0</v>
      </c>
      <c r="T39" s="316">
        <f>分析係数表!F42</f>
        <v>0.58706867988829459</v>
      </c>
      <c r="U39" s="313">
        <f t="shared" si="3"/>
        <v>0</v>
      </c>
      <c r="V39" s="320">
        <f>分析係数表!D42</f>
        <v>0.12536880137580664</v>
      </c>
      <c r="W39" s="291">
        <f t="shared" si="8"/>
        <v>0</v>
      </c>
      <c r="X39" s="316">
        <f>分析係数表!E42</f>
        <v>0.11770088827882173</v>
      </c>
      <c r="Y39" s="292">
        <f t="shared" si="9"/>
        <v>0</v>
      </c>
    </row>
    <row r="40" spans="1:25">
      <c r="A40" s="278">
        <v>36</v>
      </c>
      <c r="B40" s="266" t="s">
        <v>98</v>
      </c>
      <c r="C40" s="287"/>
      <c r="D40" s="316">
        <f>投入係数表!M40</f>
        <v>6.4545218008076624E-2</v>
      </c>
      <c r="E40" s="306">
        <f>$C$15*D40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6"/>
        <v>0</v>
      </c>
      <c r="P40" s="316">
        <f>分析係数表!C43</f>
        <v>0.68354347123018677</v>
      </c>
      <c r="Q40" s="310">
        <f>O40*P40</f>
        <v>0</v>
      </c>
      <c r="R40" s="310">
        <v>0</v>
      </c>
      <c r="S40" s="311">
        <f>I40+R40</f>
        <v>0</v>
      </c>
      <c r="T40" s="316">
        <f>分析係数表!F43</f>
        <v>0.62240825035949521</v>
      </c>
      <c r="U40" s="313">
        <f t="shared" si="3"/>
        <v>0</v>
      </c>
      <c r="V40" s="320">
        <f>分析係数表!D43</f>
        <v>0.13048156468325811</v>
      </c>
      <c r="W40" s="291">
        <f t="shared" si="8"/>
        <v>0</v>
      </c>
      <c r="X40" s="316">
        <f>分析係数表!E43</f>
        <v>0.11291103502841897</v>
      </c>
      <c r="Y40" s="292">
        <f t="shared" si="9"/>
        <v>0</v>
      </c>
    </row>
    <row r="41" spans="1:25">
      <c r="A41" s="278">
        <v>37</v>
      </c>
      <c r="B41" s="266" t="s">
        <v>99</v>
      </c>
      <c r="C41" s="287"/>
      <c r="D41" s="316">
        <f>投入係数表!M41</f>
        <v>2.1741997341060654E-4</v>
      </c>
      <c r="E41" s="306">
        <f>$C$15*D41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6"/>
        <v>0</v>
      </c>
      <c r="P41" s="316">
        <f>分析係数表!C44</f>
        <v>0.55987382763194615</v>
      </c>
      <c r="Q41" s="310">
        <f>O41*P41</f>
        <v>0</v>
      </c>
      <c r="R41" s="310">
        <v>0</v>
      </c>
      <c r="S41" s="311">
        <f>I41+R41</f>
        <v>0</v>
      </c>
      <c r="T41" s="316">
        <f>分析係数表!F44</f>
        <v>0.5344179716450459</v>
      </c>
      <c r="U41" s="313">
        <f t="shared" si="3"/>
        <v>0</v>
      </c>
      <c r="V41" s="320">
        <f>分析係数表!D44</f>
        <v>0.19836337849438287</v>
      </c>
      <c r="W41" s="291">
        <f t="shared" si="8"/>
        <v>0</v>
      </c>
      <c r="X41" s="316">
        <f>分析係数表!E44</f>
        <v>0.16230318686650563</v>
      </c>
      <c r="Y41" s="292">
        <f t="shared" si="9"/>
        <v>0</v>
      </c>
    </row>
    <row r="42" spans="1:25">
      <c r="A42" s="278">
        <v>38</v>
      </c>
      <c r="B42" s="266" t="s">
        <v>4</v>
      </c>
      <c r="C42" s="287"/>
      <c r="D42" s="316">
        <f>投入係数表!M42</f>
        <v>1.0835356051938424E-3</v>
      </c>
      <c r="E42" s="306">
        <f>$C$15*D42</f>
        <v>0</v>
      </c>
      <c r="F42" s="316">
        <f>分析係数表!C45</f>
        <v>1</v>
      </c>
      <c r="G42" s="306">
        <f>E42*F42</f>
        <v>0</v>
      </c>
      <c r="H42" s="306">
        <v>0</v>
      </c>
      <c r="I42" s="306">
        <f>C42+H42</f>
        <v>0</v>
      </c>
      <c r="J42" s="316">
        <f>分析係数表!G45</f>
        <v>0</v>
      </c>
      <c r="K42" s="308">
        <f>I42*J42</f>
        <v>0</v>
      </c>
      <c r="L42" s="49"/>
      <c r="M42" s="50"/>
      <c r="N42" s="318">
        <f>分析係数表!H45</f>
        <v>0</v>
      </c>
      <c r="O42" s="310">
        <f t="shared" si="6"/>
        <v>0</v>
      </c>
      <c r="P42" s="316">
        <f>分析係数表!C45</f>
        <v>1</v>
      </c>
      <c r="Q42" s="310">
        <f>O42*P42</f>
        <v>0</v>
      </c>
      <c r="R42" s="310">
        <v>0</v>
      </c>
      <c r="S42" s="311">
        <f>I42+R42</f>
        <v>0</v>
      </c>
      <c r="T42" s="316">
        <f>分析係数表!F45</f>
        <v>0</v>
      </c>
      <c r="U42" s="313">
        <f t="shared" si="3"/>
        <v>0</v>
      </c>
      <c r="V42" s="320">
        <f>分析係数表!D45</f>
        <v>0</v>
      </c>
      <c r="W42" s="291">
        <f t="shared" si="8"/>
        <v>0</v>
      </c>
      <c r="X42" s="316">
        <f>分析係数表!E45</f>
        <v>0</v>
      </c>
      <c r="Y42" s="292">
        <f t="shared" si="9"/>
        <v>0</v>
      </c>
    </row>
    <row r="43" spans="1:25">
      <c r="A43" s="278">
        <v>39</v>
      </c>
      <c r="B43" s="266" t="s">
        <v>5</v>
      </c>
      <c r="C43" s="287"/>
      <c r="D43" s="316">
        <f>投入係数表!M43</f>
        <v>1.130940287921073E-2</v>
      </c>
      <c r="E43" s="306">
        <f>$C$15*D43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6"/>
        <v>0</v>
      </c>
      <c r="P43" s="316">
        <f>分析係数表!C46</f>
        <v>0.63561708735819755</v>
      </c>
      <c r="Q43" s="310">
        <f>O43*P43</f>
        <v>0</v>
      </c>
      <c r="R43" s="310">
        <v>0</v>
      </c>
      <c r="S43" s="311">
        <f>I43+R43</f>
        <v>0</v>
      </c>
      <c r="T43" s="316">
        <f>分析係数表!F46</f>
        <v>0.64740426293918441</v>
      </c>
      <c r="U43" s="313">
        <f t="shared" si="3"/>
        <v>0</v>
      </c>
      <c r="V43" s="320">
        <f>分析係数表!D46</f>
        <v>3.6867524451068895E-3</v>
      </c>
      <c r="W43" s="291">
        <f t="shared" si="8"/>
        <v>0</v>
      </c>
      <c r="X43" s="316">
        <f>分析係数表!E46</f>
        <v>3.6024838177901608E-3</v>
      </c>
      <c r="Y43" s="292">
        <f t="shared" si="9"/>
        <v>0</v>
      </c>
    </row>
    <row r="44" spans="1:25">
      <c r="A44" s="279">
        <v>40</v>
      </c>
      <c r="B44" s="276" t="s">
        <v>279</v>
      </c>
      <c r="C44" s="293">
        <f>SUM(C5:C43)</f>
        <v>0</v>
      </c>
      <c r="D44" s="317">
        <f>投入係数表!M44</f>
        <v>0.49847984231705533</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0D7D5-1165-4D89-8F3B-3C66CCE40DD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303</v>
      </c>
      <c r="S2" s="83" t="s">
        <v>240</v>
      </c>
      <c r="U2" s="290" t="s">
        <v>227</v>
      </c>
      <c r="W2" s="83" t="s">
        <v>216</v>
      </c>
      <c r="Y2" s="83" t="s">
        <v>241</v>
      </c>
    </row>
    <row r="3" spans="1:25" ht="44">
      <c r="B3" s="39"/>
      <c r="C3" s="40" t="s">
        <v>242</v>
      </c>
      <c r="D3" s="40" t="s">
        <v>304</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投入係数表!N5</f>
        <v>0</v>
      </c>
      <c r="E5" s="306">
        <f t="shared" ref="E5:E38" si="0">$C$16*D5</f>
        <v>0</v>
      </c>
      <c r="F5" s="316">
        <f>分析係数表!C8</f>
        <v>0.17333290637377241</v>
      </c>
      <c r="G5" s="306">
        <f>E5*F5</f>
        <v>0</v>
      </c>
      <c r="H5" s="306">
        <f t="array" ref="H5:H43">MMULT(逆行列係数表!C5:AO43,G5:G43)</f>
        <v>0</v>
      </c>
      <c r="I5" s="306">
        <f t="shared" ref="I5:I38" si="1">C5+H5</f>
        <v>0</v>
      </c>
      <c r="J5" s="316">
        <f>分析係数表!G8</f>
        <v>0.15155149614048036</v>
      </c>
      <c r="K5" s="308">
        <f>I5*J5</f>
        <v>0</v>
      </c>
      <c r="L5" s="49" t="s">
        <v>115</v>
      </c>
      <c r="M5" s="50" t="s">
        <v>115</v>
      </c>
      <c r="N5" s="318">
        <f>分析係数表!H8</f>
        <v>1.1299182227411633E-2</v>
      </c>
      <c r="O5" s="310">
        <f t="shared" ref="O5:O10" si="2">$M$44*N5</f>
        <v>0</v>
      </c>
      <c r="P5" s="316">
        <f>分析係数表!C8</f>
        <v>0.17333290637377241</v>
      </c>
      <c r="Q5" s="310">
        <f t="shared" ref="Q5:Q13" si="3">O5*P5</f>
        <v>0</v>
      </c>
      <c r="R5" s="310">
        <f t="array" ref="R5:R43">MMULT(逆行列係数表!C5:AO43,Q5:Q43)</f>
        <v>0</v>
      </c>
      <c r="S5" s="311">
        <f t="shared" ref="S5:S38" si="4">I5+R5</f>
        <v>0</v>
      </c>
      <c r="T5" s="316">
        <f>分析係数表!F8</f>
        <v>0.42721038226158625</v>
      </c>
      <c r="U5" s="313">
        <f t="shared" ref="U5:U38" si="5">S5*T5</f>
        <v>0</v>
      </c>
      <c r="V5" s="320">
        <f>分析係数表!D8</f>
        <v>0.32298797552049696</v>
      </c>
      <c r="W5" s="291">
        <f>ROUND(S5*V5,0)</f>
        <v>0</v>
      </c>
      <c r="X5" s="316">
        <f>分析係数表!E8</f>
        <v>0.12265584155979949</v>
      </c>
      <c r="Y5" s="292">
        <f>ROUND(S5*X5,0)</f>
        <v>0</v>
      </c>
    </row>
    <row r="6" spans="1:25">
      <c r="A6" s="278">
        <v>2</v>
      </c>
      <c r="B6" s="266" t="s">
        <v>74</v>
      </c>
      <c r="C6" s="287"/>
      <c r="D6" s="316">
        <f>投入係数表!N6</f>
        <v>0</v>
      </c>
      <c r="E6" s="306">
        <f t="shared" si="0"/>
        <v>0</v>
      </c>
      <c r="F6" s="316">
        <f>分析係数表!C9</f>
        <v>0.39351462480142041</v>
      </c>
      <c r="G6" s="306">
        <f>E6*F6</f>
        <v>0</v>
      </c>
      <c r="H6" s="306">
        <v>0</v>
      </c>
      <c r="I6" s="306">
        <f t="shared" si="1"/>
        <v>0</v>
      </c>
      <c r="J6" s="316">
        <f>分析係数表!G9</f>
        <v>0.22817522849038765</v>
      </c>
      <c r="K6" s="308">
        <f>I6*J6</f>
        <v>0</v>
      </c>
      <c r="L6" s="49"/>
      <c r="M6" s="50"/>
      <c r="N6" s="318">
        <f>分析係数表!H9</f>
        <v>5.0911500837573466E-4</v>
      </c>
      <c r="O6" s="310">
        <f t="shared" si="2"/>
        <v>0</v>
      </c>
      <c r="P6" s="316">
        <f>分析係数表!C9</f>
        <v>0.39351462480142041</v>
      </c>
      <c r="Q6" s="310">
        <f t="shared" si="3"/>
        <v>0</v>
      </c>
      <c r="R6" s="310">
        <v>0</v>
      </c>
      <c r="S6" s="311">
        <f t="shared" si="4"/>
        <v>0</v>
      </c>
      <c r="T6" s="316">
        <f>分析係数表!F9</f>
        <v>0.63987813845992225</v>
      </c>
      <c r="U6" s="313">
        <f t="shared" si="5"/>
        <v>0</v>
      </c>
      <c r="V6" s="320">
        <f>分析係数表!D9</f>
        <v>0.29572434079210003</v>
      </c>
      <c r="W6" s="291">
        <f t="shared" ref="W6:W38" si="6">ROUND(S6*V6,0)</f>
        <v>0</v>
      </c>
      <c r="X6" s="316">
        <f>分析係数表!E9</f>
        <v>0.26862065342998215</v>
      </c>
      <c r="Y6" s="292">
        <f t="shared" ref="Y6:Y38" si="7">ROUND(S6*X6,0)</f>
        <v>0</v>
      </c>
    </row>
    <row r="7" spans="1:25">
      <c r="A7" s="278">
        <v>3</v>
      </c>
      <c r="B7" s="266" t="s">
        <v>75</v>
      </c>
      <c r="C7" s="287"/>
      <c r="D7" s="316">
        <f>投入係数表!N7</f>
        <v>0</v>
      </c>
      <c r="E7" s="306">
        <f t="shared" si="0"/>
        <v>0</v>
      </c>
      <c r="F7" s="316">
        <f>分析係数表!C10</f>
        <v>0.12671464860287895</v>
      </c>
      <c r="G7" s="306">
        <f>E7*F7</f>
        <v>0</v>
      </c>
      <c r="H7" s="306">
        <v>0</v>
      </c>
      <c r="I7" s="306">
        <f t="shared" si="1"/>
        <v>0</v>
      </c>
      <c r="J7" s="316">
        <f>分析係数表!G10</f>
        <v>0.17153349174243465</v>
      </c>
      <c r="K7" s="308">
        <f>I7*J7</f>
        <v>0</v>
      </c>
      <c r="L7" s="49"/>
      <c r="M7" s="50"/>
      <c r="N7" s="318">
        <f>分析係数表!H10</f>
        <v>1.1608350684055029E-3</v>
      </c>
      <c r="O7" s="310">
        <f t="shared" si="2"/>
        <v>0</v>
      </c>
      <c r="P7" s="316">
        <f>分析係数表!C10</f>
        <v>0.12671464860287895</v>
      </c>
      <c r="Q7" s="310">
        <f t="shared" si="3"/>
        <v>0</v>
      </c>
      <c r="R7" s="310">
        <v>0</v>
      </c>
      <c r="S7" s="311">
        <f t="shared" si="4"/>
        <v>0</v>
      </c>
      <c r="T7" s="316">
        <f>分析係数表!F10</f>
        <v>0.47381340455197063</v>
      </c>
      <c r="U7" s="313">
        <f t="shared" si="5"/>
        <v>0</v>
      </c>
      <c r="V7" s="320">
        <f>分析係数表!D10</f>
        <v>9.5045460793747427E-2</v>
      </c>
      <c r="W7" s="291">
        <f t="shared" si="6"/>
        <v>0</v>
      </c>
      <c r="X7" s="316">
        <f>分析係数表!E10</f>
        <v>4.2279520059697977E-2</v>
      </c>
      <c r="Y7" s="292">
        <f t="shared" si="7"/>
        <v>0</v>
      </c>
    </row>
    <row r="8" spans="1:25">
      <c r="A8" s="278">
        <v>4</v>
      </c>
      <c r="B8" s="266" t="s">
        <v>76</v>
      </c>
      <c r="C8" s="287"/>
      <c r="D8" s="316">
        <f>投入係数表!N8</f>
        <v>5.6765055179266215E-2</v>
      </c>
      <c r="E8" s="306">
        <f t="shared" si="0"/>
        <v>0</v>
      </c>
      <c r="F8" s="316">
        <f>分析係数表!C11</f>
        <v>9.348517078458185E-3</v>
      </c>
      <c r="G8" s="306">
        <f>E8*F8</f>
        <v>0</v>
      </c>
      <c r="H8" s="306">
        <v>0</v>
      </c>
      <c r="I8" s="306">
        <f t="shared" si="1"/>
        <v>0</v>
      </c>
      <c r="J8" s="316">
        <f>分析係数表!G11</f>
        <v>0.2579516055394917</v>
      </c>
      <c r="K8" s="308">
        <f t="shared" ref="K8:K38" si="8">I8*J8</f>
        <v>0</v>
      </c>
      <c r="L8" s="49"/>
      <c r="M8" s="50"/>
      <c r="N8" s="318">
        <f>分析係数表!H11</f>
        <v>-1.9466162084954558E-5</v>
      </c>
      <c r="O8" s="310">
        <f t="shared" si="2"/>
        <v>0</v>
      </c>
      <c r="P8" s="316">
        <f>分析係数表!C11</f>
        <v>9.348517078458185E-3</v>
      </c>
      <c r="Q8" s="310">
        <f t="shared" si="3"/>
        <v>0</v>
      </c>
      <c r="R8" s="310">
        <v>0</v>
      </c>
      <c r="S8" s="311">
        <f t="shared" si="4"/>
        <v>0</v>
      </c>
      <c r="T8" s="316">
        <f>分析係数表!F11</f>
        <v>0.54360066960888753</v>
      </c>
      <c r="U8" s="313">
        <f t="shared" si="5"/>
        <v>0</v>
      </c>
      <c r="V8" s="320">
        <f>分析係数表!D11</f>
        <v>4.0785268604474206E-2</v>
      </c>
      <c r="W8" s="291">
        <f t="shared" si="6"/>
        <v>0</v>
      </c>
      <c r="X8" s="316">
        <f>分析係数表!E11</f>
        <v>3.926343022371024E-2</v>
      </c>
      <c r="Y8" s="292">
        <f t="shared" si="7"/>
        <v>0</v>
      </c>
    </row>
    <row r="9" spans="1:25">
      <c r="A9" s="278">
        <v>5</v>
      </c>
      <c r="B9" s="266" t="s">
        <v>77</v>
      </c>
      <c r="C9" s="287"/>
      <c r="D9" s="316">
        <f>投入係数表!N9</f>
        <v>4.6192512840363758E-7</v>
      </c>
      <c r="E9" s="306">
        <f t="shared" si="0"/>
        <v>0</v>
      </c>
      <c r="F9" s="316">
        <f>分析係数表!C12</f>
        <v>0.26169189557273109</v>
      </c>
      <c r="G9" s="306">
        <f t="shared" ref="G9:G38" si="9">E9*F9</f>
        <v>0</v>
      </c>
      <c r="H9" s="306">
        <v>0</v>
      </c>
      <c r="I9" s="306">
        <f t="shared" si="1"/>
        <v>0</v>
      </c>
      <c r="J9" s="316">
        <f>分析係数表!G12</f>
        <v>0.13770114594385849</v>
      </c>
      <c r="K9" s="308">
        <f t="shared" si="8"/>
        <v>0</v>
      </c>
      <c r="L9" s="49"/>
      <c r="M9" s="50"/>
      <c r="N9" s="318">
        <f>分析係数表!H12</f>
        <v>0.10146071966313146</v>
      </c>
      <c r="O9" s="310">
        <f t="shared" si="2"/>
        <v>0</v>
      </c>
      <c r="P9" s="316">
        <f>分析係数表!C12</f>
        <v>0.26169189557273109</v>
      </c>
      <c r="Q9" s="310">
        <f t="shared" si="3"/>
        <v>0</v>
      </c>
      <c r="R9" s="310">
        <v>0</v>
      </c>
      <c r="S9" s="311">
        <f t="shared" si="4"/>
        <v>0</v>
      </c>
      <c r="T9" s="316">
        <f>分析係数表!F12</f>
        <v>0.33651535386825859</v>
      </c>
      <c r="U9" s="313">
        <f t="shared" si="5"/>
        <v>0</v>
      </c>
      <c r="V9" s="320">
        <f>分析係数表!D12</f>
        <v>3.4578030097235327E-2</v>
      </c>
      <c r="W9" s="291">
        <f t="shared" si="6"/>
        <v>0</v>
      </c>
      <c r="X9" s="316">
        <f>分析係数表!E12</f>
        <v>3.3355134693599395E-2</v>
      </c>
      <c r="Y9" s="292">
        <f t="shared" si="7"/>
        <v>0</v>
      </c>
    </row>
    <row r="10" spans="1:25">
      <c r="A10" s="278">
        <v>6</v>
      </c>
      <c r="B10" s="266" t="s">
        <v>78</v>
      </c>
      <c r="C10" s="287"/>
      <c r="D10" s="316">
        <f>投入係数表!N10</f>
        <v>3.6907817759450644E-4</v>
      </c>
      <c r="E10" s="306">
        <f t="shared" si="0"/>
        <v>0</v>
      </c>
      <c r="F10" s="316">
        <f>分析係数表!C13</f>
        <v>8.2810371123538395E-2</v>
      </c>
      <c r="G10" s="306">
        <f t="shared" si="9"/>
        <v>0</v>
      </c>
      <c r="H10" s="306">
        <v>0</v>
      </c>
      <c r="I10" s="306">
        <f t="shared" si="1"/>
        <v>0</v>
      </c>
      <c r="J10" s="316">
        <f>分析係数表!G13</f>
        <v>0.2721720626600464</v>
      </c>
      <c r="K10" s="308">
        <f t="shared" si="8"/>
        <v>0</v>
      </c>
      <c r="L10" s="49"/>
      <c r="M10" s="50"/>
      <c r="N10" s="318">
        <f>分析係数表!H13</f>
        <v>1.212874021164739E-2</v>
      </c>
      <c r="O10" s="310">
        <f t="shared" si="2"/>
        <v>0</v>
      </c>
      <c r="P10" s="316">
        <f>分析係数表!C13</f>
        <v>8.2810371123538395E-2</v>
      </c>
      <c r="Q10" s="310">
        <f t="shared" si="3"/>
        <v>0</v>
      </c>
      <c r="R10" s="310">
        <v>0</v>
      </c>
      <c r="S10" s="311">
        <f t="shared" si="4"/>
        <v>0</v>
      </c>
      <c r="T10" s="316">
        <f>分析係数表!F13</f>
        <v>0.39077170920544851</v>
      </c>
      <c r="U10" s="313">
        <f t="shared" si="5"/>
        <v>0</v>
      </c>
      <c r="V10" s="320">
        <f>分析係数表!D13</f>
        <v>0.12720758845381647</v>
      </c>
      <c r="W10" s="291">
        <f t="shared" si="6"/>
        <v>0</v>
      </c>
      <c r="X10" s="316">
        <f>分析係数表!E13</f>
        <v>9.5492852763317662E-2</v>
      </c>
      <c r="Y10" s="292">
        <f t="shared" si="7"/>
        <v>0</v>
      </c>
    </row>
    <row r="11" spans="1:25">
      <c r="A11" s="278">
        <v>7</v>
      </c>
      <c r="B11" s="266" t="s">
        <v>79</v>
      </c>
      <c r="C11" s="287"/>
      <c r="D11" s="316">
        <f>投入係数表!N11</f>
        <v>3.4367229553230636E-4</v>
      </c>
      <c r="E11" s="306">
        <f t="shared" si="0"/>
        <v>0</v>
      </c>
      <c r="F11" s="316">
        <f>分析係数表!C14</f>
        <v>0.29759344347769412</v>
      </c>
      <c r="G11" s="306">
        <f t="shared" si="9"/>
        <v>0</v>
      </c>
      <c r="H11" s="306">
        <v>0</v>
      </c>
      <c r="I11" s="306">
        <f t="shared" si="1"/>
        <v>0</v>
      </c>
      <c r="J11" s="316">
        <f>分析係数表!G14</f>
        <v>0.17335642824825784</v>
      </c>
      <c r="K11" s="308">
        <f t="shared" si="8"/>
        <v>0</v>
      </c>
      <c r="L11" s="49"/>
      <c r="M11" s="50"/>
      <c r="N11" s="318">
        <f>分析係数表!H14</f>
        <v>1.9165801846449152E-3</v>
      </c>
      <c r="O11" s="310">
        <f t="shared" ref="O11:O43" si="10">$M$44*N11</f>
        <v>0</v>
      </c>
      <c r="P11" s="316">
        <f>分析係数表!C14</f>
        <v>0.29759344347769412</v>
      </c>
      <c r="Q11" s="310">
        <f t="shared" si="3"/>
        <v>0</v>
      </c>
      <c r="R11" s="310">
        <v>0</v>
      </c>
      <c r="S11" s="311">
        <f t="shared" si="4"/>
        <v>0</v>
      </c>
      <c r="T11" s="316">
        <f>分析係数表!F14</f>
        <v>0.35598651785260127</v>
      </c>
      <c r="U11" s="313">
        <f t="shared" si="5"/>
        <v>0</v>
      </c>
      <c r="V11" s="320">
        <f>分析係数表!D14</f>
        <v>4.3833041969742803E-2</v>
      </c>
      <c r="W11" s="291">
        <f t="shared" si="6"/>
        <v>0</v>
      </c>
      <c r="X11" s="316">
        <f>分析係数表!E14</f>
        <v>3.8757158040430381E-2</v>
      </c>
      <c r="Y11" s="292">
        <f t="shared" si="7"/>
        <v>0</v>
      </c>
    </row>
    <row r="12" spans="1:25">
      <c r="A12" s="278">
        <v>8</v>
      </c>
      <c r="B12" s="266" t="s">
        <v>80</v>
      </c>
      <c r="C12" s="287"/>
      <c r="D12" s="316">
        <f>投入係数表!N12</f>
        <v>4.9121118154442818E-3</v>
      </c>
      <c r="E12" s="306">
        <f t="shared" si="0"/>
        <v>0</v>
      </c>
      <c r="F12" s="316">
        <f>分析係数表!C15</f>
        <v>0.21593049601829584</v>
      </c>
      <c r="G12" s="306">
        <f t="shared" si="9"/>
        <v>0</v>
      </c>
      <c r="H12" s="306">
        <v>0</v>
      </c>
      <c r="I12" s="306">
        <f t="shared" si="1"/>
        <v>0</v>
      </c>
      <c r="J12" s="316">
        <f>分析係数表!G15</f>
        <v>0.1171240792325445</v>
      </c>
      <c r="K12" s="308">
        <f t="shared" si="8"/>
        <v>0</v>
      </c>
      <c r="L12" s="49"/>
      <c r="M12" s="50"/>
      <c r="N12" s="318">
        <f>分析係数表!H15</f>
        <v>7.9892300155183192E-3</v>
      </c>
      <c r="O12" s="310">
        <f t="shared" si="10"/>
        <v>0</v>
      </c>
      <c r="P12" s="316">
        <f>分析係数表!C15</f>
        <v>0.21593049601829584</v>
      </c>
      <c r="Q12" s="310">
        <f t="shared" si="3"/>
        <v>0</v>
      </c>
      <c r="R12" s="310">
        <v>0</v>
      </c>
      <c r="S12" s="311">
        <f t="shared" si="4"/>
        <v>0</v>
      </c>
      <c r="T12" s="316">
        <f>分析係数表!F15</f>
        <v>0.35842164855867914</v>
      </c>
      <c r="U12" s="313">
        <f t="shared" si="5"/>
        <v>0</v>
      </c>
      <c r="V12" s="320">
        <f>分析係数表!D15</f>
        <v>1.5678367482667734E-2</v>
      </c>
      <c r="W12" s="291">
        <f t="shared" si="6"/>
        <v>0</v>
      </c>
      <c r="X12" s="316">
        <f>分析係数表!E15</f>
        <v>1.5634458686506418E-2</v>
      </c>
      <c r="Y12" s="292">
        <f t="shared" si="7"/>
        <v>0</v>
      </c>
    </row>
    <row r="13" spans="1:25">
      <c r="A13" s="278">
        <v>9</v>
      </c>
      <c r="B13" s="266" t="s">
        <v>81</v>
      </c>
      <c r="C13" s="287"/>
      <c r="D13" s="316">
        <f>投入係数表!N13</f>
        <v>2.8310005344473737E-2</v>
      </c>
      <c r="E13" s="306">
        <f t="shared" si="0"/>
        <v>0</v>
      </c>
      <c r="F13" s="316">
        <f>分析係数表!C16</f>
        <v>0.18770505348742417</v>
      </c>
      <c r="G13" s="306">
        <f t="shared" si="9"/>
        <v>0</v>
      </c>
      <c r="H13" s="306">
        <v>0</v>
      </c>
      <c r="I13" s="306">
        <f t="shared" si="1"/>
        <v>0</v>
      </c>
      <c r="J13" s="316">
        <f>分析係数表!G16</f>
        <v>1.5279579137581789E-2</v>
      </c>
      <c r="K13" s="308">
        <f t="shared" si="8"/>
        <v>0</v>
      </c>
      <c r="L13" s="49"/>
      <c r="M13" s="50"/>
      <c r="N13" s="318">
        <f>分析係数表!H16</f>
        <v>6.0242927132958465E-3</v>
      </c>
      <c r="O13" s="310">
        <f t="shared" si="10"/>
        <v>0</v>
      </c>
      <c r="P13" s="316">
        <f>分析係数表!C16</f>
        <v>0.18770505348742417</v>
      </c>
      <c r="Q13" s="310">
        <f t="shared" si="3"/>
        <v>0</v>
      </c>
      <c r="R13" s="310">
        <v>0</v>
      </c>
      <c r="S13" s="311">
        <f t="shared" si="4"/>
        <v>0</v>
      </c>
      <c r="T13" s="316">
        <f>分析係数表!F16</f>
        <v>0.2627694146106877</v>
      </c>
      <c r="U13" s="313">
        <f t="shared" si="5"/>
        <v>0</v>
      </c>
      <c r="V13" s="320">
        <f>分析係数表!D16</f>
        <v>1.0339400475073228E-2</v>
      </c>
      <c r="W13" s="291">
        <f t="shared" si="6"/>
        <v>0</v>
      </c>
      <c r="X13" s="316">
        <f>分析係数表!E16</f>
        <v>1.0339400475073228E-2</v>
      </c>
      <c r="Y13" s="292">
        <f t="shared" si="7"/>
        <v>0</v>
      </c>
    </row>
    <row r="14" spans="1:25">
      <c r="A14" s="278">
        <v>10</v>
      </c>
      <c r="B14" s="266" t="s">
        <v>82</v>
      </c>
      <c r="C14" s="287"/>
      <c r="D14" s="316">
        <f>投入係数表!N14</f>
        <v>9.372460855309806E-4</v>
      </c>
      <c r="E14" s="306">
        <f t="shared" si="0"/>
        <v>0</v>
      </c>
      <c r="F14" s="316">
        <f>分析係数表!C17</f>
        <v>0.24245613901755958</v>
      </c>
      <c r="G14" s="306">
        <f t="shared" si="9"/>
        <v>0</v>
      </c>
      <c r="H14" s="306">
        <v>0</v>
      </c>
      <c r="I14" s="306">
        <f t="shared" si="1"/>
        <v>0</v>
      </c>
      <c r="J14" s="316">
        <f>分析係数表!G17</f>
        <v>0.24054742090319753</v>
      </c>
      <c r="K14" s="308">
        <f t="shared" si="8"/>
        <v>0</v>
      </c>
      <c r="L14" s="49"/>
      <c r="M14" s="50"/>
      <c r="N14" s="318">
        <f>分析係数表!H17</f>
        <v>2.8816966460243139E-3</v>
      </c>
      <c r="O14" s="310">
        <f t="shared" si="10"/>
        <v>0</v>
      </c>
      <c r="P14" s="316">
        <f>分析係数表!C17</f>
        <v>0.24245613901755958</v>
      </c>
      <c r="Q14" s="310">
        <f t="shared" ref="Q14:Q38" si="11">O14*P14</f>
        <v>0</v>
      </c>
      <c r="R14" s="310">
        <v>0</v>
      </c>
      <c r="S14" s="311">
        <f t="shared" si="4"/>
        <v>0</v>
      </c>
      <c r="T14" s="316">
        <f>分析係数表!F17</f>
        <v>0.42825667105631338</v>
      </c>
      <c r="U14" s="313">
        <f t="shared" si="5"/>
        <v>0</v>
      </c>
      <c r="V14" s="320">
        <f>分析係数表!D17</f>
        <v>5.1560411778863557E-2</v>
      </c>
      <c r="W14" s="291">
        <f t="shared" si="6"/>
        <v>0</v>
      </c>
      <c r="X14" s="316">
        <f>分析係数表!E17</f>
        <v>4.9008807340167618E-2</v>
      </c>
      <c r="Y14" s="292">
        <f t="shared" si="7"/>
        <v>0</v>
      </c>
    </row>
    <row r="15" spans="1:25">
      <c r="A15" s="278">
        <v>11</v>
      </c>
      <c r="B15" s="266" t="s">
        <v>83</v>
      </c>
      <c r="C15" s="287"/>
      <c r="D15" s="316">
        <f>投入係数表!N15</f>
        <v>4.2016709679594871E-3</v>
      </c>
      <c r="E15" s="306">
        <f>$C$16*D15</f>
        <v>0</v>
      </c>
      <c r="F15" s="316">
        <f>分析係数表!C18</f>
        <v>0.40831687749419565</v>
      </c>
      <c r="G15" s="306">
        <f t="shared" si="9"/>
        <v>0</v>
      </c>
      <c r="H15" s="306">
        <v>0</v>
      </c>
      <c r="I15" s="306">
        <f t="shared" si="1"/>
        <v>0</v>
      </c>
      <c r="J15" s="316">
        <f>分析係数表!G18</f>
        <v>0.21766947174074985</v>
      </c>
      <c r="K15" s="308">
        <f t="shared" si="8"/>
        <v>0</v>
      </c>
      <c r="L15" s="49"/>
      <c r="M15" s="50"/>
      <c r="N15" s="318">
        <f>分析係数表!H18</f>
        <v>4.4543159123807785E-4</v>
      </c>
      <c r="O15" s="310">
        <f t="shared" si="10"/>
        <v>0</v>
      </c>
      <c r="P15" s="316">
        <f>分析係数表!C18</f>
        <v>0.40831687749419565</v>
      </c>
      <c r="Q15" s="310">
        <f t="shared" si="11"/>
        <v>0</v>
      </c>
      <c r="R15" s="310">
        <v>0</v>
      </c>
      <c r="S15" s="311">
        <f t="shared" si="4"/>
        <v>0</v>
      </c>
      <c r="T15" s="316">
        <f>分析係数表!F18</f>
        <v>0.48997194925916815</v>
      </c>
      <c r="U15" s="313">
        <f t="shared" si="5"/>
        <v>0</v>
      </c>
      <c r="V15" s="320">
        <f>分析係数表!D18</f>
        <v>3.8565313316438733E-2</v>
      </c>
      <c r="W15" s="291">
        <f t="shared" si="6"/>
        <v>0</v>
      </c>
      <c r="X15" s="316">
        <f>分析係数表!E18</f>
        <v>3.6576455199010559E-2</v>
      </c>
      <c r="Y15" s="292">
        <f t="shared" si="7"/>
        <v>0</v>
      </c>
    </row>
    <row r="16" spans="1:25">
      <c r="A16" s="278">
        <v>12</v>
      </c>
      <c r="B16" s="266" t="s">
        <v>84</v>
      </c>
      <c r="C16" s="286">
        <f>データ入力!C17</f>
        <v>0</v>
      </c>
      <c r="D16" s="316">
        <f>投入係数表!N16</f>
        <v>0.54496818028752991</v>
      </c>
      <c r="E16" s="306">
        <f t="shared" si="0"/>
        <v>0</v>
      </c>
      <c r="F16" s="316">
        <f>分析係数表!C19</f>
        <v>0.72110086081153413</v>
      </c>
      <c r="G16" s="306">
        <f t="shared" si="9"/>
        <v>0</v>
      </c>
      <c r="H16" s="306">
        <v>0</v>
      </c>
      <c r="I16" s="306">
        <f t="shared" si="1"/>
        <v>0</v>
      </c>
      <c r="J16" s="316">
        <f>分析係数表!G19</f>
        <v>6.2445810408374151E-2</v>
      </c>
      <c r="K16" s="308">
        <f t="shared" si="8"/>
        <v>0</v>
      </c>
      <c r="L16" s="49"/>
      <c r="M16" s="50"/>
      <c r="N16" s="318">
        <f>分析係数表!H19</f>
        <v>-1.2604560155461526E-4</v>
      </c>
      <c r="O16" s="310">
        <f t="shared" si="10"/>
        <v>0</v>
      </c>
      <c r="P16" s="316">
        <f>分析係数表!C19</f>
        <v>0.72110086081153413</v>
      </c>
      <c r="Q16" s="310">
        <f t="shared" si="11"/>
        <v>0</v>
      </c>
      <c r="R16" s="310">
        <v>0</v>
      </c>
      <c r="S16" s="311">
        <f t="shared" si="4"/>
        <v>0</v>
      </c>
      <c r="T16" s="316">
        <f>分析係数表!F19</f>
        <v>0.21331101927013058</v>
      </c>
      <c r="U16" s="313">
        <f t="shared" si="5"/>
        <v>0</v>
      </c>
      <c r="V16" s="320">
        <f>分析係数表!D19</f>
        <v>1.2736199640345095E-2</v>
      </c>
      <c r="W16" s="291">
        <f t="shared" si="6"/>
        <v>0</v>
      </c>
      <c r="X16" s="316">
        <f>分析係数表!E19</f>
        <v>1.2523714081279422E-2</v>
      </c>
      <c r="Y16" s="292">
        <f t="shared" si="7"/>
        <v>0</v>
      </c>
    </row>
    <row r="17" spans="1:25">
      <c r="A17" s="278">
        <v>13</v>
      </c>
      <c r="B17" s="266" t="s">
        <v>85</v>
      </c>
      <c r="C17" s="287"/>
      <c r="D17" s="316">
        <f>投入係数表!N17</f>
        <v>1.1940302644105628E-2</v>
      </c>
      <c r="E17" s="306">
        <f>$C$16*D17</f>
        <v>0</v>
      </c>
      <c r="F17" s="316">
        <f>分析係数表!C20</f>
        <v>4.9598906854145253E-2</v>
      </c>
      <c r="G17" s="306">
        <f t="shared" si="9"/>
        <v>0</v>
      </c>
      <c r="H17" s="306">
        <v>0</v>
      </c>
      <c r="I17" s="306">
        <f t="shared" si="1"/>
        <v>0</v>
      </c>
      <c r="J17" s="316">
        <f>分析係数表!G20</f>
        <v>0.11671945764775135</v>
      </c>
      <c r="K17" s="308">
        <f t="shared" si="8"/>
        <v>0</v>
      </c>
      <c r="L17" s="49"/>
      <c r="M17" s="50"/>
      <c r="N17" s="318">
        <f>分析係数表!H20</f>
        <v>7.0439320449493942E-4</v>
      </c>
      <c r="O17" s="310">
        <f t="shared" si="10"/>
        <v>0</v>
      </c>
      <c r="P17" s="316">
        <f>分析係数表!C20</f>
        <v>4.9598906854145253E-2</v>
      </c>
      <c r="Q17" s="310">
        <f t="shared" si="11"/>
        <v>0</v>
      </c>
      <c r="R17" s="310">
        <v>0</v>
      </c>
      <c r="S17" s="311">
        <f t="shared" si="4"/>
        <v>0</v>
      </c>
      <c r="T17" s="316">
        <f>分析係数表!F20</f>
        <v>0.2109583665362576</v>
      </c>
      <c r="U17" s="313">
        <f t="shared" si="5"/>
        <v>0</v>
      </c>
      <c r="V17" s="320">
        <f>分析係数表!D20</f>
        <v>3.0797631013066269E-2</v>
      </c>
      <c r="W17" s="291">
        <f t="shared" si="6"/>
        <v>0</v>
      </c>
      <c r="X17" s="316">
        <f>分析係数表!E20</f>
        <v>2.9972730221401771E-2</v>
      </c>
      <c r="Y17" s="292">
        <f t="shared" si="7"/>
        <v>0</v>
      </c>
    </row>
    <row r="18" spans="1:25">
      <c r="A18" s="278">
        <v>14</v>
      </c>
      <c r="B18" s="266" t="s">
        <v>86</v>
      </c>
      <c r="C18" s="287"/>
      <c r="D18" s="316">
        <f>投入係数表!N18</f>
        <v>5.7371100947731788E-4</v>
      </c>
      <c r="E18" s="306">
        <f t="shared" si="0"/>
        <v>0</v>
      </c>
      <c r="F18" s="316">
        <f>分析係数表!C21</f>
        <v>0.28411166756853934</v>
      </c>
      <c r="G18" s="306">
        <f t="shared" si="9"/>
        <v>0</v>
      </c>
      <c r="H18" s="306">
        <v>0</v>
      </c>
      <c r="I18" s="306">
        <f t="shared" si="1"/>
        <v>0</v>
      </c>
      <c r="J18" s="316">
        <f>分析係数表!G21</f>
        <v>0.29005387701730417</v>
      </c>
      <c r="K18" s="308">
        <f t="shared" si="8"/>
        <v>0</v>
      </c>
      <c r="L18" s="49"/>
      <c r="M18" s="50"/>
      <c r="N18" s="318">
        <f>分析係数表!H21</f>
        <v>2.3737267060065176E-3</v>
      </c>
      <c r="O18" s="310">
        <f t="shared" si="10"/>
        <v>0</v>
      </c>
      <c r="P18" s="316">
        <f>分析係数表!C21</f>
        <v>0.28411166756853934</v>
      </c>
      <c r="Q18" s="310">
        <f t="shared" si="11"/>
        <v>0</v>
      </c>
      <c r="R18" s="310">
        <v>0</v>
      </c>
      <c r="S18" s="311">
        <f t="shared" si="4"/>
        <v>0</v>
      </c>
      <c r="T18" s="316">
        <f>分析係数表!F21</f>
        <v>0.45791147145628314</v>
      </c>
      <c r="U18" s="313">
        <f t="shared" si="5"/>
        <v>0</v>
      </c>
      <c r="V18" s="320">
        <f>分析係数表!D21</f>
        <v>5.9847590028896828E-2</v>
      </c>
      <c r="W18" s="291">
        <f t="shared" si="6"/>
        <v>0</v>
      </c>
      <c r="X18" s="316">
        <f>分析係数表!E21</f>
        <v>5.4782163530779596E-2</v>
      </c>
      <c r="Y18" s="292">
        <f t="shared" si="7"/>
        <v>0</v>
      </c>
    </row>
    <row r="19" spans="1:25">
      <c r="A19" s="278">
        <v>15</v>
      </c>
      <c r="B19" s="266" t="s">
        <v>70</v>
      </c>
      <c r="C19" s="287"/>
      <c r="D19" s="316">
        <f>投入係数表!N19</f>
        <v>4.3882887198345569E-5</v>
      </c>
      <c r="E19" s="306">
        <f t="shared" si="0"/>
        <v>0</v>
      </c>
      <c r="F19" s="316">
        <f>分析係数表!C22</f>
        <v>0.28280144764930404</v>
      </c>
      <c r="G19" s="306">
        <f t="shared" si="9"/>
        <v>0</v>
      </c>
      <c r="H19" s="306">
        <v>0</v>
      </c>
      <c r="I19" s="306">
        <f t="shared" si="1"/>
        <v>0</v>
      </c>
      <c r="J19" s="316">
        <f>分析係数表!G22</f>
        <v>0.21325815420745545</v>
      </c>
      <c r="K19" s="308">
        <f t="shared" si="8"/>
        <v>0</v>
      </c>
      <c r="L19" s="49"/>
      <c r="M19" s="50"/>
      <c r="N19" s="318">
        <f>分析係数表!H22</f>
        <v>5.2408897921031505E-5</v>
      </c>
      <c r="O19" s="310">
        <f t="shared" si="10"/>
        <v>0</v>
      </c>
      <c r="P19" s="316">
        <f>分析係数表!C22</f>
        <v>0.28280144764930404</v>
      </c>
      <c r="Q19" s="310">
        <f t="shared" si="11"/>
        <v>0</v>
      </c>
      <c r="R19" s="310">
        <v>0</v>
      </c>
      <c r="S19" s="311">
        <f t="shared" si="4"/>
        <v>0</v>
      </c>
      <c r="T19" s="316">
        <f>分析係数表!F22</f>
        <v>0.43073258580094059</v>
      </c>
      <c r="U19" s="313">
        <f t="shared" si="5"/>
        <v>0</v>
      </c>
      <c r="V19" s="320">
        <f>分析係数表!D22</f>
        <v>2.2938556731137788E-2</v>
      </c>
      <c r="W19" s="291">
        <f t="shared" si="6"/>
        <v>0</v>
      </c>
      <c r="X19" s="316">
        <f>分析係数表!E22</f>
        <v>2.2183368519679003E-2</v>
      </c>
      <c r="Y19" s="292">
        <f t="shared" si="7"/>
        <v>0</v>
      </c>
    </row>
    <row r="20" spans="1:25">
      <c r="A20" s="278">
        <v>16</v>
      </c>
      <c r="B20" s="266" t="s">
        <v>71</v>
      </c>
      <c r="C20" s="287"/>
      <c r="D20" s="316">
        <f>投入係数表!N20</f>
        <v>6.466951797650926E-5</v>
      </c>
      <c r="E20" s="306">
        <f t="shared" si="0"/>
        <v>0</v>
      </c>
      <c r="F20" s="316">
        <f>分析係数表!C23</f>
        <v>0.31843177703160996</v>
      </c>
      <c r="G20" s="306">
        <f t="shared" si="9"/>
        <v>0</v>
      </c>
      <c r="H20" s="306">
        <v>0</v>
      </c>
      <c r="I20" s="306">
        <f t="shared" si="1"/>
        <v>0</v>
      </c>
      <c r="J20" s="316">
        <f>分析係数表!G23</f>
        <v>0.24379890925547271</v>
      </c>
      <c r="K20" s="308">
        <f t="shared" si="8"/>
        <v>0</v>
      </c>
      <c r="L20" s="49"/>
      <c r="M20" s="50"/>
      <c r="N20" s="318">
        <f>分析係数表!H23</f>
        <v>7.2227388731505603E-6</v>
      </c>
      <c r="O20" s="310">
        <f t="shared" si="10"/>
        <v>0</v>
      </c>
      <c r="P20" s="316">
        <f>分析係数表!C23</f>
        <v>0.31843177703160996</v>
      </c>
      <c r="Q20" s="310">
        <f t="shared" si="11"/>
        <v>0</v>
      </c>
      <c r="R20" s="310">
        <v>0</v>
      </c>
      <c r="S20" s="311">
        <f t="shared" si="4"/>
        <v>0</v>
      </c>
      <c r="T20" s="316">
        <f>分析係数表!F23</f>
        <v>0.43764444987651224</v>
      </c>
      <c r="U20" s="313">
        <f t="shared" si="5"/>
        <v>0</v>
      </c>
      <c r="V20" s="320">
        <f>分析係数表!D23</f>
        <v>3.7770855561684982E-2</v>
      </c>
      <c r="W20" s="291">
        <f t="shared" si="6"/>
        <v>0</v>
      </c>
      <c r="X20" s="316">
        <f>分析係数表!E23</f>
        <v>3.6503495425501575E-2</v>
      </c>
      <c r="Y20" s="292">
        <f t="shared" si="7"/>
        <v>0</v>
      </c>
    </row>
    <row r="21" spans="1:25">
      <c r="A21" s="278">
        <v>17</v>
      </c>
      <c r="B21" s="266" t="s">
        <v>72</v>
      </c>
      <c r="C21" s="287"/>
      <c r="D21" s="316">
        <f>投入係数表!N21</f>
        <v>0</v>
      </c>
      <c r="E21" s="306">
        <f t="shared" si="0"/>
        <v>0</v>
      </c>
      <c r="F21" s="316">
        <f>分析係数表!C24</f>
        <v>6.5709335168878003E-2</v>
      </c>
      <c r="G21" s="306">
        <f t="shared" si="9"/>
        <v>0</v>
      </c>
      <c r="H21" s="306">
        <v>0</v>
      </c>
      <c r="I21" s="306">
        <f t="shared" si="1"/>
        <v>0</v>
      </c>
      <c r="J21" s="316">
        <f>分析係数表!G24</f>
        <v>0.24633125110096343</v>
      </c>
      <c r="K21" s="308">
        <f t="shared" si="8"/>
        <v>0</v>
      </c>
      <c r="L21" s="49"/>
      <c r="M21" s="50"/>
      <c r="N21" s="318">
        <f>分析係数表!H24</f>
        <v>2.8080599423907303E-4</v>
      </c>
      <c r="O21" s="310">
        <f t="shared" si="10"/>
        <v>0</v>
      </c>
      <c r="P21" s="316">
        <f>分析係数表!C24</f>
        <v>6.5709335168878003E-2</v>
      </c>
      <c r="Q21" s="310">
        <f t="shared" si="11"/>
        <v>0</v>
      </c>
      <c r="R21" s="310">
        <v>0</v>
      </c>
      <c r="S21" s="311">
        <f t="shared" si="4"/>
        <v>0</v>
      </c>
      <c r="T21" s="316">
        <f>分析係数表!F24</f>
        <v>0.36721364788140759</v>
      </c>
      <c r="U21" s="313">
        <f t="shared" si="5"/>
        <v>0</v>
      </c>
      <c r="V21" s="320">
        <f>分析係数表!D24</f>
        <v>3.9309475738153632E-2</v>
      </c>
      <c r="W21" s="291">
        <f t="shared" si="6"/>
        <v>0</v>
      </c>
      <c r="X21" s="316">
        <f>分析係数表!E24</f>
        <v>3.8550657867992791E-2</v>
      </c>
      <c r="Y21" s="292">
        <f t="shared" si="7"/>
        <v>0</v>
      </c>
    </row>
    <row r="22" spans="1:25">
      <c r="A22" s="278">
        <v>18</v>
      </c>
      <c r="B22" s="266" t="s">
        <v>87</v>
      </c>
      <c r="C22" s="287"/>
      <c r="D22" s="316">
        <f>投入係数表!N22</f>
        <v>4.6192512840363758E-7</v>
      </c>
      <c r="E22" s="306">
        <f t="shared" si="0"/>
        <v>0</v>
      </c>
      <c r="F22" s="316">
        <f>分析係数表!C25</f>
        <v>0.13092441386923714</v>
      </c>
      <c r="G22" s="306">
        <f t="shared" si="9"/>
        <v>0</v>
      </c>
      <c r="H22" s="306">
        <v>0</v>
      </c>
      <c r="I22" s="306">
        <f t="shared" si="1"/>
        <v>0</v>
      </c>
      <c r="J22" s="316">
        <f>分析係数表!G25</f>
        <v>0.2605848403511512</v>
      </c>
      <c r="K22" s="308">
        <f t="shared" si="8"/>
        <v>0</v>
      </c>
      <c r="L22" s="49"/>
      <c r="M22" s="50"/>
      <c r="N22" s="318">
        <f>分析係数表!H25</f>
        <v>9.8123550057191766E-5</v>
      </c>
      <c r="O22" s="310">
        <f t="shared" si="10"/>
        <v>0</v>
      </c>
      <c r="P22" s="316">
        <f>分析係数表!C25</f>
        <v>0.13092441386923714</v>
      </c>
      <c r="Q22" s="310">
        <f t="shared" si="11"/>
        <v>0</v>
      </c>
      <c r="R22" s="310">
        <v>0</v>
      </c>
      <c r="S22" s="311">
        <f t="shared" si="4"/>
        <v>0</v>
      </c>
      <c r="T22" s="316">
        <f>分析係数表!F25</f>
        <v>0.33318683873123567</v>
      </c>
      <c r="U22" s="313">
        <f t="shared" si="5"/>
        <v>0</v>
      </c>
      <c r="V22" s="320">
        <f>分析係数表!D25</f>
        <v>4.284059086963312E-2</v>
      </c>
      <c r="W22" s="291">
        <f t="shared" si="6"/>
        <v>0</v>
      </c>
      <c r="X22" s="316">
        <f>分析係数表!E25</f>
        <v>4.249917369780222E-2</v>
      </c>
      <c r="Y22" s="292">
        <f t="shared" si="7"/>
        <v>0</v>
      </c>
    </row>
    <row r="23" spans="1:25">
      <c r="A23" s="278">
        <v>19</v>
      </c>
      <c r="B23" s="266" t="s">
        <v>88</v>
      </c>
      <c r="C23" s="287"/>
      <c r="D23" s="316">
        <f>投入係数表!N23</f>
        <v>0</v>
      </c>
      <c r="E23" s="306">
        <f t="shared" si="0"/>
        <v>0</v>
      </c>
      <c r="F23" s="316">
        <f>分析係数表!C26</f>
        <v>0.15308736674872969</v>
      </c>
      <c r="G23" s="306">
        <f t="shared" si="9"/>
        <v>0</v>
      </c>
      <c r="H23" s="306">
        <v>0</v>
      </c>
      <c r="I23" s="306">
        <f t="shared" si="1"/>
        <v>0</v>
      </c>
      <c r="J23" s="316">
        <f>分析係数表!G26</f>
        <v>0.20415569699579933</v>
      </c>
      <c r="K23" s="308">
        <f t="shared" si="8"/>
        <v>0</v>
      </c>
      <c r="L23" s="49"/>
      <c r="M23" s="50"/>
      <c r="N23" s="318">
        <f>分析係数表!H26</f>
        <v>8.8175548492147558E-3</v>
      </c>
      <c r="O23" s="310">
        <f t="shared" si="10"/>
        <v>0</v>
      </c>
      <c r="P23" s="316">
        <f>分析係数表!C26</f>
        <v>0.15308736674872969</v>
      </c>
      <c r="Q23" s="310">
        <f t="shared" si="11"/>
        <v>0</v>
      </c>
      <c r="R23" s="310">
        <v>0</v>
      </c>
      <c r="S23" s="311">
        <f t="shared" si="4"/>
        <v>0</v>
      </c>
      <c r="T23" s="316">
        <f>分析係数表!F26</f>
        <v>0.33811565690794865</v>
      </c>
      <c r="U23" s="313">
        <f t="shared" si="5"/>
        <v>0</v>
      </c>
      <c r="V23" s="320">
        <f>分析係数表!D26</f>
        <v>3.3929737559631502E-2</v>
      </c>
      <c r="W23" s="291">
        <f t="shared" si="6"/>
        <v>0</v>
      </c>
      <c r="X23" s="316">
        <f>分析係数表!E26</f>
        <v>3.3531988342571602E-2</v>
      </c>
      <c r="Y23" s="292">
        <f t="shared" si="7"/>
        <v>0</v>
      </c>
    </row>
    <row r="24" spans="1:25">
      <c r="A24" s="278">
        <v>20</v>
      </c>
      <c r="B24" s="266" t="s">
        <v>89</v>
      </c>
      <c r="C24" s="287"/>
      <c r="D24" s="316">
        <f>投入係数表!N24</f>
        <v>2.7715507704218256E-6</v>
      </c>
      <c r="E24" s="306">
        <f t="shared" si="0"/>
        <v>0</v>
      </c>
      <c r="F24" s="316">
        <f>分析係数表!C27</f>
        <v>0.18884998044104273</v>
      </c>
      <c r="G24" s="306">
        <f t="shared" si="9"/>
        <v>0</v>
      </c>
      <c r="H24" s="306">
        <v>0</v>
      </c>
      <c r="I24" s="306">
        <f t="shared" si="1"/>
        <v>0</v>
      </c>
      <c r="J24" s="316">
        <f>分析係数表!G27</f>
        <v>0.16481626532719168</v>
      </c>
      <c r="K24" s="308">
        <f t="shared" si="8"/>
        <v>0</v>
      </c>
      <c r="L24" s="49"/>
      <c r="M24" s="50"/>
      <c r="N24" s="318">
        <f>分析係数表!H27</f>
        <v>2.2388024205688101E-2</v>
      </c>
      <c r="O24" s="310">
        <f t="shared" si="10"/>
        <v>0</v>
      </c>
      <c r="P24" s="316">
        <f>分析係数表!C27</f>
        <v>0.18884998044104273</v>
      </c>
      <c r="Q24" s="310">
        <f t="shared" si="11"/>
        <v>0</v>
      </c>
      <c r="R24" s="310">
        <v>0</v>
      </c>
      <c r="S24" s="311">
        <f t="shared" si="4"/>
        <v>0</v>
      </c>
      <c r="T24" s="316">
        <f>分析係数表!F27</f>
        <v>0.29536956526946395</v>
      </c>
      <c r="U24" s="313">
        <f t="shared" si="5"/>
        <v>0</v>
      </c>
      <c r="V24" s="320">
        <f>分析係数表!D27</f>
        <v>2.042747265118797E-2</v>
      </c>
      <c r="W24" s="291">
        <f t="shared" si="6"/>
        <v>0</v>
      </c>
      <c r="X24" s="316">
        <f>分析係数表!E27</f>
        <v>2.035082172191522E-2</v>
      </c>
      <c r="Y24" s="292">
        <f t="shared" si="7"/>
        <v>0</v>
      </c>
    </row>
    <row r="25" spans="1:25">
      <c r="A25" s="278">
        <v>21</v>
      </c>
      <c r="B25" s="266" t="s">
        <v>90</v>
      </c>
      <c r="C25" s="287"/>
      <c r="D25" s="316">
        <f>投入係数表!N25</f>
        <v>0</v>
      </c>
      <c r="E25" s="306">
        <f t="shared" si="0"/>
        <v>0</v>
      </c>
      <c r="F25" s="316">
        <f>分析係数表!C28</f>
        <v>0.2115566871254172</v>
      </c>
      <c r="G25" s="306">
        <f t="shared" si="9"/>
        <v>0</v>
      </c>
      <c r="H25" s="306">
        <v>0</v>
      </c>
      <c r="I25" s="306">
        <f t="shared" si="1"/>
        <v>0</v>
      </c>
      <c r="J25" s="316">
        <f>分析係数表!G28</f>
        <v>0.18177207604774032</v>
      </c>
      <c r="K25" s="308">
        <f t="shared" si="8"/>
        <v>0</v>
      </c>
      <c r="L25" s="49"/>
      <c r="M25" s="50"/>
      <c r="N25" s="318">
        <f>分析係数表!H28</f>
        <v>7.2231792840574596E-3</v>
      </c>
      <c r="O25" s="310">
        <f t="shared" si="10"/>
        <v>0</v>
      </c>
      <c r="P25" s="316">
        <f>分析係数表!C28</f>
        <v>0.2115566871254172</v>
      </c>
      <c r="Q25" s="310">
        <f t="shared" si="11"/>
        <v>0</v>
      </c>
      <c r="R25" s="310">
        <v>0</v>
      </c>
      <c r="S25" s="311">
        <f t="shared" si="4"/>
        <v>0</v>
      </c>
      <c r="T25" s="316">
        <f>分析係数表!F28</f>
        <v>0.29628808224417325</v>
      </c>
      <c r="U25" s="313">
        <f t="shared" si="5"/>
        <v>0</v>
      </c>
      <c r="V25" s="320">
        <f>分析係数表!D28</f>
        <v>3.0551159487848582E-2</v>
      </c>
      <c r="W25" s="291">
        <f t="shared" si="6"/>
        <v>0</v>
      </c>
      <c r="X25" s="316">
        <f>分析係数表!E28</f>
        <v>3.018459578819983E-2</v>
      </c>
      <c r="Y25" s="292">
        <f t="shared" si="7"/>
        <v>0</v>
      </c>
    </row>
    <row r="26" spans="1:25">
      <c r="A26" s="278">
        <v>22</v>
      </c>
      <c r="B26" s="266" t="s">
        <v>64</v>
      </c>
      <c r="C26" s="287"/>
      <c r="D26" s="316">
        <f>投入係数表!N26</f>
        <v>8.2656882476546904E-3</v>
      </c>
      <c r="E26" s="306">
        <f t="shared" si="0"/>
        <v>0</v>
      </c>
      <c r="F26" s="316">
        <f>分析係数表!C29</f>
        <v>0.4024048564090591</v>
      </c>
      <c r="G26" s="306">
        <f t="shared" si="9"/>
        <v>0</v>
      </c>
      <c r="H26" s="306">
        <v>0</v>
      </c>
      <c r="I26" s="306">
        <f t="shared" si="1"/>
        <v>0</v>
      </c>
      <c r="J26" s="316">
        <f>分析係数表!G29</f>
        <v>0.28848634430593861</v>
      </c>
      <c r="K26" s="308">
        <f t="shared" si="8"/>
        <v>0</v>
      </c>
      <c r="L26" s="49"/>
      <c r="M26" s="50"/>
      <c r="N26" s="318">
        <f>分析係数表!H29</f>
        <v>7.7130042947109994E-3</v>
      </c>
      <c r="O26" s="310">
        <f t="shared" si="10"/>
        <v>0</v>
      </c>
      <c r="P26" s="316">
        <f>分析係数表!C29</f>
        <v>0.4024048564090591</v>
      </c>
      <c r="Q26" s="310">
        <f t="shared" si="11"/>
        <v>0</v>
      </c>
      <c r="R26" s="310">
        <v>0</v>
      </c>
      <c r="S26" s="311">
        <f t="shared" si="4"/>
        <v>0</v>
      </c>
      <c r="T26" s="316">
        <f>分析係数表!F29</f>
        <v>0.40202182464221792</v>
      </c>
      <c r="U26" s="313">
        <f t="shared" si="5"/>
        <v>0</v>
      </c>
      <c r="V26" s="320">
        <f>分析係数表!D29</f>
        <v>7.9194780809421356E-2</v>
      </c>
      <c r="W26" s="291">
        <f t="shared" si="6"/>
        <v>0</v>
      </c>
      <c r="X26" s="316">
        <f>分析係数表!E29</f>
        <v>6.5944675090492746E-2</v>
      </c>
      <c r="Y26" s="292">
        <f t="shared" si="7"/>
        <v>0</v>
      </c>
    </row>
    <row r="27" spans="1:25">
      <c r="A27" s="278">
        <v>23</v>
      </c>
      <c r="B27" s="266" t="s">
        <v>91</v>
      </c>
      <c r="C27" s="287"/>
      <c r="D27" s="316">
        <f>投入係数表!N27</f>
        <v>4.8585285005494604E-3</v>
      </c>
      <c r="E27" s="306">
        <f t="shared" si="0"/>
        <v>0</v>
      </c>
      <c r="F27" s="316">
        <f>分析係数表!C30</f>
        <v>1</v>
      </c>
      <c r="G27" s="306">
        <f t="shared" si="9"/>
        <v>0</v>
      </c>
      <c r="H27" s="306">
        <v>0</v>
      </c>
      <c r="I27" s="306">
        <f t="shared" si="1"/>
        <v>0</v>
      </c>
      <c r="J27" s="316">
        <f>分析係数表!G30</f>
        <v>0.33838967095036887</v>
      </c>
      <c r="K27" s="308">
        <f t="shared" si="8"/>
        <v>0</v>
      </c>
      <c r="L27" s="49"/>
      <c r="M27" s="50"/>
      <c r="N27" s="318">
        <f>分析係数表!H30</f>
        <v>0</v>
      </c>
      <c r="O27" s="310">
        <f t="shared" si="10"/>
        <v>0</v>
      </c>
      <c r="P27" s="316">
        <f>分析係数表!C30</f>
        <v>1</v>
      </c>
      <c r="Q27" s="310">
        <f t="shared" si="11"/>
        <v>0</v>
      </c>
      <c r="R27" s="310">
        <v>0</v>
      </c>
      <c r="S27" s="311">
        <f t="shared" si="4"/>
        <v>0</v>
      </c>
      <c r="T27" s="316">
        <f>分析係数表!F30</f>
        <v>0.46362091424568164</v>
      </c>
      <c r="U27" s="313">
        <f t="shared" si="5"/>
        <v>0</v>
      </c>
      <c r="V27" s="320">
        <f>分析係数表!D30</f>
        <v>7.3824536053885614E-2</v>
      </c>
      <c r="W27" s="291">
        <f t="shared" si="6"/>
        <v>0</v>
      </c>
      <c r="X27" s="316">
        <f>分析係数表!E30</f>
        <v>5.6949248710145881E-2</v>
      </c>
      <c r="Y27" s="292">
        <f t="shared" si="7"/>
        <v>0</v>
      </c>
    </row>
    <row r="28" spans="1:25">
      <c r="A28" s="278">
        <v>24</v>
      </c>
      <c r="B28" s="266" t="s">
        <v>92</v>
      </c>
      <c r="C28" s="287"/>
      <c r="D28" s="316">
        <f>投入係数表!N28</f>
        <v>4.5068187077829301E-2</v>
      </c>
      <c r="E28" s="306">
        <f t="shared" si="0"/>
        <v>0</v>
      </c>
      <c r="F28" s="316">
        <f>分析係数表!C31</f>
        <v>0.99932498158227889</v>
      </c>
      <c r="G28" s="306">
        <f t="shared" si="9"/>
        <v>0</v>
      </c>
      <c r="H28" s="306">
        <v>0</v>
      </c>
      <c r="I28" s="306">
        <f t="shared" si="1"/>
        <v>0</v>
      </c>
      <c r="J28" s="316">
        <f>分析係数表!G31</f>
        <v>7.0262508387801376E-2</v>
      </c>
      <c r="K28" s="308">
        <f t="shared" si="8"/>
        <v>0</v>
      </c>
      <c r="L28" s="49"/>
      <c r="M28" s="50"/>
      <c r="N28" s="318">
        <f>分析係数表!H31</f>
        <v>3.314462019579964E-2</v>
      </c>
      <c r="O28" s="310">
        <f t="shared" si="10"/>
        <v>0</v>
      </c>
      <c r="P28" s="316">
        <f>分析係数表!C31</f>
        <v>0.99932498158227889</v>
      </c>
      <c r="Q28" s="310">
        <f t="shared" si="11"/>
        <v>0</v>
      </c>
      <c r="R28" s="310">
        <v>0</v>
      </c>
      <c r="S28" s="311">
        <f t="shared" si="4"/>
        <v>0</v>
      </c>
      <c r="T28" s="316">
        <f>分析係数表!F31</f>
        <v>0.39948542779773355</v>
      </c>
      <c r="U28" s="313">
        <f t="shared" si="5"/>
        <v>0</v>
      </c>
      <c r="V28" s="320">
        <f>分析係数表!D31</f>
        <v>2.9145126840892164E-3</v>
      </c>
      <c r="W28" s="291">
        <f t="shared" si="6"/>
        <v>0</v>
      </c>
      <c r="X28" s="316">
        <f>分析係数表!E31</f>
        <v>2.9145126840892164E-3</v>
      </c>
      <c r="Y28" s="292">
        <f t="shared" si="7"/>
        <v>0</v>
      </c>
    </row>
    <row r="29" spans="1:25">
      <c r="A29" s="278">
        <v>25</v>
      </c>
      <c r="B29" s="266" t="s">
        <v>1</v>
      </c>
      <c r="C29" s="287"/>
      <c r="D29" s="316">
        <f>投入係数表!N29</f>
        <v>1.9220704592875359E-3</v>
      </c>
      <c r="E29" s="306">
        <f t="shared" si="0"/>
        <v>0</v>
      </c>
      <c r="F29" s="316">
        <f>分析係数表!C32</f>
        <v>0.9998360837770528</v>
      </c>
      <c r="G29" s="306">
        <f t="shared" si="9"/>
        <v>0</v>
      </c>
      <c r="H29" s="306">
        <v>0</v>
      </c>
      <c r="I29" s="306">
        <f t="shared" si="1"/>
        <v>0</v>
      </c>
      <c r="J29" s="316">
        <f>分析係数表!G32</f>
        <v>0.11380414292785156</v>
      </c>
      <c r="K29" s="308">
        <f t="shared" si="8"/>
        <v>0</v>
      </c>
      <c r="L29" s="49"/>
      <c r="M29" s="50"/>
      <c r="N29" s="318">
        <f>分析係数表!H32</f>
        <v>7.2296973654795713E-3</v>
      </c>
      <c r="O29" s="310">
        <f t="shared" si="10"/>
        <v>0</v>
      </c>
      <c r="P29" s="316">
        <f>分析係数表!C32</f>
        <v>0.9998360837770528</v>
      </c>
      <c r="Q29" s="310">
        <f t="shared" si="11"/>
        <v>0</v>
      </c>
      <c r="R29" s="310">
        <v>0</v>
      </c>
      <c r="S29" s="311">
        <f t="shared" si="4"/>
        <v>0</v>
      </c>
      <c r="T29" s="316">
        <f>分析係数表!F32</f>
        <v>0.44272670787830282</v>
      </c>
      <c r="U29" s="313">
        <f t="shared" si="5"/>
        <v>0</v>
      </c>
      <c r="V29" s="320">
        <f>分析係数表!D32</f>
        <v>2.1120085933633119E-2</v>
      </c>
      <c r="W29" s="291">
        <f t="shared" si="6"/>
        <v>0</v>
      </c>
      <c r="X29" s="316">
        <f>分析係数表!E32</f>
        <v>2.1120085933633119E-2</v>
      </c>
      <c r="Y29" s="292">
        <f t="shared" si="7"/>
        <v>0</v>
      </c>
    </row>
    <row r="30" spans="1:25">
      <c r="A30" s="278">
        <v>26</v>
      </c>
      <c r="B30" s="266" t="s">
        <v>2</v>
      </c>
      <c r="C30" s="287"/>
      <c r="D30" s="316">
        <f>投入係数表!N30</f>
        <v>1.7737924930699684E-4</v>
      </c>
      <c r="E30" s="306">
        <f t="shared" si="0"/>
        <v>0</v>
      </c>
      <c r="F30" s="316">
        <f>分析係数表!C33</f>
        <v>0.99108509199615646</v>
      </c>
      <c r="G30" s="306">
        <f t="shared" si="9"/>
        <v>0</v>
      </c>
      <c r="H30" s="306">
        <v>0</v>
      </c>
      <c r="I30" s="306">
        <f t="shared" si="1"/>
        <v>0</v>
      </c>
      <c r="J30" s="316">
        <f>分析係数表!G33</f>
        <v>0.4529749017181946</v>
      </c>
      <c r="K30" s="308">
        <f t="shared" si="8"/>
        <v>0</v>
      </c>
      <c r="L30" s="49"/>
      <c r="M30" s="50"/>
      <c r="N30" s="318">
        <f>分析係数表!H33</f>
        <v>7.7168799106917146E-4</v>
      </c>
      <c r="O30" s="310">
        <f t="shared" si="10"/>
        <v>0</v>
      </c>
      <c r="P30" s="316">
        <f>分析係数表!C33</f>
        <v>0.99108509199615646</v>
      </c>
      <c r="Q30" s="310">
        <f t="shared" si="11"/>
        <v>0</v>
      </c>
      <c r="R30" s="310">
        <v>0</v>
      </c>
      <c r="S30" s="311">
        <f t="shared" si="4"/>
        <v>0</v>
      </c>
      <c r="T30" s="316">
        <f>分析係数表!F33</f>
        <v>0.63278689994307047</v>
      </c>
      <c r="U30" s="313">
        <f t="shared" si="5"/>
        <v>0</v>
      </c>
      <c r="V30" s="320">
        <f>分析係数表!D33</f>
        <v>8.7702783269007503E-2</v>
      </c>
      <c r="W30" s="291">
        <f t="shared" si="6"/>
        <v>0</v>
      </c>
      <c r="X30" s="316">
        <f>分析係数表!E33</f>
        <v>8.4336323251883824E-2</v>
      </c>
      <c r="Y30" s="292">
        <f t="shared" si="7"/>
        <v>0</v>
      </c>
    </row>
    <row r="31" spans="1:25">
      <c r="A31" s="278">
        <v>27</v>
      </c>
      <c r="B31" s="266" t="s">
        <v>65</v>
      </c>
      <c r="C31" s="287"/>
      <c r="D31" s="316">
        <f>投入係数表!N31</f>
        <v>1.7675103113236789E-2</v>
      </c>
      <c r="E31" s="306">
        <f t="shared" si="0"/>
        <v>0</v>
      </c>
      <c r="F31" s="316">
        <f>分析係数表!C34</f>
        <v>0.24606089914510665</v>
      </c>
      <c r="G31" s="306">
        <f t="shared" si="9"/>
        <v>0</v>
      </c>
      <c r="H31" s="306">
        <v>0</v>
      </c>
      <c r="I31" s="306">
        <f t="shared" si="1"/>
        <v>0</v>
      </c>
      <c r="J31" s="316">
        <f>分析係数表!G34</f>
        <v>0.43749758717185111</v>
      </c>
      <c r="K31" s="308">
        <f t="shared" si="8"/>
        <v>0</v>
      </c>
      <c r="L31" s="49"/>
      <c r="M31" s="50"/>
      <c r="N31" s="318">
        <f>分析係数表!H34</f>
        <v>0.137069350800852</v>
      </c>
      <c r="O31" s="310">
        <f t="shared" si="10"/>
        <v>0</v>
      </c>
      <c r="P31" s="316">
        <f>分析係数表!C34</f>
        <v>0.24606089914510665</v>
      </c>
      <c r="Q31" s="310">
        <f t="shared" si="11"/>
        <v>0</v>
      </c>
      <c r="R31" s="310">
        <v>0</v>
      </c>
      <c r="S31" s="311">
        <f t="shared" si="4"/>
        <v>0</v>
      </c>
      <c r="T31" s="316">
        <f>分析係数表!F34</f>
        <v>0.68044247766447119</v>
      </c>
      <c r="U31" s="313">
        <f t="shared" si="5"/>
        <v>0</v>
      </c>
      <c r="V31" s="320">
        <f>分析係数表!D34</f>
        <v>0.15389009392691583</v>
      </c>
      <c r="W31" s="291">
        <f t="shared" si="6"/>
        <v>0</v>
      </c>
      <c r="X31" s="316">
        <f>分析係数表!E34</f>
        <v>0.1433320704064108</v>
      </c>
      <c r="Y31" s="292">
        <f t="shared" si="7"/>
        <v>0</v>
      </c>
    </row>
    <row r="32" spans="1:25">
      <c r="A32" s="278">
        <v>28</v>
      </c>
      <c r="B32" s="266" t="s">
        <v>66</v>
      </c>
      <c r="C32" s="287"/>
      <c r="D32" s="316">
        <f>投入係数表!N32</f>
        <v>5.4479449643925013E-3</v>
      </c>
      <c r="E32" s="306">
        <f t="shared" si="0"/>
        <v>0</v>
      </c>
      <c r="F32" s="316">
        <f>分析係数表!C35</f>
        <v>0.75377646979277246</v>
      </c>
      <c r="G32" s="306">
        <f t="shared" si="9"/>
        <v>0</v>
      </c>
      <c r="H32" s="306">
        <v>0</v>
      </c>
      <c r="I32" s="306">
        <f t="shared" si="1"/>
        <v>0</v>
      </c>
      <c r="J32" s="316">
        <f>分析係数表!G35</f>
        <v>0.30282397072447498</v>
      </c>
      <c r="K32" s="308">
        <f t="shared" si="8"/>
        <v>0</v>
      </c>
      <c r="L32" s="49"/>
      <c r="M32" s="50"/>
      <c r="N32" s="318">
        <f>分析係数表!H35</f>
        <v>5.7629969222324183E-2</v>
      </c>
      <c r="O32" s="310">
        <f t="shared" si="10"/>
        <v>0</v>
      </c>
      <c r="P32" s="316">
        <f>分析係数表!C35</f>
        <v>0.75377646979277246</v>
      </c>
      <c r="Q32" s="310">
        <f t="shared" si="11"/>
        <v>0</v>
      </c>
      <c r="R32" s="310">
        <v>0</v>
      </c>
      <c r="S32" s="311">
        <f t="shared" si="4"/>
        <v>0</v>
      </c>
      <c r="T32" s="316">
        <f>分析係数表!F35</f>
        <v>0.60548890850388704</v>
      </c>
      <c r="U32" s="313">
        <f t="shared" si="5"/>
        <v>0</v>
      </c>
      <c r="V32" s="320">
        <f>分析係数表!D35</f>
        <v>4.0363234612300396E-2</v>
      </c>
      <c r="W32" s="291">
        <f t="shared" si="6"/>
        <v>0</v>
      </c>
      <c r="X32" s="316">
        <f>分析係数表!E35</f>
        <v>3.9154079363329694E-2</v>
      </c>
      <c r="Y32" s="292">
        <f t="shared" si="7"/>
        <v>0</v>
      </c>
    </row>
    <row r="33" spans="1:25">
      <c r="A33" s="278">
        <v>29</v>
      </c>
      <c r="B33" s="266" t="s">
        <v>93</v>
      </c>
      <c r="C33" s="287"/>
      <c r="D33" s="316">
        <f>投入係数表!N33</f>
        <v>1.5248148488604075E-3</v>
      </c>
      <c r="E33" s="306">
        <f t="shared" si="0"/>
        <v>0</v>
      </c>
      <c r="F33" s="316">
        <f>分析係数表!C36</f>
        <v>0.99118010215945485</v>
      </c>
      <c r="G33" s="306">
        <f t="shared" si="9"/>
        <v>0</v>
      </c>
      <c r="H33" s="306">
        <v>0</v>
      </c>
      <c r="I33" s="306">
        <f t="shared" si="1"/>
        <v>0</v>
      </c>
      <c r="J33" s="316">
        <f>分析係数表!G36</f>
        <v>5.8650173764370726E-2</v>
      </c>
      <c r="K33" s="308">
        <f t="shared" si="8"/>
        <v>0</v>
      </c>
      <c r="L33" s="49"/>
      <c r="M33" s="50"/>
      <c r="N33" s="318">
        <f>分析係数表!H36</f>
        <v>0.2375179181177472</v>
      </c>
      <c r="O33" s="310">
        <f t="shared" si="10"/>
        <v>0</v>
      </c>
      <c r="P33" s="316">
        <f>分析係数表!C36</f>
        <v>0.99118010215945485</v>
      </c>
      <c r="Q33" s="310">
        <f t="shared" si="11"/>
        <v>0</v>
      </c>
      <c r="R33" s="310">
        <v>0</v>
      </c>
      <c r="S33" s="311">
        <f t="shared" si="4"/>
        <v>0</v>
      </c>
      <c r="T33" s="316">
        <f>分析係数表!F36</f>
        <v>0.81306518983088305</v>
      </c>
      <c r="U33" s="313">
        <f t="shared" si="5"/>
        <v>0</v>
      </c>
      <c r="V33" s="320">
        <f>分析係数表!D36</f>
        <v>1.5774342104513773E-2</v>
      </c>
      <c r="W33" s="291">
        <f t="shared" si="6"/>
        <v>0</v>
      </c>
      <c r="X33" s="316">
        <f>分析係数表!E36</f>
        <v>1.3229670821596217E-2</v>
      </c>
      <c r="Y33" s="292">
        <f t="shared" si="7"/>
        <v>0</v>
      </c>
    </row>
    <row r="34" spans="1:25">
      <c r="A34" s="278">
        <v>30</v>
      </c>
      <c r="B34" s="266" t="s">
        <v>94</v>
      </c>
      <c r="C34" s="287"/>
      <c r="D34" s="316">
        <f>投入係数表!N34</f>
        <v>2.0034154743994163E-2</v>
      </c>
      <c r="E34" s="306">
        <f t="shared" si="0"/>
        <v>0</v>
      </c>
      <c r="F34" s="316">
        <f>分析係数表!C37</f>
        <v>0.58105140483022077</v>
      </c>
      <c r="G34" s="306">
        <f t="shared" si="9"/>
        <v>0</v>
      </c>
      <c r="H34" s="306">
        <v>0</v>
      </c>
      <c r="I34" s="306">
        <f t="shared" si="1"/>
        <v>0</v>
      </c>
      <c r="J34" s="316">
        <f>分析係数表!G37</f>
        <v>0.40235165952905672</v>
      </c>
      <c r="K34" s="308">
        <f t="shared" si="8"/>
        <v>0</v>
      </c>
      <c r="L34" s="49"/>
      <c r="M34" s="50"/>
      <c r="N34" s="318">
        <f>分析係数表!H37</f>
        <v>4.2719417558337268E-2</v>
      </c>
      <c r="O34" s="310">
        <f t="shared" si="10"/>
        <v>0</v>
      </c>
      <c r="P34" s="316">
        <f>分析係数表!C37</f>
        <v>0.58105140483022077</v>
      </c>
      <c r="Q34" s="310">
        <f t="shared" si="11"/>
        <v>0</v>
      </c>
      <c r="R34" s="310">
        <v>0</v>
      </c>
      <c r="S34" s="311">
        <f t="shared" si="4"/>
        <v>0</v>
      </c>
      <c r="T34" s="316">
        <f>分析係数表!F37</f>
        <v>0.63403708963374472</v>
      </c>
      <c r="U34" s="313">
        <f t="shared" si="5"/>
        <v>0</v>
      </c>
      <c r="V34" s="320">
        <f>分析係数表!D37</f>
        <v>7.9200513574427991E-2</v>
      </c>
      <c r="W34" s="291">
        <f t="shared" si="6"/>
        <v>0</v>
      </c>
      <c r="X34" s="316">
        <f>分析係数表!E37</f>
        <v>7.3600662533244779E-2</v>
      </c>
      <c r="Y34" s="292">
        <f t="shared" si="7"/>
        <v>0</v>
      </c>
    </row>
    <row r="35" spans="1:25">
      <c r="A35" s="278">
        <v>31</v>
      </c>
      <c r="B35" s="266" t="s">
        <v>95</v>
      </c>
      <c r="C35" s="287"/>
      <c r="D35" s="316">
        <f>投入係数表!N35</f>
        <v>2.456979757978948E-3</v>
      </c>
      <c r="E35" s="306">
        <f t="shared" si="0"/>
        <v>0</v>
      </c>
      <c r="F35" s="316">
        <f>分析係数表!C38</f>
        <v>0.47456671407271833</v>
      </c>
      <c r="G35" s="306">
        <f t="shared" si="9"/>
        <v>0</v>
      </c>
      <c r="H35" s="306">
        <v>0</v>
      </c>
      <c r="I35" s="306">
        <f t="shared" si="1"/>
        <v>0</v>
      </c>
      <c r="J35" s="316">
        <f>分析係数表!G38</f>
        <v>0.18003386475673192</v>
      </c>
      <c r="K35" s="308">
        <f t="shared" si="8"/>
        <v>0</v>
      </c>
      <c r="L35" s="49"/>
      <c r="M35" s="50"/>
      <c r="N35" s="318">
        <f>分析係数表!H38</f>
        <v>5.150358926080905E-2</v>
      </c>
      <c r="O35" s="310">
        <f t="shared" si="10"/>
        <v>0</v>
      </c>
      <c r="P35" s="316">
        <f>分析係数表!C38</f>
        <v>0.47456671407271833</v>
      </c>
      <c r="Q35" s="310">
        <f t="shared" si="11"/>
        <v>0</v>
      </c>
      <c r="R35" s="310">
        <v>0</v>
      </c>
      <c r="S35" s="311">
        <f t="shared" si="4"/>
        <v>0</v>
      </c>
      <c r="T35" s="316">
        <f>分析係数表!F38</f>
        <v>0.4997199825516766</v>
      </c>
      <c r="U35" s="313">
        <f t="shared" si="5"/>
        <v>0</v>
      </c>
      <c r="V35" s="320">
        <f>分析係数表!D38</f>
        <v>3.5590827435143364E-2</v>
      </c>
      <c r="W35" s="291">
        <f t="shared" si="6"/>
        <v>0</v>
      </c>
      <c r="X35" s="316">
        <f>分析係数表!E38</f>
        <v>3.1059891839156476E-2</v>
      </c>
      <c r="Y35" s="292">
        <f t="shared" si="7"/>
        <v>0</v>
      </c>
    </row>
    <row r="36" spans="1:25">
      <c r="A36" s="278">
        <v>32</v>
      </c>
      <c r="B36" s="266" t="s">
        <v>67</v>
      </c>
      <c r="C36" s="287"/>
      <c r="D36" s="316">
        <f>投入係数表!N36</f>
        <v>0</v>
      </c>
      <c r="E36" s="306">
        <f t="shared" si="0"/>
        <v>0</v>
      </c>
      <c r="F36" s="316">
        <f>分析係数表!C39</f>
        <v>1</v>
      </c>
      <c r="G36" s="306">
        <f t="shared" si="9"/>
        <v>0</v>
      </c>
      <c r="H36" s="306">
        <v>0</v>
      </c>
      <c r="I36" s="306">
        <f t="shared" si="1"/>
        <v>0</v>
      </c>
      <c r="J36" s="316">
        <f>分析係数表!G39</f>
        <v>0.33345520667958617</v>
      </c>
      <c r="K36" s="308">
        <f t="shared" si="8"/>
        <v>0</v>
      </c>
      <c r="L36" s="49"/>
      <c r="M36" s="50"/>
      <c r="N36" s="318">
        <f>分析係数表!H39</f>
        <v>5.0851604954235139E-3</v>
      </c>
      <c r="O36" s="310">
        <f t="shared" si="10"/>
        <v>0</v>
      </c>
      <c r="P36" s="316">
        <f>分析係数表!C39</f>
        <v>1</v>
      </c>
      <c r="Q36" s="310">
        <f t="shared" si="11"/>
        <v>0</v>
      </c>
      <c r="R36" s="310">
        <v>0</v>
      </c>
      <c r="S36" s="311">
        <f t="shared" si="4"/>
        <v>0</v>
      </c>
      <c r="T36" s="316">
        <f>分析係数表!F39</f>
        <v>0.70859596344355691</v>
      </c>
      <c r="U36" s="313">
        <f t="shared" si="5"/>
        <v>0</v>
      </c>
      <c r="V36" s="320">
        <f>分析係数表!D39</f>
        <v>4.8027598057070089E-2</v>
      </c>
      <c r="W36" s="291">
        <f t="shared" si="6"/>
        <v>0</v>
      </c>
      <c r="X36" s="316">
        <f>分析係数表!E39</f>
        <v>4.8027598057070089E-2</v>
      </c>
      <c r="Y36" s="292">
        <f t="shared" si="7"/>
        <v>0</v>
      </c>
    </row>
    <row r="37" spans="1:25">
      <c r="A37" s="278">
        <v>33</v>
      </c>
      <c r="B37" s="266" t="s">
        <v>96</v>
      </c>
      <c r="C37" s="287"/>
      <c r="D37" s="316">
        <f>投入係数表!N37</f>
        <v>1.1779090774292757E-4</v>
      </c>
      <c r="E37" s="306">
        <f t="shared" si="0"/>
        <v>0</v>
      </c>
      <c r="F37" s="316">
        <f>分析係数表!C40</f>
        <v>0.78927678494152065</v>
      </c>
      <c r="G37" s="306">
        <f t="shared" si="9"/>
        <v>0</v>
      </c>
      <c r="H37" s="306">
        <v>0</v>
      </c>
      <c r="I37" s="306">
        <f t="shared" si="1"/>
        <v>0</v>
      </c>
      <c r="J37" s="316">
        <f>分析係数表!G40</f>
        <v>0.52314226927728547</v>
      </c>
      <c r="K37" s="308">
        <f t="shared" si="8"/>
        <v>0</v>
      </c>
      <c r="L37" s="49"/>
      <c r="M37" s="50"/>
      <c r="N37" s="318">
        <f>分析係数表!H40</f>
        <v>3.428475595158087E-2</v>
      </c>
      <c r="O37" s="310">
        <f t="shared" si="10"/>
        <v>0</v>
      </c>
      <c r="P37" s="316">
        <f>分析係数表!C40</f>
        <v>0.78927678494152065</v>
      </c>
      <c r="Q37" s="310">
        <f t="shared" si="11"/>
        <v>0</v>
      </c>
      <c r="R37" s="310">
        <v>0</v>
      </c>
      <c r="S37" s="311">
        <f t="shared" si="4"/>
        <v>0</v>
      </c>
      <c r="T37" s="316">
        <f>分析係数表!F40</f>
        <v>0.70623799726049996</v>
      </c>
      <c r="U37" s="313">
        <f t="shared" si="5"/>
        <v>0</v>
      </c>
      <c r="V37" s="320">
        <f>分析係数表!D40</f>
        <v>9.0697433955161888E-2</v>
      </c>
      <c r="W37" s="291">
        <f t="shared" si="6"/>
        <v>0</v>
      </c>
      <c r="X37" s="316">
        <f>分析係数表!E40</f>
        <v>9.0562666353757981E-2</v>
      </c>
      <c r="Y37" s="292">
        <f t="shared" si="7"/>
        <v>0</v>
      </c>
    </row>
    <row r="38" spans="1:25">
      <c r="A38" s="278">
        <v>34</v>
      </c>
      <c r="B38" s="266" t="s">
        <v>97</v>
      </c>
      <c r="C38" s="287"/>
      <c r="D38" s="316">
        <f>投入係数表!N38</f>
        <v>1.8477005136145503E-6</v>
      </c>
      <c r="E38" s="306">
        <f t="shared" si="0"/>
        <v>0</v>
      </c>
      <c r="F38" s="316">
        <f>分析係数表!C41</f>
        <v>0.99594790611943085</v>
      </c>
      <c r="G38" s="306">
        <f t="shared" si="9"/>
        <v>0</v>
      </c>
      <c r="H38" s="306">
        <v>0</v>
      </c>
      <c r="I38" s="306">
        <f t="shared" si="1"/>
        <v>0</v>
      </c>
      <c r="J38" s="316">
        <f>分析係数表!G41</f>
        <v>0.50896339569449323</v>
      </c>
      <c r="K38" s="308">
        <f t="shared" si="8"/>
        <v>0</v>
      </c>
      <c r="L38" s="49"/>
      <c r="M38" s="50"/>
      <c r="N38" s="318">
        <f>分析係数表!H41</f>
        <v>5.504775199299148E-2</v>
      </c>
      <c r="O38" s="310">
        <f t="shared" si="10"/>
        <v>0</v>
      </c>
      <c r="P38" s="316">
        <f>分析係数表!C41</f>
        <v>0.99594790611943085</v>
      </c>
      <c r="Q38" s="310">
        <f t="shared" si="11"/>
        <v>0</v>
      </c>
      <c r="R38" s="310">
        <v>0</v>
      </c>
      <c r="S38" s="311">
        <f t="shared" si="4"/>
        <v>0</v>
      </c>
      <c r="T38" s="316">
        <f>分析係数表!F41</f>
        <v>0.58132099287543681</v>
      </c>
      <c r="U38" s="313">
        <f t="shared" si="5"/>
        <v>0</v>
      </c>
      <c r="V38" s="320">
        <f>分析係数表!D41</f>
        <v>0.12149342216939719</v>
      </c>
      <c r="W38" s="291">
        <f t="shared" si="6"/>
        <v>0</v>
      </c>
      <c r="X38" s="316">
        <f>分析係数表!E41</f>
        <v>0.11755967401821014</v>
      </c>
      <c r="Y38" s="292">
        <f t="shared" si="7"/>
        <v>0</v>
      </c>
    </row>
    <row r="39" spans="1:25">
      <c r="A39" s="278">
        <v>35</v>
      </c>
      <c r="B39" s="266" t="s">
        <v>3</v>
      </c>
      <c r="C39" s="287"/>
      <c r="D39" s="316">
        <f>投入係数表!N39</f>
        <v>6.5270020643433987E-4</v>
      </c>
      <c r="E39" s="306">
        <f>$C$16*D39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10"/>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316">
        <f>投入係数表!N40</f>
        <v>1.4060077058349921E-2</v>
      </c>
      <c r="E40" s="306">
        <f>$C$16*D40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10"/>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316">
        <f>投入係数表!N41</f>
        <v>7.0674544645756549E-5</v>
      </c>
      <c r="E41" s="306">
        <f>$C$16*D41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10"/>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316">
        <f>投入係数表!N42</f>
        <v>1.4827796621756767E-4</v>
      </c>
      <c r="E42" s="306">
        <f>$C$16*D42</f>
        <v>0</v>
      </c>
      <c r="F42" s="316">
        <f>分析係数表!C45</f>
        <v>1</v>
      </c>
      <c r="G42" s="306">
        <f>E42*F42</f>
        <v>0</v>
      </c>
      <c r="H42" s="306">
        <v>0</v>
      </c>
      <c r="I42" s="306">
        <f>C42+H42</f>
        <v>0</v>
      </c>
      <c r="J42" s="316">
        <f>分析係数表!G45</f>
        <v>0</v>
      </c>
      <c r="K42" s="308">
        <f>I42*J42</f>
        <v>0</v>
      </c>
      <c r="L42" s="49"/>
      <c r="M42" s="50"/>
      <c r="N42" s="318">
        <f>分析係数表!H45</f>
        <v>0</v>
      </c>
      <c r="O42" s="310">
        <f t="shared" si="10"/>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316">
        <f>投入係数表!N43</f>
        <v>6.2692478426941691E-3</v>
      </c>
      <c r="E43" s="306">
        <f>$C$16*D43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10"/>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17">
        <f>投入係数表!N44</f>
        <v>0.78218474880280553</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CF0C2-D0A8-48B1-B26D-425ECDCEB55F}">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305</v>
      </c>
      <c r="S2" s="83" t="s">
        <v>240</v>
      </c>
      <c r="U2" s="290" t="s">
        <v>227</v>
      </c>
      <c r="W2" s="83" t="s">
        <v>216</v>
      </c>
      <c r="Y2" s="83" t="s">
        <v>241</v>
      </c>
    </row>
    <row r="3" spans="1:25" ht="44">
      <c r="B3" s="39"/>
      <c r="C3" s="40" t="s">
        <v>242</v>
      </c>
      <c r="D3" s="40" t="s">
        <v>306</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投入係数表!O5</f>
        <v>0</v>
      </c>
      <c r="E5" s="306">
        <f>$C$17*D5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S5*T5</f>
        <v>0</v>
      </c>
      <c r="V5" s="320">
        <f>分析係数表!D8</f>
        <v>0.32298797552049696</v>
      </c>
      <c r="W5" s="291">
        <f>ROUND(S5*V5,0)</f>
        <v>0</v>
      </c>
      <c r="X5" s="316">
        <f>分析係数表!E8</f>
        <v>0.12265584155979949</v>
      </c>
      <c r="Y5" s="292">
        <f>ROUND(S5*X5,0)</f>
        <v>0</v>
      </c>
    </row>
    <row r="6" spans="1:25">
      <c r="A6" s="278">
        <v>2</v>
      </c>
      <c r="B6" s="266" t="s">
        <v>74</v>
      </c>
      <c r="C6" s="287"/>
      <c r="D6" s="316">
        <f>投入係数表!O6</f>
        <v>0</v>
      </c>
      <c r="E6" s="306">
        <f>$C$17*D6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 t="shared" ref="U6:U38" si="0">S6*T6</f>
        <v>0</v>
      </c>
      <c r="V6" s="320">
        <f>分析係数表!D9</f>
        <v>0.29572434079210003</v>
      </c>
      <c r="W6" s="291">
        <f t="shared" ref="W6:W38" si="1">ROUND(S6*V6,0)</f>
        <v>0</v>
      </c>
      <c r="X6" s="316">
        <f>分析係数表!E9</f>
        <v>0.26862065342998215</v>
      </c>
      <c r="Y6" s="292">
        <f t="shared" ref="Y6:Y38" si="2">ROUND(S6*X6,0)</f>
        <v>0</v>
      </c>
    </row>
    <row r="7" spans="1:25">
      <c r="A7" s="278">
        <v>3</v>
      </c>
      <c r="B7" s="266" t="s">
        <v>75</v>
      </c>
      <c r="C7" s="287"/>
      <c r="D7" s="316">
        <f>投入係数表!O7</f>
        <v>0</v>
      </c>
      <c r="E7" s="306">
        <f t="shared" ref="E7:E38" si="3">$C$17*D7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 t="shared" si="0"/>
        <v>0</v>
      </c>
      <c r="V7" s="320">
        <f>分析係数表!D10</f>
        <v>9.5045460793747427E-2</v>
      </c>
      <c r="W7" s="291">
        <f t="shared" si="1"/>
        <v>0</v>
      </c>
      <c r="X7" s="316">
        <f>分析係数表!E10</f>
        <v>4.2279520059697977E-2</v>
      </c>
      <c r="Y7" s="292">
        <f t="shared" si="2"/>
        <v>0</v>
      </c>
    </row>
    <row r="8" spans="1:25">
      <c r="A8" s="278">
        <v>4</v>
      </c>
      <c r="B8" s="266" t="s">
        <v>76</v>
      </c>
      <c r="C8" s="287"/>
      <c r="D8" s="316">
        <f>投入係数表!O8</f>
        <v>0.10900303131019073</v>
      </c>
      <c r="E8" s="306">
        <f t="shared" si="3"/>
        <v>0</v>
      </c>
      <c r="F8" s="316">
        <f>分析係数表!C11</f>
        <v>9.348517078458185E-3</v>
      </c>
      <c r="G8" s="306">
        <f t="shared" ref="G8:G38" si="4">E8*F8</f>
        <v>0</v>
      </c>
      <c r="H8" s="306">
        <v>0</v>
      </c>
      <c r="I8" s="306">
        <f t="shared" ref="I8:I38" si="5">C8+H8</f>
        <v>0</v>
      </c>
      <c r="J8" s="316">
        <f>分析係数表!G11</f>
        <v>0.2579516055394917</v>
      </c>
      <c r="K8" s="308">
        <f t="shared" ref="K8:K38" si="6">I8*J8</f>
        <v>0</v>
      </c>
      <c r="L8" s="49"/>
      <c r="M8" s="50"/>
      <c r="N8" s="318">
        <f>分析係数表!H11</f>
        <v>-1.9466162084954558E-5</v>
      </c>
      <c r="O8" s="310">
        <f t="shared" ref="O8:O43" si="7">$M$44*N8</f>
        <v>0</v>
      </c>
      <c r="P8" s="316">
        <f>分析係数表!C11</f>
        <v>9.348517078458185E-3</v>
      </c>
      <c r="Q8" s="310">
        <f t="shared" ref="Q8:Q38" si="8">O8*P8</f>
        <v>0</v>
      </c>
      <c r="R8" s="310">
        <v>0</v>
      </c>
      <c r="S8" s="311">
        <f>I8+R8</f>
        <v>0</v>
      </c>
      <c r="T8" s="316">
        <f>分析係数表!F11</f>
        <v>0.54360066960888753</v>
      </c>
      <c r="U8" s="313">
        <f t="shared" si="0"/>
        <v>0</v>
      </c>
      <c r="V8" s="320">
        <f>分析係数表!D11</f>
        <v>4.0785268604474206E-2</v>
      </c>
      <c r="W8" s="291">
        <f t="shared" si="1"/>
        <v>0</v>
      </c>
      <c r="X8" s="316">
        <f>分析係数表!E11</f>
        <v>3.926343022371024E-2</v>
      </c>
      <c r="Y8" s="292">
        <f t="shared" si="2"/>
        <v>0</v>
      </c>
    </row>
    <row r="9" spans="1:25">
      <c r="A9" s="278">
        <v>5</v>
      </c>
      <c r="B9" s="266" t="s">
        <v>77</v>
      </c>
      <c r="C9" s="287"/>
      <c r="D9" s="316">
        <f>投入係数表!O9</f>
        <v>0</v>
      </c>
      <c r="E9" s="306">
        <f t="shared" si="3"/>
        <v>0</v>
      </c>
      <c r="F9" s="316">
        <f>分析係数表!C12</f>
        <v>0.26169189557273109</v>
      </c>
      <c r="G9" s="306">
        <f t="shared" si="4"/>
        <v>0</v>
      </c>
      <c r="H9" s="306">
        <v>0</v>
      </c>
      <c r="I9" s="306">
        <f t="shared" si="5"/>
        <v>0</v>
      </c>
      <c r="J9" s="316">
        <f>分析係数表!G12</f>
        <v>0.13770114594385849</v>
      </c>
      <c r="K9" s="308">
        <f t="shared" si="6"/>
        <v>0</v>
      </c>
      <c r="L9" s="49"/>
      <c r="M9" s="50"/>
      <c r="N9" s="318">
        <f>分析係数表!H12</f>
        <v>0.10146071966313146</v>
      </c>
      <c r="O9" s="310">
        <f t="shared" si="7"/>
        <v>0</v>
      </c>
      <c r="P9" s="316">
        <f>分析係数表!C12</f>
        <v>0.26169189557273109</v>
      </c>
      <c r="Q9" s="310">
        <f t="shared" si="8"/>
        <v>0</v>
      </c>
      <c r="R9" s="310">
        <v>0</v>
      </c>
      <c r="S9" s="311">
        <f>I9+R9</f>
        <v>0</v>
      </c>
      <c r="T9" s="316">
        <f>分析係数表!F12</f>
        <v>0.33651535386825859</v>
      </c>
      <c r="U9" s="313">
        <f t="shared" si="0"/>
        <v>0</v>
      </c>
      <c r="V9" s="320">
        <f>分析係数表!D12</f>
        <v>3.4578030097235327E-2</v>
      </c>
      <c r="W9" s="291">
        <f t="shared" si="1"/>
        <v>0</v>
      </c>
      <c r="X9" s="316">
        <f>分析係数表!E12</f>
        <v>3.3355134693599395E-2</v>
      </c>
      <c r="Y9" s="292">
        <f t="shared" si="2"/>
        <v>0</v>
      </c>
    </row>
    <row r="10" spans="1:25">
      <c r="A10" s="278">
        <v>6</v>
      </c>
      <c r="B10" s="266" t="s">
        <v>78</v>
      </c>
      <c r="C10" s="287"/>
      <c r="D10" s="316">
        <f>投入係数表!O10</f>
        <v>6.5671713511154177E-4</v>
      </c>
      <c r="E10" s="306">
        <f t="shared" si="3"/>
        <v>0</v>
      </c>
      <c r="F10" s="316">
        <f>分析係数表!C13</f>
        <v>8.2810371123538395E-2</v>
      </c>
      <c r="G10" s="306">
        <f t="shared" si="4"/>
        <v>0</v>
      </c>
      <c r="H10" s="306">
        <v>0</v>
      </c>
      <c r="I10" s="306">
        <f t="shared" si="5"/>
        <v>0</v>
      </c>
      <c r="J10" s="316">
        <f>分析係数表!G13</f>
        <v>0.2721720626600464</v>
      </c>
      <c r="K10" s="308">
        <f t="shared" si="6"/>
        <v>0</v>
      </c>
      <c r="L10" s="49"/>
      <c r="M10" s="50"/>
      <c r="N10" s="318">
        <f>分析係数表!H13</f>
        <v>1.212874021164739E-2</v>
      </c>
      <c r="O10" s="310">
        <f t="shared" si="7"/>
        <v>0</v>
      </c>
      <c r="P10" s="316">
        <f>分析係数表!C13</f>
        <v>8.2810371123538395E-2</v>
      </c>
      <c r="Q10" s="310">
        <f t="shared" si="8"/>
        <v>0</v>
      </c>
      <c r="R10" s="310">
        <v>0</v>
      </c>
      <c r="S10" s="311">
        <f t="shared" ref="S10:S38" si="9">I10+R10</f>
        <v>0</v>
      </c>
      <c r="T10" s="316">
        <f>分析係数表!F13</f>
        <v>0.39077170920544851</v>
      </c>
      <c r="U10" s="313">
        <f t="shared" si="0"/>
        <v>0</v>
      </c>
      <c r="V10" s="320">
        <f>分析係数表!D13</f>
        <v>0.12720758845381647</v>
      </c>
      <c r="W10" s="291">
        <f t="shared" si="1"/>
        <v>0</v>
      </c>
      <c r="X10" s="316">
        <f>分析係数表!E13</f>
        <v>9.5492852763317662E-2</v>
      </c>
      <c r="Y10" s="292">
        <f t="shared" si="2"/>
        <v>0</v>
      </c>
    </row>
    <row r="11" spans="1:25">
      <c r="A11" s="278">
        <v>7</v>
      </c>
      <c r="B11" s="266" t="s">
        <v>79</v>
      </c>
      <c r="C11" s="287"/>
      <c r="D11" s="316">
        <f>投入係数表!O11</f>
        <v>1.125228749794776E-3</v>
      </c>
      <c r="E11" s="306">
        <f t="shared" si="3"/>
        <v>0</v>
      </c>
      <c r="F11" s="316">
        <f>分析係数表!C14</f>
        <v>0.29759344347769412</v>
      </c>
      <c r="G11" s="306">
        <f t="shared" si="4"/>
        <v>0</v>
      </c>
      <c r="H11" s="306">
        <v>0</v>
      </c>
      <c r="I11" s="306">
        <f t="shared" si="5"/>
        <v>0</v>
      </c>
      <c r="J11" s="316">
        <f>分析係数表!G14</f>
        <v>0.17335642824825784</v>
      </c>
      <c r="K11" s="308">
        <f t="shared" si="6"/>
        <v>0</v>
      </c>
      <c r="L11" s="49"/>
      <c r="M11" s="50"/>
      <c r="N11" s="318">
        <f>分析係数表!H14</f>
        <v>1.9165801846449152E-3</v>
      </c>
      <c r="O11" s="310">
        <f t="shared" si="7"/>
        <v>0</v>
      </c>
      <c r="P11" s="316">
        <f>分析係数表!C14</f>
        <v>0.29759344347769412</v>
      </c>
      <c r="Q11" s="310">
        <f t="shared" si="8"/>
        <v>0</v>
      </c>
      <c r="R11" s="310">
        <v>0</v>
      </c>
      <c r="S11" s="311">
        <f t="shared" si="9"/>
        <v>0</v>
      </c>
      <c r="T11" s="316">
        <f>分析係数表!F14</f>
        <v>0.35598651785260127</v>
      </c>
      <c r="U11" s="313">
        <f t="shared" si="0"/>
        <v>0</v>
      </c>
      <c r="V11" s="320">
        <f>分析係数表!D14</f>
        <v>4.3833041969742803E-2</v>
      </c>
      <c r="W11" s="291">
        <f t="shared" si="1"/>
        <v>0</v>
      </c>
      <c r="X11" s="316">
        <f>分析係数表!E14</f>
        <v>3.8757158040430381E-2</v>
      </c>
      <c r="Y11" s="292">
        <f t="shared" si="2"/>
        <v>0</v>
      </c>
    </row>
    <row r="12" spans="1:25">
      <c r="A12" s="278">
        <v>8</v>
      </c>
      <c r="B12" s="266" t="s">
        <v>80</v>
      </c>
      <c r="C12" s="287"/>
      <c r="D12" s="316">
        <f>投入係数表!O12</f>
        <v>4.9774353594124786E-3</v>
      </c>
      <c r="E12" s="306">
        <f t="shared" si="3"/>
        <v>0</v>
      </c>
      <c r="F12" s="316">
        <f>分析係数表!C15</f>
        <v>0.21593049601829584</v>
      </c>
      <c r="G12" s="306">
        <f t="shared" si="4"/>
        <v>0</v>
      </c>
      <c r="H12" s="306">
        <v>0</v>
      </c>
      <c r="I12" s="306">
        <f t="shared" si="5"/>
        <v>0</v>
      </c>
      <c r="J12" s="316">
        <f>分析係数表!G15</f>
        <v>0.1171240792325445</v>
      </c>
      <c r="K12" s="308">
        <f t="shared" si="6"/>
        <v>0</v>
      </c>
      <c r="L12" s="49"/>
      <c r="M12" s="50"/>
      <c r="N12" s="318">
        <f>分析係数表!H15</f>
        <v>7.9892300155183192E-3</v>
      </c>
      <c r="O12" s="310">
        <f t="shared" si="7"/>
        <v>0</v>
      </c>
      <c r="P12" s="316">
        <f>分析係数表!C15</f>
        <v>0.21593049601829584</v>
      </c>
      <c r="Q12" s="310">
        <f t="shared" si="8"/>
        <v>0</v>
      </c>
      <c r="R12" s="310">
        <v>0</v>
      </c>
      <c r="S12" s="311">
        <f t="shared" si="9"/>
        <v>0</v>
      </c>
      <c r="T12" s="316">
        <f>分析係数表!F15</f>
        <v>0.35842164855867914</v>
      </c>
      <c r="U12" s="313">
        <f t="shared" si="0"/>
        <v>0</v>
      </c>
      <c r="V12" s="320">
        <f>分析係数表!D15</f>
        <v>1.5678367482667734E-2</v>
      </c>
      <c r="W12" s="291">
        <f t="shared" si="1"/>
        <v>0</v>
      </c>
      <c r="X12" s="316">
        <f>分析係数表!E15</f>
        <v>1.5634458686506418E-2</v>
      </c>
      <c r="Y12" s="292">
        <f t="shared" si="2"/>
        <v>0</v>
      </c>
    </row>
    <row r="13" spans="1:25">
      <c r="A13" s="278">
        <v>9</v>
      </c>
      <c r="B13" s="266" t="s">
        <v>81</v>
      </c>
      <c r="C13" s="287"/>
      <c r="D13" s="316">
        <f>投入係数表!O13</f>
        <v>3.7280710535905208E-3</v>
      </c>
      <c r="E13" s="306">
        <f t="shared" si="3"/>
        <v>0</v>
      </c>
      <c r="F13" s="316">
        <f>分析係数表!C16</f>
        <v>0.18770505348742417</v>
      </c>
      <c r="G13" s="306">
        <f t="shared" si="4"/>
        <v>0</v>
      </c>
      <c r="H13" s="306">
        <v>0</v>
      </c>
      <c r="I13" s="306">
        <f t="shared" si="5"/>
        <v>0</v>
      </c>
      <c r="J13" s="316">
        <f>分析係数表!G16</f>
        <v>1.5279579137581789E-2</v>
      </c>
      <c r="K13" s="308">
        <f t="shared" si="6"/>
        <v>0</v>
      </c>
      <c r="L13" s="49"/>
      <c r="M13" s="50"/>
      <c r="N13" s="318">
        <f>分析係数表!H16</f>
        <v>6.0242927132958465E-3</v>
      </c>
      <c r="O13" s="310">
        <f t="shared" si="7"/>
        <v>0</v>
      </c>
      <c r="P13" s="316">
        <f>分析係数表!C16</f>
        <v>0.18770505348742417</v>
      </c>
      <c r="Q13" s="310">
        <f t="shared" si="8"/>
        <v>0</v>
      </c>
      <c r="R13" s="310">
        <v>0</v>
      </c>
      <c r="S13" s="311">
        <f t="shared" si="9"/>
        <v>0</v>
      </c>
      <c r="T13" s="316">
        <f>分析係数表!F16</f>
        <v>0.2627694146106877</v>
      </c>
      <c r="U13" s="313">
        <f t="shared" si="0"/>
        <v>0</v>
      </c>
      <c r="V13" s="320">
        <f>分析係数表!D16</f>
        <v>1.0339400475073228E-2</v>
      </c>
      <c r="W13" s="291">
        <f t="shared" si="1"/>
        <v>0</v>
      </c>
      <c r="X13" s="316">
        <f>分析係数表!E16</f>
        <v>1.0339400475073228E-2</v>
      </c>
      <c r="Y13" s="292">
        <f t="shared" si="2"/>
        <v>0</v>
      </c>
    </row>
    <row r="14" spans="1:25">
      <c r="A14" s="278">
        <v>10</v>
      </c>
      <c r="B14" s="266" t="s">
        <v>82</v>
      </c>
      <c r="C14" s="287"/>
      <c r="D14" s="316">
        <f>投入係数表!O14</f>
        <v>2.8350959247498268E-3</v>
      </c>
      <c r="E14" s="306">
        <f t="shared" si="3"/>
        <v>0</v>
      </c>
      <c r="F14" s="316">
        <f>分析係数表!C17</f>
        <v>0.24245613901755958</v>
      </c>
      <c r="G14" s="306">
        <f t="shared" si="4"/>
        <v>0</v>
      </c>
      <c r="H14" s="306">
        <v>0</v>
      </c>
      <c r="I14" s="306">
        <f t="shared" si="5"/>
        <v>0</v>
      </c>
      <c r="J14" s="316">
        <f>分析係数表!G17</f>
        <v>0.24054742090319753</v>
      </c>
      <c r="K14" s="308">
        <f t="shared" si="6"/>
        <v>0</v>
      </c>
      <c r="L14" s="49"/>
      <c r="M14" s="50"/>
      <c r="N14" s="318">
        <f>分析係数表!H17</f>
        <v>2.8816966460243139E-3</v>
      </c>
      <c r="O14" s="310">
        <f t="shared" si="7"/>
        <v>0</v>
      </c>
      <c r="P14" s="316">
        <f>分析係数表!C17</f>
        <v>0.24245613901755958</v>
      </c>
      <c r="Q14" s="310">
        <f t="shared" si="8"/>
        <v>0</v>
      </c>
      <c r="R14" s="310">
        <v>0</v>
      </c>
      <c r="S14" s="311">
        <f t="shared" si="9"/>
        <v>0</v>
      </c>
      <c r="T14" s="316">
        <f>分析係数表!F17</f>
        <v>0.42825667105631338</v>
      </c>
      <c r="U14" s="313">
        <f t="shared" si="0"/>
        <v>0</v>
      </c>
      <c r="V14" s="320">
        <f>分析係数表!D17</f>
        <v>5.1560411778863557E-2</v>
      </c>
      <c r="W14" s="291">
        <f t="shared" si="1"/>
        <v>0</v>
      </c>
      <c r="X14" s="316">
        <f>分析係数表!E17</f>
        <v>4.9008807340167618E-2</v>
      </c>
      <c r="Y14" s="292">
        <f t="shared" si="2"/>
        <v>0</v>
      </c>
    </row>
    <row r="15" spans="1:25">
      <c r="A15" s="278">
        <v>11</v>
      </c>
      <c r="B15" s="266" t="s">
        <v>83</v>
      </c>
      <c r="C15" s="287"/>
      <c r="D15" s="316">
        <f>投入係数表!O15</f>
        <v>6.2908696296355617E-3</v>
      </c>
      <c r="E15" s="306">
        <f t="shared" si="3"/>
        <v>0</v>
      </c>
      <c r="F15" s="316">
        <f>分析係数表!C18</f>
        <v>0.40831687749419565</v>
      </c>
      <c r="G15" s="306">
        <f t="shared" si="4"/>
        <v>0</v>
      </c>
      <c r="H15" s="306">
        <v>0</v>
      </c>
      <c r="I15" s="306">
        <f t="shared" si="5"/>
        <v>0</v>
      </c>
      <c r="J15" s="316">
        <f>分析係数表!G18</f>
        <v>0.21766947174074985</v>
      </c>
      <c r="K15" s="308">
        <f t="shared" si="6"/>
        <v>0</v>
      </c>
      <c r="L15" s="49"/>
      <c r="M15" s="50"/>
      <c r="N15" s="318">
        <f>分析係数表!H18</f>
        <v>4.4543159123807785E-4</v>
      </c>
      <c r="O15" s="310">
        <f t="shared" si="7"/>
        <v>0</v>
      </c>
      <c r="P15" s="316">
        <f>分析係数表!C18</f>
        <v>0.40831687749419565</v>
      </c>
      <c r="Q15" s="310">
        <f t="shared" si="8"/>
        <v>0</v>
      </c>
      <c r="R15" s="310">
        <v>0</v>
      </c>
      <c r="S15" s="311">
        <f t="shared" si="9"/>
        <v>0</v>
      </c>
      <c r="T15" s="316">
        <f>分析係数表!F18</f>
        <v>0.48997194925916815</v>
      </c>
      <c r="U15" s="313">
        <f t="shared" si="0"/>
        <v>0</v>
      </c>
      <c r="V15" s="320">
        <f>分析係数表!D18</f>
        <v>3.8565313316438733E-2</v>
      </c>
      <c r="W15" s="291">
        <f t="shared" si="1"/>
        <v>0</v>
      </c>
      <c r="X15" s="316">
        <f>分析係数表!E18</f>
        <v>3.6576455199010559E-2</v>
      </c>
      <c r="Y15" s="292">
        <f t="shared" si="2"/>
        <v>0</v>
      </c>
    </row>
    <row r="16" spans="1:25">
      <c r="A16" s="278">
        <v>12</v>
      </c>
      <c r="B16" s="266" t="s">
        <v>84</v>
      </c>
      <c r="C16" s="287"/>
      <c r="D16" s="316">
        <f>投入係数表!O16</f>
        <v>6.0466028903562695E-4</v>
      </c>
      <c r="E16" s="306">
        <f t="shared" si="3"/>
        <v>0</v>
      </c>
      <c r="F16" s="316">
        <f>分析係数表!C19</f>
        <v>0.72110086081153413</v>
      </c>
      <c r="G16" s="306">
        <f t="shared" si="4"/>
        <v>0</v>
      </c>
      <c r="H16" s="306">
        <v>0</v>
      </c>
      <c r="I16" s="306">
        <f t="shared" si="5"/>
        <v>0</v>
      </c>
      <c r="J16" s="316">
        <f>分析係数表!G19</f>
        <v>6.2445810408374151E-2</v>
      </c>
      <c r="K16" s="308">
        <f t="shared" si="6"/>
        <v>0</v>
      </c>
      <c r="L16" s="49"/>
      <c r="M16" s="50"/>
      <c r="N16" s="318">
        <f>分析係数表!H19</f>
        <v>-1.2604560155461526E-4</v>
      </c>
      <c r="O16" s="310">
        <f t="shared" si="7"/>
        <v>0</v>
      </c>
      <c r="P16" s="316">
        <f>分析係数表!C19</f>
        <v>0.72110086081153413</v>
      </c>
      <c r="Q16" s="310">
        <f t="shared" si="8"/>
        <v>0</v>
      </c>
      <c r="R16" s="310">
        <v>0</v>
      </c>
      <c r="S16" s="311">
        <f t="shared" si="9"/>
        <v>0</v>
      </c>
      <c r="T16" s="316">
        <f>分析係数表!F19</f>
        <v>0.21331101927013058</v>
      </c>
      <c r="U16" s="313">
        <f t="shared" si="0"/>
        <v>0</v>
      </c>
      <c r="V16" s="320">
        <f>分析係数表!D19</f>
        <v>1.2736199640345095E-2</v>
      </c>
      <c r="W16" s="291">
        <f t="shared" si="1"/>
        <v>0</v>
      </c>
      <c r="X16" s="316">
        <f>分析係数表!E19</f>
        <v>1.2523714081279422E-2</v>
      </c>
      <c r="Y16" s="292">
        <f t="shared" si="2"/>
        <v>0</v>
      </c>
    </row>
    <row r="17" spans="1:25">
      <c r="A17" s="278">
        <v>13</v>
      </c>
      <c r="B17" s="266" t="s">
        <v>85</v>
      </c>
      <c r="C17" s="286">
        <f>データ入力!C18</f>
        <v>0</v>
      </c>
      <c r="D17" s="316">
        <f>投入係数表!O17</f>
        <v>0.51002094286961364</v>
      </c>
      <c r="E17" s="306">
        <f t="shared" si="3"/>
        <v>0</v>
      </c>
      <c r="F17" s="316">
        <f>分析係数表!C20</f>
        <v>4.9598906854145253E-2</v>
      </c>
      <c r="G17" s="306">
        <f t="shared" si="4"/>
        <v>0</v>
      </c>
      <c r="H17" s="306">
        <v>0</v>
      </c>
      <c r="I17" s="306">
        <f t="shared" si="5"/>
        <v>0</v>
      </c>
      <c r="J17" s="316">
        <f>分析係数表!G20</f>
        <v>0.11671945764775135</v>
      </c>
      <c r="K17" s="308">
        <f t="shared" si="6"/>
        <v>0</v>
      </c>
      <c r="L17" s="49"/>
      <c r="M17" s="50"/>
      <c r="N17" s="318">
        <f>分析係数表!H20</f>
        <v>7.0439320449493942E-4</v>
      </c>
      <c r="O17" s="310">
        <f t="shared" si="7"/>
        <v>0</v>
      </c>
      <c r="P17" s="316">
        <f>分析係数表!C20</f>
        <v>4.9598906854145253E-2</v>
      </c>
      <c r="Q17" s="310">
        <f t="shared" si="8"/>
        <v>0</v>
      </c>
      <c r="R17" s="310">
        <v>0</v>
      </c>
      <c r="S17" s="311">
        <f t="shared" si="9"/>
        <v>0</v>
      </c>
      <c r="T17" s="316">
        <f>分析係数表!F20</f>
        <v>0.2109583665362576</v>
      </c>
      <c r="U17" s="313">
        <f t="shared" si="0"/>
        <v>0</v>
      </c>
      <c r="V17" s="320">
        <f>分析係数表!D20</f>
        <v>3.0797631013066269E-2</v>
      </c>
      <c r="W17" s="291">
        <f t="shared" si="1"/>
        <v>0</v>
      </c>
      <c r="X17" s="316">
        <f>分析係数表!E20</f>
        <v>2.9972730221401771E-2</v>
      </c>
      <c r="Y17" s="292">
        <f t="shared" si="2"/>
        <v>0</v>
      </c>
    </row>
    <row r="18" spans="1:25">
      <c r="A18" s="278">
        <v>14</v>
      </c>
      <c r="B18" s="266" t="s">
        <v>86</v>
      </c>
      <c r="C18" s="287"/>
      <c r="D18" s="316">
        <f>投入係数表!O18</f>
        <v>1.870042085957866E-3</v>
      </c>
      <c r="E18" s="306">
        <f t="shared" si="3"/>
        <v>0</v>
      </c>
      <c r="F18" s="316">
        <f>分析係数表!C21</f>
        <v>0.28411166756853934</v>
      </c>
      <c r="G18" s="306">
        <f t="shared" si="4"/>
        <v>0</v>
      </c>
      <c r="H18" s="306">
        <v>0</v>
      </c>
      <c r="I18" s="306">
        <f t="shared" si="5"/>
        <v>0</v>
      </c>
      <c r="J18" s="316">
        <f>分析係数表!G21</f>
        <v>0.29005387701730417</v>
      </c>
      <c r="K18" s="308">
        <f t="shared" si="6"/>
        <v>0</v>
      </c>
      <c r="L18" s="49"/>
      <c r="M18" s="50"/>
      <c r="N18" s="318">
        <f>分析係数表!H21</f>
        <v>2.3737267060065176E-3</v>
      </c>
      <c r="O18" s="310">
        <f t="shared" si="7"/>
        <v>0</v>
      </c>
      <c r="P18" s="316">
        <f>分析係数表!C21</f>
        <v>0.28411166756853934</v>
      </c>
      <c r="Q18" s="310">
        <f t="shared" si="8"/>
        <v>0</v>
      </c>
      <c r="R18" s="310">
        <v>0</v>
      </c>
      <c r="S18" s="311">
        <f t="shared" si="9"/>
        <v>0</v>
      </c>
      <c r="T18" s="316">
        <f>分析係数表!F21</f>
        <v>0.45791147145628314</v>
      </c>
      <c r="U18" s="313">
        <f t="shared" si="0"/>
        <v>0</v>
      </c>
      <c r="V18" s="320">
        <f>分析係数表!D21</f>
        <v>5.9847590028896828E-2</v>
      </c>
      <c r="W18" s="291">
        <f t="shared" si="1"/>
        <v>0</v>
      </c>
      <c r="X18" s="316">
        <f>分析係数表!E21</f>
        <v>5.4782163530779596E-2</v>
      </c>
      <c r="Y18" s="292">
        <f t="shared" si="2"/>
        <v>0</v>
      </c>
    </row>
    <row r="19" spans="1:25">
      <c r="A19" s="278">
        <v>15</v>
      </c>
      <c r="B19" s="266" t="s">
        <v>70</v>
      </c>
      <c r="C19" s="287"/>
      <c r="D19" s="316">
        <f>投入係数表!O19</f>
        <v>0</v>
      </c>
      <c r="E19" s="306">
        <f t="shared" si="3"/>
        <v>0</v>
      </c>
      <c r="F19" s="316">
        <f>分析係数表!C22</f>
        <v>0.28280144764930404</v>
      </c>
      <c r="G19" s="306">
        <f t="shared" si="4"/>
        <v>0</v>
      </c>
      <c r="H19" s="306">
        <v>0</v>
      </c>
      <c r="I19" s="306">
        <f t="shared" si="5"/>
        <v>0</v>
      </c>
      <c r="J19" s="316">
        <f>分析係数表!G22</f>
        <v>0.21325815420745545</v>
      </c>
      <c r="K19" s="308">
        <f t="shared" si="6"/>
        <v>0</v>
      </c>
      <c r="L19" s="49"/>
      <c r="M19" s="50"/>
      <c r="N19" s="318">
        <f>分析係数表!H22</f>
        <v>5.2408897921031505E-5</v>
      </c>
      <c r="O19" s="310">
        <f t="shared" si="7"/>
        <v>0</v>
      </c>
      <c r="P19" s="316">
        <f>分析係数表!C22</f>
        <v>0.28280144764930404</v>
      </c>
      <c r="Q19" s="310">
        <f t="shared" si="8"/>
        <v>0</v>
      </c>
      <c r="R19" s="310">
        <v>0</v>
      </c>
      <c r="S19" s="311">
        <f t="shared" si="9"/>
        <v>0</v>
      </c>
      <c r="T19" s="316">
        <f>分析係数表!F22</f>
        <v>0.43073258580094059</v>
      </c>
      <c r="U19" s="313">
        <f t="shared" si="0"/>
        <v>0</v>
      </c>
      <c r="V19" s="320">
        <f>分析係数表!D22</f>
        <v>2.2938556731137788E-2</v>
      </c>
      <c r="W19" s="291">
        <f t="shared" si="1"/>
        <v>0</v>
      </c>
      <c r="X19" s="316">
        <f>分析係数表!E22</f>
        <v>2.2183368519679003E-2</v>
      </c>
      <c r="Y19" s="292">
        <f t="shared" si="2"/>
        <v>0</v>
      </c>
    </row>
    <row r="20" spans="1:25">
      <c r="A20" s="278">
        <v>16</v>
      </c>
      <c r="B20" s="266" t="s">
        <v>71</v>
      </c>
      <c r="C20" s="287"/>
      <c r="D20" s="316">
        <f>投入係数表!O20</f>
        <v>1.4015304712746318E-4</v>
      </c>
      <c r="E20" s="306">
        <f t="shared" si="3"/>
        <v>0</v>
      </c>
      <c r="F20" s="316">
        <f>分析係数表!C23</f>
        <v>0.31843177703160996</v>
      </c>
      <c r="G20" s="306">
        <f t="shared" si="4"/>
        <v>0</v>
      </c>
      <c r="H20" s="306">
        <v>0</v>
      </c>
      <c r="I20" s="306">
        <f t="shared" si="5"/>
        <v>0</v>
      </c>
      <c r="J20" s="316">
        <f>分析係数表!G23</f>
        <v>0.24379890925547271</v>
      </c>
      <c r="K20" s="308">
        <f t="shared" si="6"/>
        <v>0</v>
      </c>
      <c r="L20" s="49"/>
      <c r="M20" s="50"/>
      <c r="N20" s="318">
        <f>分析係数表!H23</f>
        <v>7.2227388731505603E-6</v>
      </c>
      <c r="O20" s="310">
        <f t="shared" si="7"/>
        <v>0</v>
      </c>
      <c r="P20" s="316">
        <f>分析係数表!C23</f>
        <v>0.31843177703160996</v>
      </c>
      <c r="Q20" s="310">
        <f t="shared" si="8"/>
        <v>0</v>
      </c>
      <c r="R20" s="310">
        <v>0</v>
      </c>
      <c r="S20" s="311">
        <f t="shared" si="9"/>
        <v>0</v>
      </c>
      <c r="T20" s="316">
        <f>分析係数表!F23</f>
        <v>0.43764444987651224</v>
      </c>
      <c r="U20" s="313">
        <f t="shared" si="0"/>
        <v>0</v>
      </c>
      <c r="V20" s="320">
        <f>分析係数表!D23</f>
        <v>3.7770855561684982E-2</v>
      </c>
      <c r="W20" s="291">
        <f t="shared" si="1"/>
        <v>0</v>
      </c>
      <c r="X20" s="316">
        <f>分析係数表!E23</f>
        <v>3.6503495425501575E-2</v>
      </c>
      <c r="Y20" s="292">
        <f t="shared" si="2"/>
        <v>0</v>
      </c>
    </row>
    <row r="21" spans="1:25">
      <c r="A21" s="278">
        <v>17</v>
      </c>
      <c r="B21" s="266" t="s">
        <v>72</v>
      </c>
      <c r="C21" s="287"/>
      <c r="D21" s="316">
        <f>投入係数表!O21</f>
        <v>0</v>
      </c>
      <c r="E21" s="306">
        <f t="shared" si="3"/>
        <v>0</v>
      </c>
      <c r="F21" s="316">
        <f>分析係数表!C24</f>
        <v>6.5709335168878003E-2</v>
      </c>
      <c r="G21" s="306">
        <f t="shared" si="4"/>
        <v>0</v>
      </c>
      <c r="H21" s="306">
        <v>0</v>
      </c>
      <c r="I21" s="306">
        <f t="shared" si="5"/>
        <v>0</v>
      </c>
      <c r="J21" s="316">
        <f>分析係数表!G24</f>
        <v>0.24633125110096343</v>
      </c>
      <c r="K21" s="308">
        <f t="shared" si="6"/>
        <v>0</v>
      </c>
      <c r="L21" s="49"/>
      <c r="M21" s="50"/>
      <c r="N21" s="318">
        <f>分析係数表!H24</f>
        <v>2.8080599423907303E-4</v>
      </c>
      <c r="O21" s="310">
        <f t="shared" si="7"/>
        <v>0</v>
      </c>
      <c r="P21" s="316">
        <f>分析係数表!C24</f>
        <v>6.5709335168878003E-2</v>
      </c>
      <c r="Q21" s="310">
        <f t="shared" si="8"/>
        <v>0</v>
      </c>
      <c r="R21" s="310">
        <v>0</v>
      </c>
      <c r="S21" s="311">
        <f t="shared" si="9"/>
        <v>0</v>
      </c>
      <c r="T21" s="316">
        <f>分析係数表!F24</f>
        <v>0.36721364788140759</v>
      </c>
      <c r="U21" s="313">
        <f t="shared" si="0"/>
        <v>0</v>
      </c>
      <c r="V21" s="320">
        <f>分析係数表!D24</f>
        <v>3.9309475738153632E-2</v>
      </c>
      <c r="W21" s="291">
        <f t="shared" si="1"/>
        <v>0</v>
      </c>
      <c r="X21" s="316">
        <f>分析係数表!E24</f>
        <v>3.8550657867992791E-2</v>
      </c>
      <c r="Y21" s="292">
        <f t="shared" si="2"/>
        <v>0</v>
      </c>
    </row>
    <row r="22" spans="1:25">
      <c r="A22" s="278">
        <v>18</v>
      </c>
      <c r="B22" s="266" t="s">
        <v>87</v>
      </c>
      <c r="C22" s="287"/>
      <c r="D22" s="316">
        <f>投入係数表!O22</f>
        <v>4.4048100525774143E-5</v>
      </c>
      <c r="E22" s="306">
        <f t="shared" si="3"/>
        <v>0</v>
      </c>
      <c r="F22" s="316">
        <f>分析係数表!C25</f>
        <v>0.13092441386923714</v>
      </c>
      <c r="G22" s="306">
        <f t="shared" si="4"/>
        <v>0</v>
      </c>
      <c r="H22" s="306">
        <v>0</v>
      </c>
      <c r="I22" s="306">
        <f t="shared" si="5"/>
        <v>0</v>
      </c>
      <c r="J22" s="316">
        <f>分析係数表!G25</f>
        <v>0.2605848403511512</v>
      </c>
      <c r="K22" s="308">
        <f t="shared" si="6"/>
        <v>0</v>
      </c>
      <c r="L22" s="49"/>
      <c r="M22" s="50"/>
      <c r="N22" s="318">
        <f>分析係数表!H25</f>
        <v>9.8123550057191766E-5</v>
      </c>
      <c r="O22" s="310">
        <f t="shared" si="7"/>
        <v>0</v>
      </c>
      <c r="P22" s="316">
        <f>分析係数表!C25</f>
        <v>0.13092441386923714</v>
      </c>
      <c r="Q22" s="310">
        <f t="shared" si="8"/>
        <v>0</v>
      </c>
      <c r="R22" s="310">
        <v>0</v>
      </c>
      <c r="S22" s="311">
        <f t="shared" si="9"/>
        <v>0</v>
      </c>
      <c r="T22" s="316">
        <f>分析係数表!F25</f>
        <v>0.33318683873123567</v>
      </c>
      <c r="U22" s="313">
        <f t="shared" si="0"/>
        <v>0</v>
      </c>
      <c r="V22" s="320">
        <f>分析係数表!D25</f>
        <v>4.284059086963312E-2</v>
      </c>
      <c r="W22" s="291">
        <f t="shared" si="1"/>
        <v>0</v>
      </c>
      <c r="X22" s="316">
        <f>分析係数表!E25</f>
        <v>4.249917369780222E-2</v>
      </c>
      <c r="Y22" s="292">
        <f t="shared" si="2"/>
        <v>0</v>
      </c>
    </row>
    <row r="23" spans="1:25">
      <c r="A23" s="278">
        <v>19</v>
      </c>
      <c r="B23" s="266" t="s">
        <v>88</v>
      </c>
      <c r="C23" s="287"/>
      <c r="D23" s="316">
        <f>投入係数表!O23</f>
        <v>4.0043727750703768E-6</v>
      </c>
      <c r="E23" s="306">
        <f t="shared" si="3"/>
        <v>0</v>
      </c>
      <c r="F23" s="316">
        <f>分析係数表!C26</f>
        <v>0.15308736674872969</v>
      </c>
      <c r="G23" s="306">
        <f t="shared" si="4"/>
        <v>0</v>
      </c>
      <c r="H23" s="306">
        <v>0</v>
      </c>
      <c r="I23" s="306">
        <f t="shared" si="5"/>
        <v>0</v>
      </c>
      <c r="J23" s="316">
        <f>分析係数表!G26</f>
        <v>0.20415569699579933</v>
      </c>
      <c r="K23" s="308">
        <f t="shared" si="6"/>
        <v>0</v>
      </c>
      <c r="L23" s="49"/>
      <c r="M23" s="50"/>
      <c r="N23" s="318">
        <f>分析係数表!H26</f>
        <v>8.8175548492147558E-3</v>
      </c>
      <c r="O23" s="310">
        <f t="shared" si="7"/>
        <v>0</v>
      </c>
      <c r="P23" s="316">
        <f>分析係数表!C26</f>
        <v>0.15308736674872969</v>
      </c>
      <c r="Q23" s="310">
        <f t="shared" si="8"/>
        <v>0</v>
      </c>
      <c r="R23" s="310">
        <v>0</v>
      </c>
      <c r="S23" s="311">
        <f t="shared" si="9"/>
        <v>0</v>
      </c>
      <c r="T23" s="316">
        <f>分析係数表!F26</f>
        <v>0.33811565690794865</v>
      </c>
      <c r="U23" s="313">
        <f t="shared" si="0"/>
        <v>0</v>
      </c>
      <c r="V23" s="320">
        <f>分析係数表!D26</f>
        <v>3.3929737559631502E-2</v>
      </c>
      <c r="W23" s="291">
        <f t="shared" si="1"/>
        <v>0</v>
      </c>
      <c r="X23" s="316">
        <f>分析係数表!E26</f>
        <v>3.3531988342571602E-2</v>
      </c>
      <c r="Y23" s="292">
        <f t="shared" si="2"/>
        <v>0</v>
      </c>
    </row>
    <row r="24" spans="1:25">
      <c r="A24" s="278">
        <v>20</v>
      </c>
      <c r="B24" s="266" t="s">
        <v>89</v>
      </c>
      <c r="C24" s="287"/>
      <c r="D24" s="316">
        <f>投入係数表!O24</f>
        <v>0</v>
      </c>
      <c r="E24" s="306">
        <f t="shared" si="3"/>
        <v>0</v>
      </c>
      <c r="F24" s="316">
        <f>分析係数表!C27</f>
        <v>0.18884998044104273</v>
      </c>
      <c r="G24" s="306">
        <f t="shared" si="4"/>
        <v>0</v>
      </c>
      <c r="H24" s="306">
        <v>0</v>
      </c>
      <c r="I24" s="306">
        <f t="shared" si="5"/>
        <v>0</v>
      </c>
      <c r="J24" s="316">
        <f>分析係数表!G27</f>
        <v>0.16481626532719168</v>
      </c>
      <c r="K24" s="308">
        <f t="shared" si="6"/>
        <v>0</v>
      </c>
      <c r="L24" s="49"/>
      <c r="M24" s="50"/>
      <c r="N24" s="318">
        <f>分析係数表!H27</f>
        <v>2.2388024205688101E-2</v>
      </c>
      <c r="O24" s="310">
        <f t="shared" si="7"/>
        <v>0</v>
      </c>
      <c r="P24" s="316">
        <f>分析係数表!C27</f>
        <v>0.18884998044104273</v>
      </c>
      <c r="Q24" s="310">
        <f t="shared" si="8"/>
        <v>0</v>
      </c>
      <c r="R24" s="310">
        <v>0</v>
      </c>
      <c r="S24" s="311">
        <f t="shared" si="9"/>
        <v>0</v>
      </c>
      <c r="T24" s="316">
        <f>分析係数表!F27</f>
        <v>0.29536956526946395</v>
      </c>
      <c r="U24" s="313">
        <f t="shared" si="0"/>
        <v>0</v>
      </c>
      <c r="V24" s="320">
        <f>分析係数表!D27</f>
        <v>2.042747265118797E-2</v>
      </c>
      <c r="W24" s="291">
        <f t="shared" si="1"/>
        <v>0</v>
      </c>
      <c r="X24" s="316">
        <f>分析係数表!E27</f>
        <v>2.035082172191522E-2</v>
      </c>
      <c r="Y24" s="292">
        <f t="shared" si="2"/>
        <v>0</v>
      </c>
    </row>
    <row r="25" spans="1:25">
      <c r="A25" s="278">
        <v>21</v>
      </c>
      <c r="B25" s="266" t="s">
        <v>90</v>
      </c>
      <c r="C25" s="287"/>
      <c r="D25" s="316">
        <f>投入係数表!O25</f>
        <v>0</v>
      </c>
      <c r="E25" s="306">
        <f t="shared" si="3"/>
        <v>0</v>
      </c>
      <c r="F25" s="316">
        <f>分析係数表!C28</f>
        <v>0.2115566871254172</v>
      </c>
      <c r="G25" s="306">
        <f t="shared" si="4"/>
        <v>0</v>
      </c>
      <c r="H25" s="306">
        <v>0</v>
      </c>
      <c r="I25" s="306">
        <f t="shared" si="5"/>
        <v>0</v>
      </c>
      <c r="J25" s="316">
        <f>分析係数表!G28</f>
        <v>0.18177207604774032</v>
      </c>
      <c r="K25" s="308">
        <f t="shared" si="6"/>
        <v>0</v>
      </c>
      <c r="L25" s="49"/>
      <c r="M25" s="50"/>
      <c r="N25" s="318">
        <f>分析係数表!H28</f>
        <v>7.2231792840574596E-3</v>
      </c>
      <c r="O25" s="310">
        <f t="shared" si="7"/>
        <v>0</v>
      </c>
      <c r="P25" s="316">
        <f>分析係数表!C28</f>
        <v>0.2115566871254172</v>
      </c>
      <c r="Q25" s="310">
        <f t="shared" si="8"/>
        <v>0</v>
      </c>
      <c r="R25" s="310">
        <v>0</v>
      </c>
      <c r="S25" s="311">
        <f t="shared" si="9"/>
        <v>0</v>
      </c>
      <c r="T25" s="316">
        <f>分析係数表!F28</f>
        <v>0.29628808224417325</v>
      </c>
      <c r="U25" s="313">
        <f t="shared" si="0"/>
        <v>0</v>
      </c>
      <c r="V25" s="320">
        <f>分析係数表!D28</f>
        <v>3.0551159487848582E-2</v>
      </c>
      <c r="W25" s="291">
        <f t="shared" si="1"/>
        <v>0</v>
      </c>
      <c r="X25" s="316">
        <f>分析係数表!E28</f>
        <v>3.018459578819983E-2</v>
      </c>
      <c r="Y25" s="292">
        <f t="shared" si="2"/>
        <v>0</v>
      </c>
    </row>
    <row r="26" spans="1:25">
      <c r="A26" s="278">
        <v>22</v>
      </c>
      <c r="B26" s="266" t="s">
        <v>64</v>
      </c>
      <c r="C26" s="287"/>
      <c r="D26" s="316">
        <f>投入係数表!O26</f>
        <v>2.6589035226467304E-2</v>
      </c>
      <c r="E26" s="306">
        <f t="shared" si="3"/>
        <v>0</v>
      </c>
      <c r="F26" s="316">
        <f>分析係数表!C29</f>
        <v>0.4024048564090591</v>
      </c>
      <c r="G26" s="306">
        <f t="shared" si="4"/>
        <v>0</v>
      </c>
      <c r="H26" s="306">
        <v>0</v>
      </c>
      <c r="I26" s="306">
        <f t="shared" si="5"/>
        <v>0</v>
      </c>
      <c r="J26" s="316">
        <f>分析係数表!G29</f>
        <v>0.28848634430593861</v>
      </c>
      <c r="K26" s="308">
        <f t="shared" si="6"/>
        <v>0</v>
      </c>
      <c r="L26" s="49"/>
      <c r="M26" s="50"/>
      <c r="N26" s="318">
        <f>分析係数表!H29</f>
        <v>7.7130042947109994E-3</v>
      </c>
      <c r="O26" s="310">
        <f t="shared" si="7"/>
        <v>0</v>
      </c>
      <c r="P26" s="316">
        <f>分析係数表!C29</f>
        <v>0.4024048564090591</v>
      </c>
      <c r="Q26" s="310">
        <f t="shared" si="8"/>
        <v>0</v>
      </c>
      <c r="R26" s="310">
        <v>0</v>
      </c>
      <c r="S26" s="311">
        <f t="shared" si="9"/>
        <v>0</v>
      </c>
      <c r="T26" s="316">
        <f>分析係数表!F29</f>
        <v>0.40202182464221792</v>
      </c>
      <c r="U26" s="313">
        <f t="shared" si="0"/>
        <v>0</v>
      </c>
      <c r="V26" s="320">
        <f>分析係数表!D29</f>
        <v>7.9194780809421356E-2</v>
      </c>
      <c r="W26" s="291">
        <f t="shared" si="1"/>
        <v>0</v>
      </c>
      <c r="X26" s="316">
        <f>分析係数表!E29</f>
        <v>6.5944675090492746E-2</v>
      </c>
      <c r="Y26" s="292">
        <f t="shared" si="2"/>
        <v>0</v>
      </c>
    </row>
    <row r="27" spans="1:25">
      <c r="A27" s="278">
        <v>23</v>
      </c>
      <c r="B27" s="266" t="s">
        <v>91</v>
      </c>
      <c r="C27" s="287"/>
      <c r="D27" s="316">
        <f>投入係数表!O27</f>
        <v>3.1514413739803866E-3</v>
      </c>
      <c r="E27" s="306">
        <f t="shared" si="3"/>
        <v>0</v>
      </c>
      <c r="F27" s="316">
        <f>分析係数表!C30</f>
        <v>1</v>
      </c>
      <c r="G27" s="306">
        <f t="shared" si="4"/>
        <v>0</v>
      </c>
      <c r="H27" s="306">
        <v>0</v>
      </c>
      <c r="I27" s="306">
        <f t="shared" si="5"/>
        <v>0</v>
      </c>
      <c r="J27" s="316">
        <f>分析係数表!G30</f>
        <v>0.33838967095036887</v>
      </c>
      <c r="K27" s="308">
        <f t="shared" si="6"/>
        <v>0</v>
      </c>
      <c r="L27" s="49"/>
      <c r="M27" s="50"/>
      <c r="N27" s="318">
        <f>分析係数表!H30</f>
        <v>0</v>
      </c>
      <c r="O27" s="310">
        <f t="shared" si="7"/>
        <v>0</v>
      </c>
      <c r="P27" s="316">
        <f>分析係数表!C30</f>
        <v>1</v>
      </c>
      <c r="Q27" s="310">
        <f t="shared" si="8"/>
        <v>0</v>
      </c>
      <c r="R27" s="310">
        <v>0</v>
      </c>
      <c r="S27" s="311">
        <f t="shared" si="9"/>
        <v>0</v>
      </c>
      <c r="T27" s="316">
        <f>分析係数表!F30</f>
        <v>0.46362091424568164</v>
      </c>
      <c r="U27" s="313">
        <f t="shared" si="0"/>
        <v>0</v>
      </c>
      <c r="V27" s="320">
        <f>分析係数表!D30</f>
        <v>7.3824536053885614E-2</v>
      </c>
      <c r="W27" s="291">
        <f t="shared" si="1"/>
        <v>0</v>
      </c>
      <c r="X27" s="316">
        <f>分析係数表!E30</f>
        <v>5.6949248710145881E-2</v>
      </c>
      <c r="Y27" s="292">
        <f t="shared" si="2"/>
        <v>0</v>
      </c>
    </row>
    <row r="28" spans="1:25">
      <c r="A28" s="278">
        <v>24</v>
      </c>
      <c r="B28" s="266" t="s">
        <v>92</v>
      </c>
      <c r="C28" s="287"/>
      <c r="D28" s="316">
        <f>投入係数表!O28</f>
        <v>3.1266142627749502E-2</v>
      </c>
      <c r="E28" s="306">
        <f t="shared" si="3"/>
        <v>0</v>
      </c>
      <c r="F28" s="316">
        <f>分析係数表!C31</f>
        <v>0.99932498158227889</v>
      </c>
      <c r="G28" s="306">
        <f t="shared" si="4"/>
        <v>0</v>
      </c>
      <c r="H28" s="306">
        <v>0</v>
      </c>
      <c r="I28" s="306">
        <f t="shared" si="5"/>
        <v>0</v>
      </c>
      <c r="J28" s="316">
        <f>分析係数表!G31</f>
        <v>7.0262508387801376E-2</v>
      </c>
      <c r="K28" s="308">
        <f t="shared" si="6"/>
        <v>0</v>
      </c>
      <c r="L28" s="49"/>
      <c r="M28" s="50"/>
      <c r="N28" s="318">
        <f>分析係数表!H31</f>
        <v>3.314462019579964E-2</v>
      </c>
      <c r="O28" s="310">
        <f t="shared" si="7"/>
        <v>0</v>
      </c>
      <c r="P28" s="316">
        <f>分析係数表!C31</f>
        <v>0.99932498158227889</v>
      </c>
      <c r="Q28" s="310">
        <f t="shared" si="8"/>
        <v>0</v>
      </c>
      <c r="R28" s="310">
        <v>0</v>
      </c>
      <c r="S28" s="311">
        <f t="shared" si="9"/>
        <v>0</v>
      </c>
      <c r="T28" s="316">
        <f>分析係数表!F31</f>
        <v>0.39948542779773355</v>
      </c>
      <c r="U28" s="313">
        <f t="shared" si="0"/>
        <v>0</v>
      </c>
      <c r="V28" s="320">
        <f>分析係数表!D31</f>
        <v>2.9145126840892164E-3</v>
      </c>
      <c r="W28" s="291">
        <f t="shared" si="1"/>
        <v>0</v>
      </c>
      <c r="X28" s="316">
        <f>分析係数表!E31</f>
        <v>2.9145126840892164E-3</v>
      </c>
      <c r="Y28" s="292">
        <f t="shared" si="2"/>
        <v>0</v>
      </c>
    </row>
    <row r="29" spans="1:25">
      <c r="A29" s="278">
        <v>25</v>
      </c>
      <c r="B29" s="266" t="s">
        <v>1</v>
      </c>
      <c r="C29" s="287"/>
      <c r="D29" s="316">
        <f>投入係数表!O29</f>
        <v>7.2879584506280854E-4</v>
      </c>
      <c r="E29" s="306">
        <f t="shared" si="3"/>
        <v>0</v>
      </c>
      <c r="F29" s="316">
        <f>分析係数表!C32</f>
        <v>0.9998360837770528</v>
      </c>
      <c r="G29" s="306">
        <f t="shared" si="4"/>
        <v>0</v>
      </c>
      <c r="H29" s="306">
        <v>0</v>
      </c>
      <c r="I29" s="306">
        <f t="shared" si="5"/>
        <v>0</v>
      </c>
      <c r="J29" s="316">
        <f>分析係数表!G32</f>
        <v>0.11380414292785156</v>
      </c>
      <c r="K29" s="308">
        <f t="shared" si="6"/>
        <v>0</v>
      </c>
      <c r="L29" s="49"/>
      <c r="M29" s="50"/>
      <c r="N29" s="318">
        <f>分析係数表!H32</f>
        <v>7.2296973654795713E-3</v>
      </c>
      <c r="O29" s="310">
        <f t="shared" si="7"/>
        <v>0</v>
      </c>
      <c r="P29" s="316">
        <f>分析係数表!C32</f>
        <v>0.9998360837770528</v>
      </c>
      <c r="Q29" s="310">
        <f t="shared" si="8"/>
        <v>0</v>
      </c>
      <c r="R29" s="310">
        <v>0</v>
      </c>
      <c r="S29" s="311">
        <f t="shared" si="9"/>
        <v>0</v>
      </c>
      <c r="T29" s="316">
        <f>分析係数表!F32</f>
        <v>0.44272670787830282</v>
      </c>
      <c r="U29" s="313">
        <f t="shared" si="0"/>
        <v>0</v>
      </c>
      <c r="V29" s="320">
        <f>分析係数表!D32</f>
        <v>2.1120085933633119E-2</v>
      </c>
      <c r="W29" s="291">
        <f t="shared" si="1"/>
        <v>0</v>
      </c>
      <c r="X29" s="316">
        <f>分析係数表!E32</f>
        <v>2.1120085933633119E-2</v>
      </c>
      <c r="Y29" s="292">
        <f t="shared" si="2"/>
        <v>0</v>
      </c>
    </row>
    <row r="30" spans="1:25">
      <c r="A30" s="278">
        <v>26</v>
      </c>
      <c r="B30" s="266" t="s">
        <v>2</v>
      </c>
      <c r="C30" s="287"/>
      <c r="D30" s="316">
        <f>投入係数表!O30</f>
        <v>6.80743371761964E-5</v>
      </c>
      <c r="E30" s="306">
        <f t="shared" si="3"/>
        <v>0</v>
      </c>
      <c r="F30" s="316">
        <f>分析係数表!C33</f>
        <v>0.99108509199615646</v>
      </c>
      <c r="G30" s="306">
        <f t="shared" si="4"/>
        <v>0</v>
      </c>
      <c r="H30" s="306">
        <v>0</v>
      </c>
      <c r="I30" s="306">
        <f t="shared" si="5"/>
        <v>0</v>
      </c>
      <c r="J30" s="316">
        <f>分析係数表!G33</f>
        <v>0.4529749017181946</v>
      </c>
      <c r="K30" s="308">
        <f t="shared" si="6"/>
        <v>0</v>
      </c>
      <c r="L30" s="49"/>
      <c r="M30" s="50"/>
      <c r="N30" s="318">
        <f>分析係数表!H33</f>
        <v>7.7168799106917146E-4</v>
      </c>
      <c r="O30" s="310">
        <f t="shared" si="7"/>
        <v>0</v>
      </c>
      <c r="P30" s="316">
        <f>分析係数表!C33</f>
        <v>0.99108509199615646</v>
      </c>
      <c r="Q30" s="310">
        <f t="shared" si="8"/>
        <v>0</v>
      </c>
      <c r="R30" s="310">
        <v>0</v>
      </c>
      <c r="S30" s="311">
        <f t="shared" si="9"/>
        <v>0</v>
      </c>
      <c r="T30" s="316">
        <f>分析係数表!F33</f>
        <v>0.63278689994307047</v>
      </c>
      <c r="U30" s="313">
        <f t="shared" si="0"/>
        <v>0</v>
      </c>
      <c r="V30" s="320">
        <f>分析係数表!D33</f>
        <v>8.7702783269007503E-2</v>
      </c>
      <c r="W30" s="291">
        <f t="shared" si="1"/>
        <v>0</v>
      </c>
      <c r="X30" s="316">
        <f>分析係数表!E33</f>
        <v>8.4336323251883824E-2</v>
      </c>
      <c r="Y30" s="292">
        <f t="shared" si="2"/>
        <v>0</v>
      </c>
    </row>
    <row r="31" spans="1:25">
      <c r="A31" s="278">
        <v>27</v>
      </c>
      <c r="B31" s="266" t="s">
        <v>65</v>
      </c>
      <c r="C31" s="287"/>
      <c r="D31" s="316">
        <f>投入係数表!O31</f>
        <v>2.495525113423859E-2</v>
      </c>
      <c r="E31" s="306">
        <f t="shared" si="3"/>
        <v>0</v>
      </c>
      <c r="F31" s="316">
        <f>分析係数表!C34</f>
        <v>0.24606089914510665</v>
      </c>
      <c r="G31" s="306">
        <f t="shared" si="4"/>
        <v>0</v>
      </c>
      <c r="H31" s="306">
        <v>0</v>
      </c>
      <c r="I31" s="306">
        <f t="shared" si="5"/>
        <v>0</v>
      </c>
      <c r="J31" s="316">
        <f>分析係数表!G34</f>
        <v>0.43749758717185111</v>
      </c>
      <c r="K31" s="308">
        <f t="shared" si="6"/>
        <v>0</v>
      </c>
      <c r="L31" s="49"/>
      <c r="M31" s="50"/>
      <c r="N31" s="318">
        <f>分析係数表!H34</f>
        <v>0.137069350800852</v>
      </c>
      <c r="O31" s="310">
        <f t="shared" si="7"/>
        <v>0</v>
      </c>
      <c r="P31" s="316">
        <f>分析係数表!C34</f>
        <v>0.24606089914510665</v>
      </c>
      <c r="Q31" s="310">
        <f t="shared" si="8"/>
        <v>0</v>
      </c>
      <c r="R31" s="310">
        <v>0</v>
      </c>
      <c r="S31" s="311">
        <f t="shared" si="9"/>
        <v>0</v>
      </c>
      <c r="T31" s="316">
        <f>分析係数表!F34</f>
        <v>0.68044247766447119</v>
      </c>
      <c r="U31" s="313">
        <f t="shared" si="0"/>
        <v>0</v>
      </c>
      <c r="V31" s="320">
        <f>分析係数表!D34</f>
        <v>0.15389009392691583</v>
      </c>
      <c r="W31" s="291">
        <f t="shared" si="1"/>
        <v>0</v>
      </c>
      <c r="X31" s="316">
        <f>分析係数表!E34</f>
        <v>0.1433320704064108</v>
      </c>
      <c r="Y31" s="292">
        <f t="shared" si="2"/>
        <v>0</v>
      </c>
    </row>
    <row r="32" spans="1:25">
      <c r="A32" s="278">
        <v>28</v>
      </c>
      <c r="B32" s="266" t="s">
        <v>66</v>
      </c>
      <c r="C32" s="287"/>
      <c r="D32" s="316">
        <f>投入係数表!O32</f>
        <v>7.1878491312513263E-3</v>
      </c>
      <c r="E32" s="306">
        <f t="shared" si="3"/>
        <v>0</v>
      </c>
      <c r="F32" s="316">
        <f>分析係数表!C35</f>
        <v>0.75377646979277246</v>
      </c>
      <c r="G32" s="306">
        <f t="shared" si="4"/>
        <v>0</v>
      </c>
      <c r="H32" s="306">
        <v>0</v>
      </c>
      <c r="I32" s="306">
        <f t="shared" si="5"/>
        <v>0</v>
      </c>
      <c r="J32" s="316">
        <f>分析係数表!G35</f>
        <v>0.30282397072447498</v>
      </c>
      <c r="K32" s="308">
        <f t="shared" si="6"/>
        <v>0</v>
      </c>
      <c r="L32" s="49"/>
      <c r="M32" s="50"/>
      <c r="N32" s="318">
        <f>分析係数表!H35</f>
        <v>5.7629969222324183E-2</v>
      </c>
      <c r="O32" s="310">
        <f t="shared" si="7"/>
        <v>0</v>
      </c>
      <c r="P32" s="316">
        <f>分析係数表!C35</f>
        <v>0.75377646979277246</v>
      </c>
      <c r="Q32" s="310">
        <f t="shared" si="8"/>
        <v>0</v>
      </c>
      <c r="R32" s="310">
        <v>0</v>
      </c>
      <c r="S32" s="311">
        <f t="shared" si="9"/>
        <v>0</v>
      </c>
      <c r="T32" s="316">
        <f>分析係数表!F35</f>
        <v>0.60548890850388704</v>
      </c>
      <c r="U32" s="313">
        <f t="shared" si="0"/>
        <v>0</v>
      </c>
      <c r="V32" s="320">
        <f>分析係数表!D35</f>
        <v>4.0363234612300396E-2</v>
      </c>
      <c r="W32" s="291">
        <f t="shared" si="1"/>
        <v>0</v>
      </c>
      <c r="X32" s="316">
        <f>分析係数表!E35</f>
        <v>3.9154079363329694E-2</v>
      </c>
      <c r="Y32" s="292">
        <f t="shared" si="2"/>
        <v>0</v>
      </c>
    </row>
    <row r="33" spans="1:25">
      <c r="A33" s="278">
        <v>29</v>
      </c>
      <c r="B33" s="266" t="s">
        <v>93</v>
      </c>
      <c r="C33" s="287"/>
      <c r="D33" s="316">
        <f>投入係数表!O33</f>
        <v>1.053150039843509E-3</v>
      </c>
      <c r="E33" s="306">
        <f t="shared" si="3"/>
        <v>0</v>
      </c>
      <c r="F33" s="316">
        <f>分析係数表!C36</f>
        <v>0.99118010215945485</v>
      </c>
      <c r="G33" s="306">
        <f t="shared" si="4"/>
        <v>0</v>
      </c>
      <c r="H33" s="306">
        <v>0</v>
      </c>
      <c r="I33" s="306">
        <f t="shared" si="5"/>
        <v>0</v>
      </c>
      <c r="J33" s="316">
        <f>分析係数表!G36</f>
        <v>5.8650173764370726E-2</v>
      </c>
      <c r="K33" s="308">
        <f t="shared" si="6"/>
        <v>0</v>
      </c>
      <c r="L33" s="49"/>
      <c r="M33" s="50"/>
      <c r="N33" s="318">
        <f>分析係数表!H36</f>
        <v>0.2375179181177472</v>
      </c>
      <c r="O33" s="310">
        <f t="shared" si="7"/>
        <v>0</v>
      </c>
      <c r="P33" s="316">
        <f>分析係数表!C36</f>
        <v>0.99118010215945485</v>
      </c>
      <c r="Q33" s="310">
        <f t="shared" si="8"/>
        <v>0</v>
      </c>
      <c r="R33" s="310">
        <v>0</v>
      </c>
      <c r="S33" s="311">
        <f t="shared" si="9"/>
        <v>0</v>
      </c>
      <c r="T33" s="316">
        <f>分析係数表!F36</f>
        <v>0.81306518983088305</v>
      </c>
      <c r="U33" s="313">
        <f t="shared" si="0"/>
        <v>0</v>
      </c>
      <c r="V33" s="320">
        <f>分析係数表!D36</f>
        <v>1.5774342104513773E-2</v>
      </c>
      <c r="W33" s="291">
        <f t="shared" si="1"/>
        <v>0</v>
      </c>
      <c r="X33" s="316">
        <f>分析係数表!E36</f>
        <v>1.3229670821596217E-2</v>
      </c>
      <c r="Y33" s="292">
        <f t="shared" si="2"/>
        <v>0</v>
      </c>
    </row>
    <row r="34" spans="1:25">
      <c r="A34" s="278">
        <v>30</v>
      </c>
      <c r="B34" s="266" t="s">
        <v>94</v>
      </c>
      <c r="C34" s="287"/>
      <c r="D34" s="316">
        <f>投入係数表!O34</f>
        <v>2.399820604099677E-2</v>
      </c>
      <c r="E34" s="306">
        <f t="shared" si="3"/>
        <v>0</v>
      </c>
      <c r="F34" s="316">
        <f>分析係数表!C37</f>
        <v>0.58105140483022077</v>
      </c>
      <c r="G34" s="306">
        <f t="shared" si="4"/>
        <v>0</v>
      </c>
      <c r="H34" s="306">
        <v>0</v>
      </c>
      <c r="I34" s="306">
        <f t="shared" si="5"/>
        <v>0</v>
      </c>
      <c r="J34" s="316">
        <f>分析係数表!G37</f>
        <v>0.40235165952905672</v>
      </c>
      <c r="K34" s="308">
        <f t="shared" si="6"/>
        <v>0</v>
      </c>
      <c r="L34" s="49"/>
      <c r="M34" s="50"/>
      <c r="N34" s="318">
        <f>分析係数表!H37</f>
        <v>4.2719417558337268E-2</v>
      </c>
      <c r="O34" s="310">
        <f t="shared" si="7"/>
        <v>0</v>
      </c>
      <c r="P34" s="316">
        <f>分析係数表!C37</f>
        <v>0.58105140483022077</v>
      </c>
      <c r="Q34" s="310">
        <f t="shared" si="8"/>
        <v>0</v>
      </c>
      <c r="R34" s="310">
        <v>0</v>
      </c>
      <c r="S34" s="311">
        <f t="shared" si="9"/>
        <v>0</v>
      </c>
      <c r="T34" s="316">
        <f>分析係数表!F37</f>
        <v>0.63403708963374472</v>
      </c>
      <c r="U34" s="313">
        <f t="shared" si="0"/>
        <v>0</v>
      </c>
      <c r="V34" s="320">
        <f>分析係数表!D37</f>
        <v>7.9200513574427991E-2</v>
      </c>
      <c r="W34" s="291">
        <f t="shared" si="1"/>
        <v>0</v>
      </c>
      <c r="X34" s="316">
        <f>分析係数表!E37</f>
        <v>7.3600662533244779E-2</v>
      </c>
      <c r="Y34" s="292">
        <f t="shared" si="2"/>
        <v>0</v>
      </c>
    </row>
    <row r="35" spans="1:25">
      <c r="A35" s="278">
        <v>31</v>
      </c>
      <c r="B35" s="266" t="s">
        <v>95</v>
      </c>
      <c r="C35" s="287"/>
      <c r="D35" s="316">
        <f>投入係数表!O35</f>
        <v>1.6978540566298399E-3</v>
      </c>
      <c r="E35" s="306">
        <f t="shared" si="3"/>
        <v>0</v>
      </c>
      <c r="F35" s="316">
        <f>分析係数表!C38</f>
        <v>0.47456671407271833</v>
      </c>
      <c r="G35" s="306">
        <f t="shared" si="4"/>
        <v>0</v>
      </c>
      <c r="H35" s="306">
        <v>0</v>
      </c>
      <c r="I35" s="306">
        <f t="shared" si="5"/>
        <v>0</v>
      </c>
      <c r="J35" s="316">
        <f>分析係数表!G38</f>
        <v>0.18003386475673192</v>
      </c>
      <c r="K35" s="308">
        <f t="shared" si="6"/>
        <v>0</v>
      </c>
      <c r="L35" s="49"/>
      <c r="M35" s="50"/>
      <c r="N35" s="318">
        <f>分析係数表!H38</f>
        <v>5.150358926080905E-2</v>
      </c>
      <c r="O35" s="310">
        <f t="shared" si="7"/>
        <v>0</v>
      </c>
      <c r="P35" s="316">
        <f>分析係数表!C38</f>
        <v>0.47456671407271833</v>
      </c>
      <c r="Q35" s="310">
        <f t="shared" si="8"/>
        <v>0</v>
      </c>
      <c r="R35" s="310">
        <v>0</v>
      </c>
      <c r="S35" s="311">
        <f t="shared" si="9"/>
        <v>0</v>
      </c>
      <c r="T35" s="316">
        <f>分析係数表!F38</f>
        <v>0.4997199825516766</v>
      </c>
      <c r="U35" s="313">
        <f t="shared" si="0"/>
        <v>0</v>
      </c>
      <c r="V35" s="320">
        <f>分析係数表!D38</f>
        <v>3.5590827435143364E-2</v>
      </c>
      <c r="W35" s="291">
        <f t="shared" si="1"/>
        <v>0</v>
      </c>
      <c r="X35" s="316">
        <f>分析係数表!E38</f>
        <v>3.1059891839156476E-2</v>
      </c>
      <c r="Y35" s="292">
        <f t="shared" si="2"/>
        <v>0</v>
      </c>
    </row>
    <row r="36" spans="1:25">
      <c r="A36" s="278">
        <v>32</v>
      </c>
      <c r="B36" s="266" t="s">
        <v>67</v>
      </c>
      <c r="C36" s="287"/>
      <c r="D36" s="316">
        <f>投入係数表!O36</f>
        <v>0</v>
      </c>
      <c r="E36" s="306">
        <f t="shared" si="3"/>
        <v>0</v>
      </c>
      <c r="F36" s="316">
        <f>分析係数表!C39</f>
        <v>1</v>
      </c>
      <c r="G36" s="306">
        <f t="shared" si="4"/>
        <v>0</v>
      </c>
      <c r="H36" s="306">
        <v>0</v>
      </c>
      <c r="I36" s="306">
        <f t="shared" si="5"/>
        <v>0</v>
      </c>
      <c r="J36" s="316">
        <f>分析係数表!G39</f>
        <v>0.33345520667958617</v>
      </c>
      <c r="K36" s="308">
        <f t="shared" si="6"/>
        <v>0</v>
      </c>
      <c r="L36" s="49"/>
      <c r="M36" s="50"/>
      <c r="N36" s="318">
        <f>分析係数表!H39</f>
        <v>5.0851604954235139E-3</v>
      </c>
      <c r="O36" s="310">
        <f t="shared" si="7"/>
        <v>0</v>
      </c>
      <c r="P36" s="316">
        <f>分析係数表!C39</f>
        <v>1</v>
      </c>
      <c r="Q36" s="310">
        <f t="shared" si="8"/>
        <v>0</v>
      </c>
      <c r="R36" s="310">
        <v>0</v>
      </c>
      <c r="S36" s="311">
        <f t="shared" si="9"/>
        <v>0</v>
      </c>
      <c r="T36" s="316">
        <f>分析係数表!F39</f>
        <v>0.70859596344355691</v>
      </c>
      <c r="U36" s="313">
        <f t="shared" si="0"/>
        <v>0</v>
      </c>
      <c r="V36" s="320">
        <f>分析係数表!D39</f>
        <v>4.8027598057070089E-2</v>
      </c>
      <c r="W36" s="291">
        <f t="shared" si="1"/>
        <v>0</v>
      </c>
      <c r="X36" s="316">
        <f>分析係数表!E39</f>
        <v>4.8027598057070089E-2</v>
      </c>
      <c r="Y36" s="292">
        <f t="shared" si="2"/>
        <v>0</v>
      </c>
    </row>
    <row r="37" spans="1:25">
      <c r="A37" s="278">
        <v>33</v>
      </c>
      <c r="B37" s="266" t="s">
        <v>96</v>
      </c>
      <c r="C37" s="287"/>
      <c r="D37" s="316">
        <f>投入係数表!O37</f>
        <v>4.4048100525774143E-5</v>
      </c>
      <c r="E37" s="306">
        <f t="shared" si="3"/>
        <v>0</v>
      </c>
      <c r="F37" s="316">
        <f>分析係数表!C40</f>
        <v>0.78927678494152065</v>
      </c>
      <c r="G37" s="306">
        <f t="shared" si="4"/>
        <v>0</v>
      </c>
      <c r="H37" s="306">
        <v>0</v>
      </c>
      <c r="I37" s="306">
        <f t="shared" si="5"/>
        <v>0</v>
      </c>
      <c r="J37" s="316">
        <f>分析係数表!G40</f>
        <v>0.52314226927728547</v>
      </c>
      <c r="K37" s="308">
        <f t="shared" si="6"/>
        <v>0</v>
      </c>
      <c r="L37" s="49"/>
      <c r="M37" s="50"/>
      <c r="N37" s="318">
        <f>分析係数表!H40</f>
        <v>3.428475595158087E-2</v>
      </c>
      <c r="O37" s="310">
        <f t="shared" si="7"/>
        <v>0</v>
      </c>
      <c r="P37" s="316">
        <f>分析係数表!C40</f>
        <v>0.78927678494152065</v>
      </c>
      <c r="Q37" s="310">
        <f t="shared" si="8"/>
        <v>0</v>
      </c>
      <c r="R37" s="310">
        <v>0</v>
      </c>
      <c r="S37" s="311">
        <f t="shared" si="9"/>
        <v>0</v>
      </c>
      <c r="T37" s="316">
        <f>分析係数表!F40</f>
        <v>0.70623799726049996</v>
      </c>
      <c r="U37" s="313">
        <f t="shared" si="0"/>
        <v>0</v>
      </c>
      <c r="V37" s="320">
        <f>分析係数表!D40</f>
        <v>9.0697433955161888E-2</v>
      </c>
      <c r="W37" s="291">
        <f t="shared" si="1"/>
        <v>0</v>
      </c>
      <c r="X37" s="316">
        <f>分析係数表!E40</f>
        <v>9.0562666353757981E-2</v>
      </c>
      <c r="Y37" s="292">
        <f t="shared" si="2"/>
        <v>0</v>
      </c>
    </row>
    <row r="38" spans="1:25">
      <c r="A38" s="278">
        <v>34</v>
      </c>
      <c r="B38" s="266" t="s">
        <v>97</v>
      </c>
      <c r="C38" s="287"/>
      <c r="D38" s="316">
        <f>投入係数表!O38</f>
        <v>0</v>
      </c>
      <c r="E38" s="306">
        <f t="shared" si="3"/>
        <v>0</v>
      </c>
      <c r="F38" s="316">
        <f>分析係数表!C41</f>
        <v>0.99594790611943085</v>
      </c>
      <c r="G38" s="306">
        <f t="shared" si="4"/>
        <v>0</v>
      </c>
      <c r="H38" s="306">
        <v>0</v>
      </c>
      <c r="I38" s="306">
        <f t="shared" si="5"/>
        <v>0</v>
      </c>
      <c r="J38" s="316">
        <f>分析係数表!G41</f>
        <v>0.50896339569449323</v>
      </c>
      <c r="K38" s="308">
        <f t="shared" si="6"/>
        <v>0</v>
      </c>
      <c r="L38" s="49"/>
      <c r="M38" s="50"/>
      <c r="N38" s="318">
        <f>分析係数表!H41</f>
        <v>5.504775199299148E-2</v>
      </c>
      <c r="O38" s="310">
        <f t="shared" si="7"/>
        <v>0</v>
      </c>
      <c r="P38" s="316">
        <f>分析係数表!C41</f>
        <v>0.99594790611943085</v>
      </c>
      <c r="Q38" s="310">
        <f t="shared" si="8"/>
        <v>0</v>
      </c>
      <c r="R38" s="310">
        <v>0</v>
      </c>
      <c r="S38" s="311">
        <f t="shared" si="9"/>
        <v>0</v>
      </c>
      <c r="T38" s="316">
        <f>分析係数表!F41</f>
        <v>0.58132099287543681</v>
      </c>
      <c r="U38" s="313">
        <f t="shared" si="0"/>
        <v>0</v>
      </c>
      <c r="V38" s="320">
        <f>分析係数表!D41</f>
        <v>0.12149342216939719</v>
      </c>
      <c r="W38" s="291">
        <f t="shared" si="1"/>
        <v>0</v>
      </c>
      <c r="X38" s="316">
        <f>分析係数表!E41</f>
        <v>0.11755967401821014</v>
      </c>
      <c r="Y38" s="292">
        <f t="shared" si="2"/>
        <v>0</v>
      </c>
    </row>
    <row r="39" spans="1:25">
      <c r="A39" s="278">
        <v>35</v>
      </c>
      <c r="B39" s="266" t="s">
        <v>3</v>
      </c>
      <c r="C39" s="287"/>
      <c r="D39" s="316">
        <f>投入係数表!O39</f>
        <v>1.2373511874967465E-3</v>
      </c>
      <c r="E39" s="306">
        <f>$C$17*D39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7"/>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316">
        <f>投入係数表!O40</f>
        <v>1.7050619276249665E-2</v>
      </c>
      <c r="E40" s="306">
        <f>$C$17*D40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7"/>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316">
        <f>投入係数表!O41</f>
        <v>3.6039354975633392E-5</v>
      </c>
      <c r="E41" s="306">
        <f>$C$17*D41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7"/>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316">
        <f>投入係数表!O42</f>
        <v>2.2424487540394111E-4</v>
      </c>
      <c r="E42" s="306">
        <f>$C$17*D42</f>
        <v>0</v>
      </c>
      <c r="F42" s="316">
        <f>分析係数表!C45</f>
        <v>1</v>
      </c>
      <c r="G42" s="306">
        <f>E42*F42</f>
        <v>0</v>
      </c>
      <c r="H42" s="306">
        <v>0</v>
      </c>
      <c r="I42" s="306">
        <f>C42+H42</f>
        <v>0</v>
      </c>
      <c r="J42" s="316">
        <f>分析係数表!G45</f>
        <v>0</v>
      </c>
      <c r="K42" s="308">
        <f>I42*J42</f>
        <v>0</v>
      </c>
      <c r="L42" s="49"/>
      <c r="M42" s="50"/>
      <c r="N42" s="318">
        <f>分析係数表!H45</f>
        <v>0</v>
      </c>
      <c r="O42" s="310">
        <f t="shared" si="7"/>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316">
        <f>投入係数表!O43</f>
        <v>4.7491861112334667E-3</v>
      </c>
      <c r="E43" s="306">
        <f>$C$17*D43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7"/>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17">
        <f>投入係数表!O44</f>
        <v>0.78533758864680225</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1D4F0-FFDA-4C45-AD13-F366444E627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307</v>
      </c>
      <c r="S2" s="83" t="s">
        <v>240</v>
      </c>
      <c r="U2" s="290" t="s">
        <v>227</v>
      </c>
      <c r="W2" s="83" t="s">
        <v>216</v>
      </c>
      <c r="Y2" s="83" t="s">
        <v>241</v>
      </c>
    </row>
    <row r="3" spans="1:25" ht="44">
      <c r="B3" s="39"/>
      <c r="C3" s="40" t="s">
        <v>242</v>
      </c>
      <c r="D3" s="40" t="s">
        <v>308</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投入係数表!P5</f>
        <v>0</v>
      </c>
      <c r="E5" s="306">
        <f>$C$18*D5</f>
        <v>0</v>
      </c>
      <c r="F5" s="316">
        <f>分析係数表!C8</f>
        <v>0.17333290637377241</v>
      </c>
      <c r="G5" s="306">
        <f>E5*F5</f>
        <v>0</v>
      </c>
      <c r="H5" s="306">
        <f t="array" ref="H5:H43">MMULT(逆行列係数表!C5:AO43,G5:G43)</f>
        <v>0</v>
      </c>
      <c r="I5" s="306">
        <f t="shared" ref="I5:I38" si="0">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S5*T5</f>
        <v>0</v>
      </c>
      <c r="V5" s="320">
        <f>分析係数表!D8</f>
        <v>0.32298797552049696</v>
      </c>
      <c r="W5" s="301">
        <f>ROUND(S5*V5,0)</f>
        <v>0</v>
      </c>
      <c r="X5" s="316">
        <f>分析係数表!E8</f>
        <v>0.12265584155979949</v>
      </c>
      <c r="Y5" s="302">
        <f>ROUND(S5*X5,0)</f>
        <v>0</v>
      </c>
    </row>
    <row r="6" spans="1:25">
      <c r="A6" s="278">
        <v>2</v>
      </c>
      <c r="B6" s="266" t="s">
        <v>74</v>
      </c>
      <c r="C6" s="287"/>
      <c r="D6" s="316">
        <f>投入係数表!P6</f>
        <v>0</v>
      </c>
      <c r="E6" s="306">
        <f>$C$18*D6</f>
        <v>0</v>
      </c>
      <c r="F6" s="316">
        <f>分析係数表!C9</f>
        <v>0.39351462480142041</v>
      </c>
      <c r="G6" s="306">
        <f>E6*F6</f>
        <v>0</v>
      </c>
      <c r="H6" s="306">
        <v>0</v>
      </c>
      <c r="I6" s="306">
        <f t="shared" si="0"/>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 t="shared" ref="U6:U38" si="1">S6*T6</f>
        <v>0</v>
      </c>
      <c r="V6" s="320">
        <f>分析係数表!D9</f>
        <v>0.29572434079210003</v>
      </c>
      <c r="W6" s="301">
        <f t="shared" ref="W6:W38" si="2">ROUND(S6*V6,0)</f>
        <v>0</v>
      </c>
      <c r="X6" s="316">
        <f>分析係数表!E9</f>
        <v>0.26862065342998215</v>
      </c>
      <c r="Y6" s="302">
        <f t="shared" ref="Y6:Y38" si="3">ROUND(S6*X6,0)</f>
        <v>0</v>
      </c>
    </row>
    <row r="7" spans="1:25">
      <c r="A7" s="278">
        <v>3</v>
      </c>
      <c r="B7" s="266" t="s">
        <v>75</v>
      </c>
      <c r="C7" s="287"/>
      <c r="D7" s="316">
        <f>投入係数表!P7</f>
        <v>0</v>
      </c>
      <c r="E7" s="306">
        <f>$C$18*D7</f>
        <v>0</v>
      </c>
      <c r="F7" s="316">
        <f>分析係数表!C10</f>
        <v>0.12671464860287895</v>
      </c>
      <c r="G7" s="306">
        <f>E7*F7</f>
        <v>0</v>
      </c>
      <c r="H7" s="306">
        <v>0</v>
      </c>
      <c r="I7" s="306">
        <f t="shared" si="0"/>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 t="shared" si="1"/>
        <v>0</v>
      </c>
      <c r="V7" s="320">
        <f>分析係数表!D10</f>
        <v>9.5045460793747427E-2</v>
      </c>
      <c r="W7" s="301">
        <f t="shared" si="2"/>
        <v>0</v>
      </c>
      <c r="X7" s="316">
        <f>分析係数表!E10</f>
        <v>4.2279520059697977E-2</v>
      </c>
      <c r="Y7" s="302">
        <f t="shared" si="3"/>
        <v>0</v>
      </c>
    </row>
    <row r="8" spans="1:25">
      <c r="A8" s="278">
        <v>4</v>
      </c>
      <c r="B8" s="266" t="s">
        <v>76</v>
      </c>
      <c r="C8" s="287"/>
      <c r="D8" s="316">
        <f>投入係数表!P8</f>
        <v>6.9389404083797723E-5</v>
      </c>
      <c r="E8" s="306">
        <f>$C$18*D8</f>
        <v>0</v>
      </c>
      <c r="F8" s="316">
        <f>分析係数表!C11</f>
        <v>9.348517078458185E-3</v>
      </c>
      <c r="G8" s="306">
        <f t="shared" ref="G8:G38" si="4">E8*F8</f>
        <v>0</v>
      </c>
      <c r="H8" s="306">
        <v>0</v>
      </c>
      <c r="I8" s="306">
        <f t="shared" si="0"/>
        <v>0</v>
      </c>
      <c r="J8" s="316">
        <f>分析係数表!G11</f>
        <v>0.2579516055394917</v>
      </c>
      <c r="K8" s="308">
        <f>I8*J8</f>
        <v>0</v>
      </c>
      <c r="L8" s="49"/>
      <c r="M8" s="50"/>
      <c r="N8" s="318">
        <f>分析係数表!H11</f>
        <v>-1.9466162084954558E-5</v>
      </c>
      <c r="O8" s="310">
        <f>$M$44*N8</f>
        <v>0</v>
      </c>
      <c r="P8" s="316">
        <f>分析係数表!C11</f>
        <v>9.348517078458185E-3</v>
      </c>
      <c r="Q8" s="310">
        <f>O8*P8</f>
        <v>0</v>
      </c>
      <c r="R8" s="310">
        <v>0</v>
      </c>
      <c r="S8" s="311">
        <f>I8+R8</f>
        <v>0</v>
      </c>
      <c r="T8" s="316">
        <f>分析係数表!F11</f>
        <v>0.54360066960888753</v>
      </c>
      <c r="U8" s="313">
        <f t="shared" si="1"/>
        <v>0</v>
      </c>
      <c r="V8" s="320">
        <f>分析係数表!D11</f>
        <v>4.0785268604474206E-2</v>
      </c>
      <c r="W8" s="301">
        <f t="shared" si="2"/>
        <v>0</v>
      </c>
      <c r="X8" s="316">
        <f>分析係数表!E11</f>
        <v>3.926343022371024E-2</v>
      </c>
      <c r="Y8" s="302">
        <f t="shared" si="3"/>
        <v>0</v>
      </c>
    </row>
    <row r="9" spans="1:25">
      <c r="A9" s="278">
        <v>5</v>
      </c>
      <c r="B9" s="266" t="s">
        <v>77</v>
      </c>
      <c r="C9" s="287"/>
      <c r="D9" s="316">
        <f>投入係数表!P9</f>
        <v>0</v>
      </c>
      <c r="E9" s="306">
        <f t="shared" ref="E9:E38" si="5">$C$18*D9</f>
        <v>0</v>
      </c>
      <c r="F9" s="316">
        <f>分析係数表!C12</f>
        <v>0.26169189557273109</v>
      </c>
      <c r="G9" s="306">
        <f t="shared" si="4"/>
        <v>0</v>
      </c>
      <c r="H9" s="306">
        <v>0</v>
      </c>
      <c r="I9" s="306">
        <f t="shared" si="0"/>
        <v>0</v>
      </c>
      <c r="J9" s="316">
        <f>分析係数表!G12</f>
        <v>0.13770114594385849</v>
      </c>
      <c r="K9" s="308">
        <f t="shared" ref="K9:K38" si="6">I9*J9</f>
        <v>0</v>
      </c>
      <c r="L9" s="49"/>
      <c r="M9" s="50"/>
      <c r="N9" s="318">
        <f>分析係数表!H12</f>
        <v>0.10146071966313146</v>
      </c>
      <c r="O9" s="310">
        <f>$M$44*N9</f>
        <v>0</v>
      </c>
      <c r="P9" s="316">
        <f>分析係数表!C12</f>
        <v>0.26169189557273109</v>
      </c>
      <c r="Q9" s="310">
        <f t="shared" ref="Q9:Q38" si="7">O9*P9</f>
        <v>0</v>
      </c>
      <c r="R9" s="310">
        <v>0</v>
      </c>
      <c r="S9" s="311">
        <f t="shared" ref="S9:S38" si="8">I9+R9</f>
        <v>0</v>
      </c>
      <c r="T9" s="316">
        <f>分析係数表!F12</f>
        <v>0.33651535386825859</v>
      </c>
      <c r="U9" s="313">
        <f t="shared" si="1"/>
        <v>0</v>
      </c>
      <c r="V9" s="320">
        <f>分析係数表!D12</f>
        <v>3.4578030097235327E-2</v>
      </c>
      <c r="W9" s="301">
        <f t="shared" si="2"/>
        <v>0</v>
      </c>
      <c r="X9" s="316">
        <f>分析係数表!E12</f>
        <v>3.3355134693599395E-2</v>
      </c>
      <c r="Y9" s="302">
        <f t="shared" si="3"/>
        <v>0</v>
      </c>
    </row>
    <row r="10" spans="1:25">
      <c r="A10" s="278">
        <v>6</v>
      </c>
      <c r="B10" s="266" t="s">
        <v>78</v>
      </c>
      <c r="C10" s="287"/>
      <c r="D10" s="316">
        <f>投入係数表!P10</f>
        <v>1.232047419176764E-3</v>
      </c>
      <c r="E10" s="306">
        <f t="shared" si="5"/>
        <v>0</v>
      </c>
      <c r="F10" s="316">
        <f>分析係数表!C13</f>
        <v>8.2810371123538395E-2</v>
      </c>
      <c r="G10" s="306">
        <f t="shared" si="4"/>
        <v>0</v>
      </c>
      <c r="H10" s="306">
        <v>0</v>
      </c>
      <c r="I10" s="306">
        <f t="shared" si="0"/>
        <v>0</v>
      </c>
      <c r="J10" s="316">
        <f>分析係数表!G13</f>
        <v>0.2721720626600464</v>
      </c>
      <c r="K10" s="308">
        <f t="shared" si="6"/>
        <v>0</v>
      </c>
      <c r="L10" s="49"/>
      <c r="M10" s="50"/>
      <c r="N10" s="318">
        <f>分析係数表!H13</f>
        <v>1.212874021164739E-2</v>
      </c>
      <c r="O10" s="310">
        <f t="shared" ref="O10:O43" si="9">$M$44*N10</f>
        <v>0</v>
      </c>
      <c r="P10" s="316">
        <f>分析係数表!C13</f>
        <v>8.2810371123538395E-2</v>
      </c>
      <c r="Q10" s="310">
        <f t="shared" si="7"/>
        <v>0</v>
      </c>
      <c r="R10" s="310">
        <v>0</v>
      </c>
      <c r="S10" s="311">
        <f t="shared" si="8"/>
        <v>0</v>
      </c>
      <c r="T10" s="316">
        <f>分析係数表!F13</f>
        <v>0.39077170920544851</v>
      </c>
      <c r="U10" s="313">
        <f t="shared" si="1"/>
        <v>0</v>
      </c>
      <c r="V10" s="320">
        <f>分析係数表!D13</f>
        <v>0.12720758845381647</v>
      </c>
      <c r="W10" s="301">
        <f t="shared" si="2"/>
        <v>0</v>
      </c>
      <c r="X10" s="316">
        <f>分析係数表!E13</f>
        <v>9.5492852763317662E-2</v>
      </c>
      <c r="Y10" s="302">
        <f t="shared" si="3"/>
        <v>0</v>
      </c>
    </row>
    <row r="11" spans="1:25">
      <c r="A11" s="278">
        <v>7</v>
      </c>
      <c r="B11" s="266" t="s">
        <v>79</v>
      </c>
      <c r="C11" s="287"/>
      <c r="D11" s="316">
        <f>投入係数表!P11</f>
        <v>5.6945570951436666E-3</v>
      </c>
      <c r="E11" s="306">
        <f t="shared" si="5"/>
        <v>0</v>
      </c>
      <c r="F11" s="316">
        <f>分析係数表!C14</f>
        <v>0.29759344347769412</v>
      </c>
      <c r="G11" s="306">
        <f t="shared" si="4"/>
        <v>0</v>
      </c>
      <c r="H11" s="306">
        <v>0</v>
      </c>
      <c r="I11" s="306">
        <f t="shared" si="0"/>
        <v>0</v>
      </c>
      <c r="J11" s="316">
        <f>分析係数表!G14</f>
        <v>0.17335642824825784</v>
      </c>
      <c r="K11" s="308">
        <f t="shared" si="6"/>
        <v>0</v>
      </c>
      <c r="L11" s="49"/>
      <c r="M11" s="50"/>
      <c r="N11" s="318">
        <f>分析係数表!H14</f>
        <v>1.9165801846449152E-3</v>
      </c>
      <c r="O11" s="310">
        <f t="shared" si="9"/>
        <v>0</v>
      </c>
      <c r="P11" s="316">
        <f>分析係数表!C14</f>
        <v>0.29759344347769412</v>
      </c>
      <c r="Q11" s="310">
        <f t="shared" si="7"/>
        <v>0</v>
      </c>
      <c r="R11" s="310">
        <v>0</v>
      </c>
      <c r="S11" s="311">
        <f t="shared" si="8"/>
        <v>0</v>
      </c>
      <c r="T11" s="316">
        <f>分析係数表!F14</f>
        <v>0.35598651785260127</v>
      </c>
      <c r="U11" s="313">
        <f t="shared" si="1"/>
        <v>0</v>
      </c>
      <c r="V11" s="320">
        <f>分析係数表!D14</f>
        <v>4.3833041969742803E-2</v>
      </c>
      <c r="W11" s="301">
        <f t="shared" si="2"/>
        <v>0</v>
      </c>
      <c r="X11" s="316">
        <f>分析係数表!E14</f>
        <v>3.8757158040430381E-2</v>
      </c>
      <c r="Y11" s="302">
        <f t="shared" si="3"/>
        <v>0</v>
      </c>
    </row>
    <row r="12" spans="1:25">
      <c r="A12" s="278">
        <v>8</v>
      </c>
      <c r="B12" s="266" t="s">
        <v>80</v>
      </c>
      <c r="C12" s="287"/>
      <c r="D12" s="316">
        <f>投入係数表!P12</f>
        <v>8.0969724632004858E-3</v>
      </c>
      <c r="E12" s="306">
        <f t="shared" si="5"/>
        <v>0</v>
      </c>
      <c r="F12" s="316">
        <f>分析係数表!C15</f>
        <v>0.21593049601829584</v>
      </c>
      <c r="G12" s="306">
        <f t="shared" si="4"/>
        <v>0</v>
      </c>
      <c r="H12" s="306">
        <v>0</v>
      </c>
      <c r="I12" s="306">
        <f t="shared" si="0"/>
        <v>0</v>
      </c>
      <c r="J12" s="316">
        <f>分析係数表!G15</f>
        <v>0.1171240792325445</v>
      </c>
      <c r="K12" s="308">
        <f t="shared" si="6"/>
        <v>0</v>
      </c>
      <c r="L12" s="49"/>
      <c r="M12" s="50"/>
      <c r="N12" s="318">
        <f>分析係数表!H15</f>
        <v>7.9892300155183192E-3</v>
      </c>
      <c r="O12" s="310">
        <f t="shared" si="9"/>
        <v>0</v>
      </c>
      <c r="P12" s="316">
        <f>分析係数表!C15</f>
        <v>0.21593049601829584</v>
      </c>
      <c r="Q12" s="310">
        <f t="shared" si="7"/>
        <v>0</v>
      </c>
      <c r="R12" s="310">
        <v>0</v>
      </c>
      <c r="S12" s="311">
        <f t="shared" si="8"/>
        <v>0</v>
      </c>
      <c r="T12" s="316">
        <f>分析係数表!F15</f>
        <v>0.35842164855867914</v>
      </c>
      <c r="U12" s="313">
        <f t="shared" si="1"/>
        <v>0</v>
      </c>
      <c r="V12" s="320">
        <f>分析係数表!D15</f>
        <v>1.5678367482667734E-2</v>
      </c>
      <c r="W12" s="301">
        <f t="shared" si="2"/>
        <v>0</v>
      </c>
      <c r="X12" s="316">
        <f>分析係数表!E15</f>
        <v>1.5634458686506418E-2</v>
      </c>
      <c r="Y12" s="302">
        <f t="shared" si="3"/>
        <v>0</v>
      </c>
    </row>
    <row r="13" spans="1:25">
      <c r="A13" s="278">
        <v>9</v>
      </c>
      <c r="B13" s="266" t="s">
        <v>81</v>
      </c>
      <c r="C13" s="287"/>
      <c r="D13" s="316">
        <f>投入係数表!P13</f>
        <v>5.0608005378449811E-3</v>
      </c>
      <c r="E13" s="306">
        <f t="shared" si="5"/>
        <v>0</v>
      </c>
      <c r="F13" s="316">
        <f>分析係数表!C16</f>
        <v>0.18770505348742417</v>
      </c>
      <c r="G13" s="306">
        <f t="shared" si="4"/>
        <v>0</v>
      </c>
      <c r="H13" s="306">
        <v>0</v>
      </c>
      <c r="I13" s="306">
        <f t="shared" si="0"/>
        <v>0</v>
      </c>
      <c r="J13" s="316">
        <f>分析係数表!G16</f>
        <v>1.5279579137581789E-2</v>
      </c>
      <c r="K13" s="308">
        <f t="shared" si="6"/>
        <v>0</v>
      </c>
      <c r="L13" s="49"/>
      <c r="M13" s="50"/>
      <c r="N13" s="318">
        <f>分析係数表!H16</f>
        <v>6.0242927132958465E-3</v>
      </c>
      <c r="O13" s="310">
        <f t="shared" si="9"/>
        <v>0</v>
      </c>
      <c r="P13" s="316">
        <f>分析係数表!C16</f>
        <v>0.18770505348742417</v>
      </c>
      <c r="Q13" s="310">
        <f t="shared" si="7"/>
        <v>0</v>
      </c>
      <c r="R13" s="310">
        <v>0</v>
      </c>
      <c r="S13" s="311">
        <f t="shared" si="8"/>
        <v>0</v>
      </c>
      <c r="T13" s="316">
        <f>分析係数表!F16</f>
        <v>0.2627694146106877</v>
      </c>
      <c r="U13" s="313">
        <f t="shared" si="1"/>
        <v>0</v>
      </c>
      <c r="V13" s="320">
        <f>分析係数表!D16</f>
        <v>1.0339400475073228E-2</v>
      </c>
      <c r="W13" s="301">
        <f t="shared" si="2"/>
        <v>0</v>
      </c>
      <c r="X13" s="316">
        <f>分析係数表!E16</f>
        <v>1.0339400475073228E-2</v>
      </c>
      <c r="Y13" s="302">
        <f t="shared" si="3"/>
        <v>0</v>
      </c>
    </row>
    <row r="14" spans="1:25">
      <c r="A14" s="278">
        <v>10</v>
      </c>
      <c r="B14" s="266" t="s">
        <v>82</v>
      </c>
      <c r="C14" s="287"/>
      <c r="D14" s="316">
        <f>投入係数表!P14</f>
        <v>7.9674455755773966E-3</v>
      </c>
      <c r="E14" s="306">
        <f t="shared" si="5"/>
        <v>0</v>
      </c>
      <c r="F14" s="316">
        <f>分析係数表!C17</f>
        <v>0.24245613901755958</v>
      </c>
      <c r="G14" s="306">
        <f t="shared" si="4"/>
        <v>0</v>
      </c>
      <c r="H14" s="306">
        <v>0</v>
      </c>
      <c r="I14" s="306">
        <f t="shared" si="0"/>
        <v>0</v>
      </c>
      <c r="J14" s="316">
        <f>分析係数表!G17</f>
        <v>0.24054742090319753</v>
      </c>
      <c r="K14" s="308">
        <f t="shared" si="6"/>
        <v>0</v>
      </c>
      <c r="L14" s="49"/>
      <c r="M14" s="50"/>
      <c r="N14" s="318">
        <f>分析係数表!H17</f>
        <v>2.8816966460243139E-3</v>
      </c>
      <c r="O14" s="310">
        <f t="shared" si="9"/>
        <v>0</v>
      </c>
      <c r="P14" s="316">
        <f>分析係数表!C17</f>
        <v>0.24245613901755958</v>
      </c>
      <c r="Q14" s="310">
        <f t="shared" si="7"/>
        <v>0</v>
      </c>
      <c r="R14" s="310">
        <v>0</v>
      </c>
      <c r="S14" s="311">
        <f t="shared" si="8"/>
        <v>0</v>
      </c>
      <c r="T14" s="316">
        <f>分析係数表!F17</f>
        <v>0.42825667105631338</v>
      </c>
      <c r="U14" s="313">
        <f t="shared" si="1"/>
        <v>0</v>
      </c>
      <c r="V14" s="320">
        <f>分析係数表!D17</f>
        <v>5.1560411778863557E-2</v>
      </c>
      <c r="W14" s="301">
        <f t="shared" si="2"/>
        <v>0</v>
      </c>
      <c r="X14" s="316">
        <f>分析係数表!E17</f>
        <v>4.9008807340167618E-2</v>
      </c>
      <c r="Y14" s="302">
        <f t="shared" si="3"/>
        <v>0</v>
      </c>
    </row>
    <row r="15" spans="1:25">
      <c r="A15" s="278">
        <v>11</v>
      </c>
      <c r="B15" s="266" t="s">
        <v>83</v>
      </c>
      <c r="C15" s="287"/>
      <c r="D15" s="316">
        <f>投入係数表!P15</f>
        <v>6.9050166997165832E-3</v>
      </c>
      <c r="E15" s="306">
        <f t="shared" si="5"/>
        <v>0</v>
      </c>
      <c r="F15" s="316">
        <f>分析係数表!C18</f>
        <v>0.40831687749419565</v>
      </c>
      <c r="G15" s="306">
        <f t="shared" si="4"/>
        <v>0</v>
      </c>
      <c r="H15" s="306">
        <v>0</v>
      </c>
      <c r="I15" s="306">
        <f t="shared" si="0"/>
        <v>0</v>
      </c>
      <c r="J15" s="316">
        <f>分析係数表!G18</f>
        <v>0.21766947174074985</v>
      </c>
      <c r="K15" s="308">
        <f t="shared" si="6"/>
        <v>0</v>
      </c>
      <c r="L15" s="49"/>
      <c r="M15" s="50"/>
      <c r="N15" s="318">
        <f>分析係数表!H18</f>
        <v>4.4543159123807785E-4</v>
      </c>
      <c r="O15" s="310">
        <f t="shared" si="9"/>
        <v>0</v>
      </c>
      <c r="P15" s="316">
        <f>分析係数表!C18</f>
        <v>0.40831687749419565</v>
      </c>
      <c r="Q15" s="310">
        <f t="shared" si="7"/>
        <v>0</v>
      </c>
      <c r="R15" s="310">
        <v>0</v>
      </c>
      <c r="S15" s="311">
        <f t="shared" si="8"/>
        <v>0</v>
      </c>
      <c r="T15" s="316">
        <f>分析係数表!F18</f>
        <v>0.48997194925916815</v>
      </c>
      <c r="U15" s="313">
        <f t="shared" si="1"/>
        <v>0</v>
      </c>
      <c r="V15" s="320">
        <f>分析係数表!D18</f>
        <v>3.8565313316438733E-2</v>
      </c>
      <c r="W15" s="301">
        <f t="shared" si="2"/>
        <v>0</v>
      </c>
      <c r="X15" s="316">
        <f>分析係数表!E18</f>
        <v>3.6576455199010559E-2</v>
      </c>
      <c r="Y15" s="302">
        <f t="shared" si="3"/>
        <v>0</v>
      </c>
    </row>
    <row r="16" spans="1:25">
      <c r="A16" s="278">
        <v>12</v>
      </c>
      <c r="B16" s="266" t="s">
        <v>84</v>
      </c>
      <c r="C16" s="287"/>
      <c r="D16" s="316">
        <f>投入係数表!P16</f>
        <v>0.17733772902358313</v>
      </c>
      <c r="E16" s="306">
        <f t="shared" si="5"/>
        <v>0</v>
      </c>
      <c r="F16" s="316">
        <f>分析係数表!C19</f>
        <v>0.72110086081153413</v>
      </c>
      <c r="G16" s="306">
        <f t="shared" si="4"/>
        <v>0</v>
      </c>
      <c r="H16" s="306">
        <v>0</v>
      </c>
      <c r="I16" s="306">
        <f t="shared" si="0"/>
        <v>0</v>
      </c>
      <c r="J16" s="316">
        <f>分析係数表!G19</f>
        <v>6.2445810408374151E-2</v>
      </c>
      <c r="K16" s="308">
        <f t="shared" si="6"/>
        <v>0</v>
      </c>
      <c r="L16" s="49"/>
      <c r="M16" s="50"/>
      <c r="N16" s="318">
        <f>分析係数表!H19</f>
        <v>-1.2604560155461526E-4</v>
      </c>
      <c r="O16" s="310">
        <f t="shared" si="9"/>
        <v>0</v>
      </c>
      <c r="P16" s="316">
        <f>分析係数表!C19</f>
        <v>0.72110086081153413</v>
      </c>
      <c r="Q16" s="310">
        <f t="shared" si="7"/>
        <v>0</v>
      </c>
      <c r="R16" s="310">
        <v>0</v>
      </c>
      <c r="S16" s="311">
        <f t="shared" si="8"/>
        <v>0</v>
      </c>
      <c r="T16" s="316">
        <f>分析係数表!F19</f>
        <v>0.21331101927013058</v>
      </c>
      <c r="U16" s="313">
        <f t="shared" si="1"/>
        <v>0</v>
      </c>
      <c r="V16" s="320">
        <f>分析係数表!D19</f>
        <v>1.2736199640345095E-2</v>
      </c>
      <c r="W16" s="301">
        <f t="shared" si="2"/>
        <v>0</v>
      </c>
      <c r="X16" s="316">
        <f>分析係数表!E19</f>
        <v>1.2523714081279422E-2</v>
      </c>
      <c r="Y16" s="302">
        <f t="shared" si="3"/>
        <v>0</v>
      </c>
    </row>
    <row r="17" spans="1:25">
      <c r="A17" s="278">
        <v>13</v>
      </c>
      <c r="B17" s="266" t="s">
        <v>85</v>
      </c>
      <c r="C17" s="287"/>
      <c r="D17" s="316">
        <f>投入係数表!P17</f>
        <v>6.6584530172054887E-2</v>
      </c>
      <c r="E17" s="306">
        <f t="shared" si="5"/>
        <v>0</v>
      </c>
      <c r="F17" s="316">
        <f>分析係数表!C20</f>
        <v>4.9598906854145253E-2</v>
      </c>
      <c r="G17" s="306">
        <f t="shared" si="4"/>
        <v>0</v>
      </c>
      <c r="H17" s="306">
        <v>0</v>
      </c>
      <c r="I17" s="306">
        <f t="shared" si="0"/>
        <v>0</v>
      </c>
      <c r="J17" s="316">
        <f>分析係数表!G20</f>
        <v>0.11671945764775135</v>
      </c>
      <c r="K17" s="308">
        <f t="shared" si="6"/>
        <v>0</v>
      </c>
      <c r="L17" s="49"/>
      <c r="M17" s="50"/>
      <c r="N17" s="318">
        <f>分析係数表!H20</f>
        <v>7.0439320449493942E-4</v>
      </c>
      <c r="O17" s="310">
        <f t="shared" si="9"/>
        <v>0</v>
      </c>
      <c r="P17" s="316">
        <f>分析係数表!C20</f>
        <v>4.9598906854145253E-2</v>
      </c>
      <c r="Q17" s="310">
        <f t="shared" si="7"/>
        <v>0</v>
      </c>
      <c r="R17" s="310">
        <v>0</v>
      </c>
      <c r="S17" s="311">
        <f t="shared" si="8"/>
        <v>0</v>
      </c>
      <c r="T17" s="316">
        <f>分析係数表!F20</f>
        <v>0.2109583665362576</v>
      </c>
      <c r="U17" s="313">
        <f t="shared" si="1"/>
        <v>0</v>
      </c>
      <c r="V17" s="320">
        <f>分析係数表!D20</f>
        <v>3.0797631013066269E-2</v>
      </c>
      <c r="W17" s="301">
        <f t="shared" si="2"/>
        <v>0</v>
      </c>
      <c r="X17" s="316">
        <f>分析係数表!E20</f>
        <v>2.9972730221401771E-2</v>
      </c>
      <c r="Y17" s="302">
        <f t="shared" si="3"/>
        <v>0</v>
      </c>
    </row>
    <row r="18" spans="1:25">
      <c r="A18" s="278">
        <v>14</v>
      </c>
      <c r="B18" s="266" t="s">
        <v>86</v>
      </c>
      <c r="C18" s="286">
        <f>データ入力!C19</f>
        <v>0</v>
      </c>
      <c r="D18" s="316">
        <f>投入係数表!P18</f>
        <v>9.7169837505435508E-2</v>
      </c>
      <c r="E18" s="306">
        <f t="shared" si="5"/>
        <v>0</v>
      </c>
      <c r="F18" s="316">
        <f>分析係数表!C21</f>
        <v>0.28411166756853934</v>
      </c>
      <c r="G18" s="306">
        <f t="shared" si="4"/>
        <v>0</v>
      </c>
      <c r="H18" s="306">
        <v>0</v>
      </c>
      <c r="I18" s="306">
        <f t="shared" si="0"/>
        <v>0</v>
      </c>
      <c r="J18" s="316">
        <f>分析係数表!G21</f>
        <v>0.29005387701730417</v>
      </c>
      <c r="K18" s="308">
        <f t="shared" si="6"/>
        <v>0</v>
      </c>
      <c r="L18" s="49"/>
      <c r="M18" s="50"/>
      <c r="N18" s="318">
        <f>分析係数表!H21</f>
        <v>2.3737267060065176E-3</v>
      </c>
      <c r="O18" s="310">
        <f t="shared" si="9"/>
        <v>0</v>
      </c>
      <c r="P18" s="316">
        <f>分析係数表!C21</f>
        <v>0.28411166756853934</v>
      </c>
      <c r="Q18" s="310">
        <f t="shared" si="7"/>
        <v>0</v>
      </c>
      <c r="R18" s="310">
        <v>0</v>
      </c>
      <c r="S18" s="311">
        <f t="shared" si="8"/>
        <v>0</v>
      </c>
      <c r="T18" s="316">
        <f>分析係数表!F21</f>
        <v>0.45791147145628314</v>
      </c>
      <c r="U18" s="313">
        <f t="shared" si="1"/>
        <v>0</v>
      </c>
      <c r="V18" s="320">
        <f>分析係数表!D21</f>
        <v>5.9847590028896828E-2</v>
      </c>
      <c r="W18" s="301">
        <f t="shared" si="2"/>
        <v>0</v>
      </c>
      <c r="X18" s="316">
        <f>分析係数表!E21</f>
        <v>5.4782163530779596E-2</v>
      </c>
      <c r="Y18" s="302">
        <f t="shared" si="3"/>
        <v>0</v>
      </c>
    </row>
    <row r="19" spans="1:25">
      <c r="A19" s="278">
        <v>15</v>
      </c>
      <c r="B19" s="266" t="s">
        <v>70</v>
      </c>
      <c r="C19" s="287"/>
      <c r="D19" s="316">
        <f>投入係数表!P19</f>
        <v>1.1842458296968145E-3</v>
      </c>
      <c r="E19" s="306">
        <f t="shared" si="5"/>
        <v>0</v>
      </c>
      <c r="F19" s="316">
        <f>分析係数表!C22</f>
        <v>0.28280144764930404</v>
      </c>
      <c r="G19" s="306">
        <f t="shared" si="4"/>
        <v>0</v>
      </c>
      <c r="H19" s="306">
        <v>0</v>
      </c>
      <c r="I19" s="306">
        <f t="shared" si="0"/>
        <v>0</v>
      </c>
      <c r="J19" s="316">
        <f>分析係数表!G22</f>
        <v>0.21325815420745545</v>
      </c>
      <c r="K19" s="308">
        <f t="shared" si="6"/>
        <v>0</v>
      </c>
      <c r="L19" s="49"/>
      <c r="M19" s="50"/>
      <c r="N19" s="318">
        <f>分析係数表!H22</f>
        <v>5.2408897921031505E-5</v>
      </c>
      <c r="O19" s="310">
        <f t="shared" si="9"/>
        <v>0</v>
      </c>
      <c r="P19" s="316">
        <f>分析係数表!C22</f>
        <v>0.28280144764930404</v>
      </c>
      <c r="Q19" s="310">
        <f t="shared" si="7"/>
        <v>0</v>
      </c>
      <c r="R19" s="310">
        <v>0</v>
      </c>
      <c r="S19" s="311">
        <f t="shared" si="8"/>
        <v>0</v>
      </c>
      <c r="T19" s="316">
        <f>分析係数表!F22</f>
        <v>0.43073258580094059</v>
      </c>
      <c r="U19" s="313">
        <f t="shared" si="1"/>
        <v>0</v>
      </c>
      <c r="V19" s="320">
        <f>分析係数表!D22</f>
        <v>2.2938556731137788E-2</v>
      </c>
      <c r="W19" s="301">
        <f t="shared" si="2"/>
        <v>0</v>
      </c>
      <c r="X19" s="316">
        <f>分析係数表!E22</f>
        <v>2.2183368519679003E-2</v>
      </c>
      <c r="Y19" s="302">
        <f t="shared" si="3"/>
        <v>0</v>
      </c>
    </row>
    <row r="20" spans="1:25">
      <c r="A20" s="278">
        <v>16</v>
      </c>
      <c r="B20" s="266" t="s">
        <v>71</v>
      </c>
      <c r="C20" s="287"/>
      <c r="D20" s="316">
        <f>投入係数表!P20</f>
        <v>5.0114569616076135E-4</v>
      </c>
      <c r="E20" s="306">
        <f t="shared" si="5"/>
        <v>0</v>
      </c>
      <c r="F20" s="316">
        <f>分析係数表!C23</f>
        <v>0.31843177703160996</v>
      </c>
      <c r="G20" s="306">
        <f t="shared" si="4"/>
        <v>0</v>
      </c>
      <c r="H20" s="306">
        <v>0</v>
      </c>
      <c r="I20" s="306">
        <f t="shared" si="0"/>
        <v>0</v>
      </c>
      <c r="J20" s="316">
        <f>分析係数表!G23</f>
        <v>0.24379890925547271</v>
      </c>
      <c r="K20" s="308">
        <f t="shared" si="6"/>
        <v>0</v>
      </c>
      <c r="L20" s="49"/>
      <c r="M20" s="50"/>
      <c r="N20" s="318">
        <f>分析係数表!H23</f>
        <v>7.2227388731505603E-6</v>
      </c>
      <c r="O20" s="310">
        <f t="shared" si="9"/>
        <v>0</v>
      </c>
      <c r="P20" s="316">
        <f>分析係数表!C23</f>
        <v>0.31843177703160996</v>
      </c>
      <c r="Q20" s="310">
        <f t="shared" si="7"/>
        <v>0</v>
      </c>
      <c r="R20" s="310">
        <v>0</v>
      </c>
      <c r="S20" s="311">
        <f t="shared" si="8"/>
        <v>0</v>
      </c>
      <c r="T20" s="316">
        <f>分析係数表!F23</f>
        <v>0.43764444987651224</v>
      </c>
      <c r="U20" s="313">
        <f t="shared" si="1"/>
        <v>0</v>
      </c>
      <c r="V20" s="320">
        <f>分析係数表!D23</f>
        <v>3.7770855561684982E-2</v>
      </c>
      <c r="W20" s="301">
        <f t="shared" si="2"/>
        <v>0</v>
      </c>
      <c r="X20" s="316">
        <f>分析係数表!E23</f>
        <v>3.6503495425501575E-2</v>
      </c>
      <c r="Y20" s="302">
        <f t="shared" si="3"/>
        <v>0</v>
      </c>
    </row>
    <row r="21" spans="1:25">
      <c r="A21" s="278">
        <v>17</v>
      </c>
      <c r="B21" s="266" t="s">
        <v>72</v>
      </c>
      <c r="C21" s="287"/>
      <c r="D21" s="316">
        <f>投入係数表!P21</f>
        <v>2.4671788118683638E-5</v>
      </c>
      <c r="E21" s="306">
        <f t="shared" si="5"/>
        <v>0</v>
      </c>
      <c r="F21" s="316">
        <f>分析係数表!C24</f>
        <v>6.5709335168878003E-2</v>
      </c>
      <c r="G21" s="306">
        <f t="shared" si="4"/>
        <v>0</v>
      </c>
      <c r="H21" s="306">
        <v>0</v>
      </c>
      <c r="I21" s="306">
        <f t="shared" si="0"/>
        <v>0</v>
      </c>
      <c r="J21" s="316">
        <f>分析係数表!G24</f>
        <v>0.24633125110096343</v>
      </c>
      <c r="K21" s="308">
        <f t="shared" si="6"/>
        <v>0</v>
      </c>
      <c r="L21" s="49"/>
      <c r="M21" s="50"/>
      <c r="N21" s="318">
        <f>分析係数表!H24</f>
        <v>2.8080599423907303E-4</v>
      </c>
      <c r="O21" s="310">
        <f t="shared" si="9"/>
        <v>0</v>
      </c>
      <c r="P21" s="316">
        <f>分析係数表!C24</f>
        <v>6.5709335168878003E-2</v>
      </c>
      <c r="Q21" s="310">
        <f t="shared" si="7"/>
        <v>0</v>
      </c>
      <c r="R21" s="310">
        <v>0</v>
      </c>
      <c r="S21" s="311">
        <f t="shared" si="8"/>
        <v>0</v>
      </c>
      <c r="T21" s="316">
        <f>分析係数表!F24</f>
        <v>0.36721364788140759</v>
      </c>
      <c r="U21" s="313">
        <f t="shared" si="1"/>
        <v>0</v>
      </c>
      <c r="V21" s="320">
        <f>分析係数表!D24</f>
        <v>3.9309475738153632E-2</v>
      </c>
      <c r="W21" s="301">
        <f t="shared" si="2"/>
        <v>0</v>
      </c>
      <c r="X21" s="316">
        <f>分析係数表!E24</f>
        <v>3.8550657867992791E-2</v>
      </c>
      <c r="Y21" s="302">
        <f t="shared" si="3"/>
        <v>0</v>
      </c>
    </row>
    <row r="22" spans="1:25">
      <c r="A22" s="278">
        <v>18</v>
      </c>
      <c r="B22" s="266" t="s">
        <v>87</v>
      </c>
      <c r="C22" s="287"/>
      <c r="D22" s="316">
        <f>投入係数表!P22</f>
        <v>8.6073700799057535E-3</v>
      </c>
      <c r="E22" s="306">
        <f t="shared" si="5"/>
        <v>0</v>
      </c>
      <c r="F22" s="316">
        <f>分析係数表!C25</f>
        <v>0.13092441386923714</v>
      </c>
      <c r="G22" s="306">
        <f t="shared" si="4"/>
        <v>0</v>
      </c>
      <c r="H22" s="306">
        <v>0</v>
      </c>
      <c r="I22" s="306">
        <f t="shared" si="0"/>
        <v>0</v>
      </c>
      <c r="J22" s="316">
        <f>分析係数表!G25</f>
        <v>0.2605848403511512</v>
      </c>
      <c r="K22" s="308">
        <f t="shared" si="6"/>
        <v>0</v>
      </c>
      <c r="L22" s="49"/>
      <c r="M22" s="50"/>
      <c r="N22" s="318">
        <f>分析係数表!H25</f>
        <v>9.8123550057191766E-5</v>
      </c>
      <c r="O22" s="310">
        <f t="shared" si="9"/>
        <v>0</v>
      </c>
      <c r="P22" s="316">
        <f>分析係数表!C25</f>
        <v>0.13092441386923714</v>
      </c>
      <c r="Q22" s="310">
        <f t="shared" si="7"/>
        <v>0</v>
      </c>
      <c r="R22" s="310">
        <v>0</v>
      </c>
      <c r="S22" s="311">
        <f t="shared" si="8"/>
        <v>0</v>
      </c>
      <c r="T22" s="316">
        <f>分析係数表!F25</f>
        <v>0.33318683873123567</v>
      </c>
      <c r="U22" s="313">
        <f t="shared" si="1"/>
        <v>0</v>
      </c>
      <c r="V22" s="320">
        <f>分析係数表!D25</f>
        <v>4.284059086963312E-2</v>
      </c>
      <c r="W22" s="301">
        <f t="shared" si="2"/>
        <v>0</v>
      </c>
      <c r="X22" s="316">
        <f>分析係数表!E25</f>
        <v>4.249917369780222E-2</v>
      </c>
      <c r="Y22" s="302">
        <f t="shared" si="3"/>
        <v>0</v>
      </c>
    </row>
    <row r="23" spans="1:25">
      <c r="A23" s="278">
        <v>19</v>
      </c>
      <c r="B23" s="266" t="s">
        <v>88</v>
      </c>
      <c r="C23" s="287"/>
      <c r="D23" s="316">
        <f>投入係数表!P23</f>
        <v>8.8355841200035777E-4</v>
      </c>
      <c r="E23" s="306">
        <f t="shared" si="5"/>
        <v>0</v>
      </c>
      <c r="F23" s="316">
        <f>分析係数表!C26</f>
        <v>0.15308736674872969</v>
      </c>
      <c r="G23" s="306">
        <f t="shared" si="4"/>
        <v>0</v>
      </c>
      <c r="H23" s="306">
        <v>0</v>
      </c>
      <c r="I23" s="306">
        <f t="shared" si="0"/>
        <v>0</v>
      </c>
      <c r="J23" s="316">
        <f>分析係数表!G26</f>
        <v>0.20415569699579933</v>
      </c>
      <c r="K23" s="308">
        <f t="shared" si="6"/>
        <v>0</v>
      </c>
      <c r="L23" s="49"/>
      <c r="M23" s="50"/>
      <c r="N23" s="318">
        <f>分析係数表!H26</f>
        <v>8.8175548492147558E-3</v>
      </c>
      <c r="O23" s="310">
        <f t="shared" si="9"/>
        <v>0</v>
      </c>
      <c r="P23" s="316">
        <f>分析係数表!C26</f>
        <v>0.15308736674872969</v>
      </c>
      <c r="Q23" s="310">
        <f t="shared" si="7"/>
        <v>0</v>
      </c>
      <c r="R23" s="310">
        <v>0</v>
      </c>
      <c r="S23" s="311">
        <f t="shared" si="8"/>
        <v>0</v>
      </c>
      <c r="T23" s="316">
        <f>分析係数表!F26</f>
        <v>0.33811565690794865</v>
      </c>
      <c r="U23" s="313">
        <f t="shared" si="1"/>
        <v>0</v>
      </c>
      <c r="V23" s="320">
        <f>分析係数表!D26</f>
        <v>3.3929737559631502E-2</v>
      </c>
      <c r="W23" s="301">
        <f t="shared" si="2"/>
        <v>0</v>
      </c>
      <c r="X23" s="316">
        <f>分析係数表!E26</f>
        <v>3.3531988342571602E-2</v>
      </c>
      <c r="Y23" s="302">
        <f t="shared" si="3"/>
        <v>0</v>
      </c>
    </row>
    <row r="24" spans="1:25">
      <c r="A24" s="278">
        <v>20</v>
      </c>
      <c r="B24" s="266" t="s">
        <v>89</v>
      </c>
      <c r="C24" s="287"/>
      <c r="D24" s="316">
        <f>投入係数表!P24</f>
        <v>2.7755761633519092E-5</v>
      </c>
      <c r="E24" s="306">
        <f t="shared" si="5"/>
        <v>0</v>
      </c>
      <c r="F24" s="316">
        <f>分析係数表!C27</f>
        <v>0.18884998044104273</v>
      </c>
      <c r="G24" s="306">
        <f t="shared" si="4"/>
        <v>0</v>
      </c>
      <c r="H24" s="306">
        <v>0</v>
      </c>
      <c r="I24" s="306">
        <f t="shared" si="0"/>
        <v>0</v>
      </c>
      <c r="J24" s="316">
        <f>分析係数表!G27</f>
        <v>0.16481626532719168</v>
      </c>
      <c r="K24" s="308">
        <f t="shared" si="6"/>
        <v>0</v>
      </c>
      <c r="L24" s="49"/>
      <c r="M24" s="50"/>
      <c r="N24" s="318">
        <f>分析係数表!H27</f>
        <v>2.2388024205688101E-2</v>
      </c>
      <c r="O24" s="310">
        <f t="shared" si="9"/>
        <v>0</v>
      </c>
      <c r="P24" s="316">
        <f>分析係数表!C27</f>
        <v>0.18884998044104273</v>
      </c>
      <c r="Q24" s="310">
        <f t="shared" si="7"/>
        <v>0</v>
      </c>
      <c r="R24" s="310">
        <v>0</v>
      </c>
      <c r="S24" s="311">
        <f t="shared" si="8"/>
        <v>0</v>
      </c>
      <c r="T24" s="316">
        <f>分析係数表!F27</f>
        <v>0.29536956526946395</v>
      </c>
      <c r="U24" s="313">
        <f t="shared" si="1"/>
        <v>0</v>
      </c>
      <c r="V24" s="320">
        <f>分析係数表!D27</f>
        <v>2.042747265118797E-2</v>
      </c>
      <c r="W24" s="301">
        <f t="shared" si="2"/>
        <v>0</v>
      </c>
      <c r="X24" s="316">
        <f>分析係数表!E27</f>
        <v>2.035082172191522E-2</v>
      </c>
      <c r="Y24" s="302">
        <f t="shared" si="3"/>
        <v>0</v>
      </c>
    </row>
    <row r="25" spans="1:25">
      <c r="A25" s="278">
        <v>21</v>
      </c>
      <c r="B25" s="266" t="s">
        <v>90</v>
      </c>
      <c r="C25" s="287"/>
      <c r="D25" s="316">
        <f>投入係数表!P25</f>
        <v>0</v>
      </c>
      <c r="E25" s="306">
        <f t="shared" si="5"/>
        <v>0</v>
      </c>
      <c r="F25" s="316">
        <f>分析係数表!C28</f>
        <v>0.2115566871254172</v>
      </c>
      <c r="G25" s="306">
        <f t="shared" si="4"/>
        <v>0</v>
      </c>
      <c r="H25" s="306">
        <v>0</v>
      </c>
      <c r="I25" s="306">
        <f t="shared" si="0"/>
        <v>0</v>
      </c>
      <c r="J25" s="316">
        <f>分析係数表!G28</f>
        <v>0.18177207604774032</v>
      </c>
      <c r="K25" s="308">
        <f t="shared" si="6"/>
        <v>0</v>
      </c>
      <c r="L25" s="49"/>
      <c r="M25" s="50"/>
      <c r="N25" s="318">
        <f>分析係数表!H28</f>
        <v>7.2231792840574596E-3</v>
      </c>
      <c r="O25" s="310">
        <f t="shared" si="9"/>
        <v>0</v>
      </c>
      <c r="P25" s="316">
        <f>分析係数表!C28</f>
        <v>0.2115566871254172</v>
      </c>
      <c r="Q25" s="310">
        <f t="shared" si="7"/>
        <v>0</v>
      </c>
      <c r="R25" s="310">
        <v>0</v>
      </c>
      <c r="S25" s="311">
        <f t="shared" si="8"/>
        <v>0</v>
      </c>
      <c r="T25" s="316">
        <f>分析係数表!F28</f>
        <v>0.29628808224417325</v>
      </c>
      <c r="U25" s="313">
        <f t="shared" si="1"/>
        <v>0</v>
      </c>
      <c r="V25" s="320">
        <f>分析係数表!D28</f>
        <v>3.0551159487848582E-2</v>
      </c>
      <c r="W25" s="301">
        <f t="shared" si="2"/>
        <v>0</v>
      </c>
      <c r="X25" s="316">
        <f>分析係数表!E28</f>
        <v>3.018459578819983E-2</v>
      </c>
      <c r="Y25" s="302">
        <f t="shared" si="3"/>
        <v>0</v>
      </c>
    </row>
    <row r="26" spans="1:25">
      <c r="A26" s="278">
        <v>22</v>
      </c>
      <c r="B26" s="266" t="s">
        <v>64</v>
      </c>
      <c r="C26" s="287"/>
      <c r="D26" s="316">
        <f>投入係数表!P26</f>
        <v>4.8510903388361698E-3</v>
      </c>
      <c r="E26" s="306">
        <f t="shared" si="5"/>
        <v>0</v>
      </c>
      <c r="F26" s="316">
        <f>分析係数表!C29</f>
        <v>0.4024048564090591</v>
      </c>
      <c r="G26" s="306">
        <f t="shared" si="4"/>
        <v>0</v>
      </c>
      <c r="H26" s="306">
        <v>0</v>
      </c>
      <c r="I26" s="306">
        <f t="shared" si="0"/>
        <v>0</v>
      </c>
      <c r="J26" s="316">
        <f>分析係数表!G29</f>
        <v>0.28848634430593861</v>
      </c>
      <c r="K26" s="308">
        <f t="shared" si="6"/>
        <v>0</v>
      </c>
      <c r="L26" s="49"/>
      <c r="M26" s="50"/>
      <c r="N26" s="318">
        <f>分析係数表!H29</f>
        <v>7.7130042947109994E-3</v>
      </c>
      <c r="O26" s="310">
        <f t="shared" si="9"/>
        <v>0</v>
      </c>
      <c r="P26" s="316">
        <f>分析係数表!C29</f>
        <v>0.4024048564090591</v>
      </c>
      <c r="Q26" s="310">
        <f t="shared" si="7"/>
        <v>0</v>
      </c>
      <c r="R26" s="310">
        <v>0</v>
      </c>
      <c r="S26" s="311">
        <f t="shared" si="8"/>
        <v>0</v>
      </c>
      <c r="T26" s="316">
        <f>分析係数表!F29</f>
        <v>0.40202182464221792</v>
      </c>
      <c r="U26" s="313">
        <f t="shared" si="1"/>
        <v>0</v>
      </c>
      <c r="V26" s="320">
        <f>分析係数表!D29</f>
        <v>7.9194780809421356E-2</v>
      </c>
      <c r="W26" s="301">
        <f t="shared" si="2"/>
        <v>0</v>
      </c>
      <c r="X26" s="316">
        <f>分析係数表!E29</f>
        <v>6.5944675090492746E-2</v>
      </c>
      <c r="Y26" s="302">
        <f t="shared" si="3"/>
        <v>0</v>
      </c>
    </row>
    <row r="27" spans="1:25">
      <c r="A27" s="278">
        <v>23</v>
      </c>
      <c r="B27" s="266" t="s">
        <v>91</v>
      </c>
      <c r="C27" s="287"/>
      <c r="D27" s="316">
        <f>投入係数表!P27</f>
        <v>4.0045396090138382E-3</v>
      </c>
      <c r="E27" s="306">
        <f t="shared" si="5"/>
        <v>0</v>
      </c>
      <c r="F27" s="316">
        <f>分析係数表!C30</f>
        <v>1</v>
      </c>
      <c r="G27" s="306">
        <f t="shared" si="4"/>
        <v>0</v>
      </c>
      <c r="H27" s="306">
        <v>0</v>
      </c>
      <c r="I27" s="306">
        <f t="shared" si="0"/>
        <v>0</v>
      </c>
      <c r="J27" s="316">
        <f>分析係数表!G30</f>
        <v>0.33838967095036887</v>
      </c>
      <c r="K27" s="308">
        <f t="shared" si="6"/>
        <v>0</v>
      </c>
      <c r="L27" s="49"/>
      <c r="M27" s="50"/>
      <c r="N27" s="318">
        <f>分析係数表!H30</f>
        <v>0</v>
      </c>
      <c r="O27" s="310">
        <f t="shared" si="9"/>
        <v>0</v>
      </c>
      <c r="P27" s="316">
        <f>分析係数表!C30</f>
        <v>1</v>
      </c>
      <c r="Q27" s="310">
        <f t="shared" si="7"/>
        <v>0</v>
      </c>
      <c r="R27" s="310">
        <v>0</v>
      </c>
      <c r="S27" s="311">
        <f t="shared" si="8"/>
        <v>0</v>
      </c>
      <c r="T27" s="316">
        <f>分析係数表!F30</f>
        <v>0.46362091424568164</v>
      </c>
      <c r="U27" s="313">
        <f t="shared" si="1"/>
        <v>0</v>
      </c>
      <c r="V27" s="320">
        <f>分析係数表!D30</f>
        <v>7.3824536053885614E-2</v>
      </c>
      <c r="W27" s="301">
        <f t="shared" si="2"/>
        <v>0</v>
      </c>
      <c r="X27" s="316">
        <f>分析係数表!E30</f>
        <v>5.6949248710145881E-2</v>
      </c>
      <c r="Y27" s="302">
        <f t="shared" si="3"/>
        <v>0</v>
      </c>
    </row>
    <row r="28" spans="1:25">
      <c r="A28" s="278">
        <v>24</v>
      </c>
      <c r="B28" s="266" t="s">
        <v>92</v>
      </c>
      <c r="C28" s="287"/>
      <c r="D28" s="316">
        <f>投入係数表!P28</f>
        <v>1.779606916735799E-2</v>
      </c>
      <c r="E28" s="306">
        <f t="shared" si="5"/>
        <v>0</v>
      </c>
      <c r="F28" s="316">
        <f>分析係数表!C31</f>
        <v>0.99932498158227889</v>
      </c>
      <c r="G28" s="306">
        <f t="shared" si="4"/>
        <v>0</v>
      </c>
      <c r="H28" s="306">
        <v>0</v>
      </c>
      <c r="I28" s="306">
        <f t="shared" si="0"/>
        <v>0</v>
      </c>
      <c r="J28" s="316">
        <f>分析係数表!G31</f>
        <v>7.0262508387801376E-2</v>
      </c>
      <c r="K28" s="308">
        <f t="shared" si="6"/>
        <v>0</v>
      </c>
      <c r="L28" s="49"/>
      <c r="M28" s="50"/>
      <c r="N28" s="318">
        <f>分析係数表!H31</f>
        <v>3.314462019579964E-2</v>
      </c>
      <c r="O28" s="310">
        <f t="shared" si="9"/>
        <v>0</v>
      </c>
      <c r="P28" s="316">
        <f>分析係数表!C31</f>
        <v>0.99932498158227889</v>
      </c>
      <c r="Q28" s="310">
        <f t="shared" si="7"/>
        <v>0</v>
      </c>
      <c r="R28" s="310">
        <v>0</v>
      </c>
      <c r="S28" s="311">
        <f t="shared" si="8"/>
        <v>0</v>
      </c>
      <c r="T28" s="316">
        <f>分析係数表!F31</f>
        <v>0.39948542779773355</v>
      </c>
      <c r="U28" s="313">
        <f t="shared" si="1"/>
        <v>0</v>
      </c>
      <c r="V28" s="320">
        <f>分析係数表!D31</f>
        <v>2.9145126840892164E-3</v>
      </c>
      <c r="W28" s="301">
        <f t="shared" si="2"/>
        <v>0</v>
      </c>
      <c r="X28" s="316">
        <f>分析係数表!E31</f>
        <v>2.9145126840892164E-3</v>
      </c>
      <c r="Y28" s="302">
        <f t="shared" si="3"/>
        <v>0</v>
      </c>
    </row>
    <row r="29" spans="1:25">
      <c r="A29" s="278">
        <v>25</v>
      </c>
      <c r="B29" s="266" t="s">
        <v>1</v>
      </c>
      <c r="C29" s="287"/>
      <c r="D29" s="316">
        <f>投入係数表!P29</f>
        <v>5.5974119294263506E-4</v>
      </c>
      <c r="E29" s="306">
        <f t="shared" si="5"/>
        <v>0</v>
      </c>
      <c r="F29" s="316">
        <f>分析係数表!C32</f>
        <v>0.9998360837770528</v>
      </c>
      <c r="G29" s="306">
        <f t="shared" si="4"/>
        <v>0</v>
      </c>
      <c r="H29" s="306">
        <v>0</v>
      </c>
      <c r="I29" s="306">
        <f t="shared" si="0"/>
        <v>0</v>
      </c>
      <c r="J29" s="316">
        <f>分析係数表!G32</f>
        <v>0.11380414292785156</v>
      </c>
      <c r="K29" s="308">
        <f t="shared" si="6"/>
        <v>0</v>
      </c>
      <c r="L29" s="49"/>
      <c r="M29" s="50"/>
      <c r="N29" s="318">
        <f>分析係数表!H32</f>
        <v>7.2296973654795713E-3</v>
      </c>
      <c r="O29" s="310">
        <f t="shared" si="9"/>
        <v>0</v>
      </c>
      <c r="P29" s="316">
        <f>分析係数表!C32</f>
        <v>0.9998360837770528</v>
      </c>
      <c r="Q29" s="310">
        <f t="shared" si="7"/>
        <v>0</v>
      </c>
      <c r="R29" s="310">
        <v>0</v>
      </c>
      <c r="S29" s="311">
        <f t="shared" si="8"/>
        <v>0</v>
      </c>
      <c r="T29" s="316">
        <f>分析係数表!F32</f>
        <v>0.44272670787830282</v>
      </c>
      <c r="U29" s="313">
        <f t="shared" si="1"/>
        <v>0</v>
      </c>
      <c r="V29" s="320">
        <f>分析係数表!D32</f>
        <v>2.1120085933633119E-2</v>
      </c>
      <c r="W29" s="301">
        <f t="shared" si="2"/>
        <v>0</v>
      </c>
      <c r="X29" s="316">
        <f>分析係数表!E32</f>
        <v>2.1120085933633119E-2</v>
      </c>
      <c r="Y29" s="302">
        <f t="shared" si="3"/>
        <v>0</v>
      </c>
    </row>
    <row r="30" spans="1:25">
      <c r="A30" s="278">
        <v>26</v>
      </c>
      <c r="B30" s="266" t="s">
        <v>2</v>
      </c>
      <c r="C30" s="287"/>
      <c r="D30" s="316">
        <f>投入係数表!P30</f>
        <v>1.1410702004891181E-4</v>
      </c>
      <c r="E30" s="306">
        <f t="shared" si="5"/>
        <v>0</v>
      </c>
      <c r="F30" s="316">
        <f>分析係数表!C33</f>
        <v>0.99108509199615646</v>
      </c>
      <c r="G30" s="306">
        <f t="shared" si="4"/>
        <v>0</v>
      </c>
      <c r="H30" s="306">
        <v>0</v>
      </c>
      <c r="I30" s="306">
        <f t="shared" si="0"/>
        <v>0</v>
      </c>
      <c r="J30" s="316">
        <f>分析係数表!G33</f>
        <v>0.4529749017181946</v>
      </c>
      <c r="K30" s="308">
        <f t="shared" si="6"/>
        <v>0</v>
      </c>
      <c r="L30" s="49"/>
      <c r="M30" s="50"/>
      <c r="N30" s="318">
        <f>分析係数表!H33</f>
        <v>7.7168799106917146E-4</v>
      </c>
      <c r="O30" s="310">
        <f t="shared" si="9"/>
        <v>0</v>
      </c>
      <c r="P30" s="316">
        <f>分析係数表!C33</f>
        <v>0.99108509199615646</v>
      </c>
      <c r="Q30" s="310">
        <f t="shared" si="7"/>
        <v>0</v>
      </c>
      <c r="R30" s="310">
        <v>0</v>
      </c>
      <c r="S30" s="311">
        <f t="shared" si="8"/>
        <v>0</v>
      </c>
      <c r="T30" s="316">
        <f>分析係数表!F33</f>
        <v>0.63278689994307047</v>
      </c>
      <c r="U30" s="313">
        <f t="shared" si="1"/>
        <v>0</v>
      </c>
      <c r="V30" s="320">
        <f>分析係数表!D33</f>
        <v>8.7702783269007503E-2</v>
      </c>
      <c r="W30" s="301">
        <f t="shared" si="2"/>
        <v>0</v>
      </c>
      <c r="X30" s="316">
        <f>分析係数表!E33</f>
        <v>8.4336323251883824E-2</v>
      </c>
      <c r="Y30" s="302">
        <f t="shared" si="3"/>
        <v>0</v>
      </c>
    </row>
    <row r="31" spans="1:25">
      <c r="A31" s="278">
        <v>27</v>
      </c>
      <c r="B31" s="266" t="s">
        <v>65</v>
      </c>
      <c r="C31" s="287"/>
      <c r="D31" s="316">
        <f>投入係数表!P31</f>
        <v>3.0841277135111964E-2</v>
      </c>
      <c r="E31" s="306">
        <f t="shared" si="5"/>
        <v>0</v>
      </c>
      <c r="F31" s="316">
        <f>分析係数表!C34</f>
        <v>0.24606089914510665</v>
      </c>
      <c r="G31" s="306">
        <f t="shared" si="4"/>
        <v>0</v>
      </c>
      <c r="H31" s="306">
        <v>0</v>
      </c>
      <c r="I31" s="306">
        <f t="shared" si="0"/>
        <v>0</v>
      </c>
      <c r="J31" s="316">
        <f>分析係数表!G34</f>
        <v>0.43749758717185111</v>
      </c>
      <c r="K31" s="308">
        <f t="shared" si="6"/>
        <v>0</v>
      </c>
      <c r="L31" s="49"/>
      <c r="M31" s="50"/>
      <c r="N31" s="318">
        <f>分析係数表!H34</f>
        <v>0.137069350800852</v>
      </c>
      <c r="O31" s="310">
        <f t="shared" si="9"/>
        <v>0</v>
      </c>
      <c r="P31" s="316">
        <f>分析係数表!C34</f>
        <v>0.24606089914510665</v>
      </c>
      <c r="Q31" s="310">
        <f t="shared" si="7"/>
        <v>0</v>
      </c>
      <c r="R31" s="310">
        <v>0</v>
      </c>
      <c r="S31" s="311">
        <f t="shared" si="8"/>
        <v>0</v>
      </c>
      <c r="T31" s="316">
        <f>分析係数表!F34</f>
        <v>0.68044247766447119</v>
      </c>
      <c r="U31" s="313">
        <f t="shared" si="1"/>
        <v>0</v>
      </c>
      <c r="V31" s="320">
        <f>分析係数表!D34</f>
        <v>0.15389009392691583</v>
      </c>
      <c r="W31" s="301">
        <f t="shared" si="2"/>
        <v>0</v>
      </c>
      <c r="X31" s="316">
        <f>分析係数表!E34</f>
        <v>0.1433320704064108</v>
      </c>
      <c r="Y31" s="302">
        <f t="shared" si="3"/>
        <v>0</v>
      </c>
    </row>
    <row r="32" spans="1:25">
      <c r="A32" s="278">
        <v>28</v>
      </c>
      <c r="B32" s="266" t="s">
        <v>66</v>
      </c>
      <c r="C32" s="287"/>
      <c r="D32" s="316">
        <f>投入係数表!P32</f>
        <v>1.3143895120228708E-2</v>
      </c>
      <c r="E32" s="306">
        <f t="shared" si="5"/>
        <v>0</v>
      </c>
      <c r="F32" s="316">
        <f>分析係数表!C35</f>
        <v>0.75377646979277246</v>
      </c>
      <c r="G32" s="306">
        <f t="shared" si="4"/>
        <v>0</v>
      </c>
      <c r="H32" s="306">
        <v>0</v>
      </c>
      <c r="I32" s="306">
        <f t="shared" si="0"/>
        <v>0</v>
      </c>
      <c r="J32" s="316">
        <f>分析係数表!G35</f>
        <v>0.30282397072447498</v>
      </c>
      <c r="K32" s="308">
        <f t="shared" si="6"/>
        <v>0</v>
      </c>
      <c r="L32" s="49"/>
      <c r="M32" s="50"/>
      <c r="N32" s="318">
        <f>分析係数表!H35</f>
        <v>5.7629969222324183E-2</v>
      </c>
      <c r="O32" s="310">
        <f t="shared" si="9"/>
        <v>0</v>
      </c>
      <c r="P32" s="316">
        <f>分析係数表!C35</f>
        <v>0.75377646979277246</v>
      </c>
      <c r="Q32" s="310">
        <f t="shared" si="7"/>
        <v>0</v>
      </c>
      <c r="R32" s="310">
        <v>0</v>
      </c>
      <c r="S32" s="311">
        <f t="shared" si="8"/>
        <v>0</v>
      </c>
      <c r="T32" s="316">
        <f>分析係数表!F35</f>
        <v>0.60548890850388704</v>
      </c>
      <c r="U32" s="313">
        <f t="shared" si="1"/>
        <v>0</v>
      </c>
      <c r="V32" s="320">
        <f>分析係数表!D35</f>
        <v>4.0363234612300396E-2</v>
      </c>
      <c r="W32" s="301">
        <f t="shared" si="2"/>
        <v>0</v>
      </c>
      <c r="X32" s="316">
        <f>分析係数表!E35</f>
        <v>3.9154079363329694E-2</v>
      </c>
      <c r="Y32" s="302">
        <f t="shared" si="3"/>
        <v>0</v>
      </c>
    </row>
    <row r="33" spans="1:25">
      <c r="A33" s="278">
        <v>29</v>
      </c>
      <c r="B33" s="266" t="s">
        <v>93</v>
      </c>
      <c r="C33" s="287"/>
      <c r="D33" s="316">
        <f>投入係数表!P33</f>
        <v>4.3083110002251302E-3</v>
      </c>
      <c r="E33" s="306">
        <f t="shared" si="5"/>
        <v>0</v>
      </c>
      <c r="F33" s="316">
        <f>分析係数表!C36</f>
        <v>0.99118010215945485</v>
      </c>
      <c r="G33" s="306">
        <f t="shared" si="4"/>
        <v>0</v>
      </c>
      <c r="H33" s="306">
        <v>0</v>
      </c>
      <c r="I33" s="306">
        <f t="shared" si="0"/>
        <v>0</v>
      </c>
      <c r="J33" s="316">
        <f>分析係数表!G36</f>
        <v>5.8650173764370726E-2</v>
      </c>
      <c r="K33" s="308">
        <f t="shared" si="6"/>
        <v>0</v>
      </c>
      <c r="L33" s="49"/>
      <c r="M33" s="50"/>
      <c r="N33" s="318">
        <f>分析係数表!H36</f>
        <v>0.2375179181177472</v>
      </c>
      <c r="O33" s="310">
        <f t="shared" si="9"/>
        <v>0</v>
      </c>
      <c r="P33" s="316">
        <f>分析係数表!C36</f>
        <v>0.99118010215945485</v>
      </c>
      <c r="Q33" s="310">
        <f t="shared" si="7"/>
        <v>0</v>
      </c>
      <c r="R33" s="310">
        <v>0</v>
      </c>
      <c r="S33" s="311">
        <f t="shared" si="8"/>
        <v>0</v>
      </c>
      <c r="T33" s="316">
        <f>分析係数表!F36</f>
        <v>0.81306518983088305</v>
      </c>
      <c r="U33" s="313">
        <f t="shared" si="1"/>
        <v>0</v>
      </c>
      <c r="V33" s="320">
        <f>分析係数表!D36</f>
        <v>1.5774342104513773E-2</v>
      </c>
      <c r="W33" s="301">
        <f t="shared" si="2"/>
        <v>0</v>
      </c>
      <c r="X33" s="316">
        <f>分析係数表!E36</f>
        <v>1.3229670821596217E-2</v>
      </c>
      <c r="Y33" s="302">
        <f t="shared" si="3"/>
        <v>0</v>
      </c>
    </row>
    <row r="34" spans="1:25">
      <c r="A34" s="278">
        <v>30</v>
      </c>
      <c r="B34" s="266" t="s">
        <v>94</v>
      </c>
      <c r="C34" s="287"/>
      <c r="D34" s="316">
        <f>投入係数表!P34</f>
        <v>2.1413570100259981E-2</v>
      </c>
      <c r="E34" s="306">
        <f t="shared" si="5"/>
        <v>0</v>
      </c>
      <c r="F34" s="316">
        <f>分析係数表!C37</f>
        <v>0.58105140483022077</v>
      </c>
      <c r="G34" s="306">
        <f t="shared" si="4"/>
        <v>0</v>
      </c>
      <c r="H34" s="306">
        <v>0</v>
      </c>
      <c r="I34" s="306">
        <f t="shared" si="0"/>
        <v>0</v>
      </c>
      <c r="J34" s="316">
        <f>分析係数表!G37</f>
        <v>0.40235165952905672</v>
      </c>
      <c r="K34" s="308">
        <f t="shared" si="6"/>
        <v>0</v>
      </c>
      <c r="L34" s="49"/>
      <c r="M34" s="50"/>
      <c r="N34" s="318">
        <f>分析係数表!H37</f>
        <v>4.2719417558337268E-2</v>
      </c>
      <c r="O34" s="310">
        <f t="shared" si="9"/>
        <v>0</v>
      </c>
      <c r="P34" s="316">
        <f>分析係数表!C37</f>
        <v>0.58105140483022077</v>
      </c>
      <c r="Q34" s="310">
        <f t="shared" si="7"/>
        <v>0</v>
      </c>
      <c r="R34" s="310">
        <v>0</v>
      </c>
      <c r="S34" s="311">
        <f t="shared" si="8"/>
        <v>0</v>
      </c>
      <c r="T34" s="316">
        <f>分析係数表!F37</f>
        <v>0.63403708963374472</v>
      </c>
      <c r="U34" s="313">
        <f t="shared" si="1"/>
        <v>0</v>
      </c>
      <c r="V34" s="320">
        <f>分析係数表!D37</f>
        <v>7.9200513574427991E-2</v>
      </c>
      <c r="W34" s="301">
        <f t="shared" si="2"/>
        <v>0</v>
      </c>
      <c r="X34" s="316">
        <f>分析係数表!E37</f>
        <v>7.3600662533244779E-2</v>
      </c>
      <c r="Y34" s="302">
        <f t="shared" si="3"/>
        <v>0</v>
      </c>
    </row>
    <row r="35" spans="1:25">
      <c r="A35" s="278">
        <v>31</v>
      </c>
      <c r="B35" s="266" t="s">
        <v>95</v>
      </c>
      <c r="C35" s="287"/>
      <c r="D35" s="316">
        <f>投入係数表!P35</f>
        <v>7.0592153754583551E-3</v>
      </c>
      <c r="E35" s="306">
        <f t="shared" si="5"/>
        <v>0</v>
      </c>
      <c r="F35" s="316">
        <f>分析係数表!C38</f>
        <v>0.47456671407271833</v>
      </c>
      <c r="G35" s="306">
        <f t="shared" si="4"/>
        <v>0</v>
      </c>
      <c r="H35" s="306">
        <v>0</v>
      </c>
      <c r="I35" s="306">
        <f t="shared" si="0"/>
        <v>0</v>
      </c>
      <c r="J35" s="316">
        <f>分析係数表!G38</f>
        <v>0.18003386475673192</v>
      </c>
      <c r="K35" s="308">
        <f t="shared" si="6"/>
        <v>0</v>
      </c>
      <c r="L35" s="49"/>
      <c r="M35" s="50"/>
      <c r="N35" s="318">
        <f>分析係数表!H38</f>
        <v>5.150358926080905E-2</v>
      </c>
      <c r="O35" s="310">
        <f t="shared" si="9"/>
        <v>0</v>
      </c>
      <c r="P35" s="316">
        <f>分析係数表!C38</f>
        <v>0.47456671407271833</v>
      </c>
      <c r="Q35" s="310">
        <f t="shared" si="7"/>
        <v>0</v>
      </c>
      <c r="R35" s="310">
        <v>0</v>
      </c>
      <c r="S35" s="311">
        <f t="shared" si="8"/>
        <v>0</v>
      </c>
      <c r="T35" s="316">
        <f>分析係数表!F38</f>
        <v>0.4997199825516766</v>
      </c>
      <c r="U35" s="313">
        <f t="shared" si="1"/>
        <v>0</v>
      </c>
      <c r="V35" s="320">
        <f>分析係数表!D38</f>
        <v>3.5590827435143364E-2</v>
      </c>
      <c r="W35" s="301">
        <f t="shared" si="2"/>
        <v>0</v>
      </c>
      <c r="X35" s="316">
        <f>分析係数表!E38</f>
        <v>3.1059891839156476E-2</v>
      </c>
      <c r="Y35" s="302">
        <f t="shared" si="3"/>
        <v>0</v>
      </c>
    </row>
    <row r="36" spans="1:25">
      <c r="A36" s="278">
        <v>32</v>
      </c>
      <c r="B36" s="266" t="s">
        <v>67</v>
      </c>
      <c r="C36" s="287"/>
      <c r="D36" s="316">
        <f>投入係数表!P36</f>
        <v>0</v>
      </c>
      <c r="E36" s="306">
        <f t="shared" si="5"/>
        <v>0</v>
      </c>
      <c r="F36" s="316">
        <f>分析係数表!C39</f>
        <v>1</v>
      </c>
      <c r="G36" s="306">
        <f t="shared" si="4"/>
        <v>0</v>
      </c>
      <c r="H36" s="306">
        <v>0</v>
      </c>
      <c r="I36" s="306">
        <f t="shared" si="0"/>
        <v>0</v>
      </c>
      <c r="J36" s="316">
        <f>分析係数表!G39</f>
        <v>0.33345520667958617</v>
      </c>
      <c r="K36" s="308">
        <f t="shared" si="6"/>
        <v>0</v>
      </c>
      <c r="L36" s="49"/>
      <c r="M36" s="50"/>
      <c r="N36" s="318">
        <f>分析係数表!H39</f>
        <v>5.0851604954235139E-3</v>
      </c>
      <c r="O36" s="310">
        <f t="shared" si="9"/>
        <v>0</v>
      </c>
      <c r="P36" s="316">
        <f>分析係数表!C39</f>
        <v>1</v>
      </c>
      <c r="Q36" s="310">
        <f t="shared" si="7"/>
        <v>0</v>
      </c>
      <c r="R36" s="310">
        <v>0</v>
      </c>
      <c r="S36" s="311">
        <f t="shared" si="8"/>
        <v>0</v>
      </c>
      <c r="T36" s="316">
        <f>分析係数表!F39</f>
        <v>0.70859596344355691</v>
      </c>
      <c r="U36" s="313">
        <f t="shared" si="1"/>
        <v>0</v>
      </c>
      <c r="V36" s="320">
        <f>分析係数表!D39</f>
        <v>4.8027598057070089E-2</v>
      </c>
      <c r="W36" s="301">
        <f t="shared" si="2"/>
        <v>0</v>
      </c>
      <c r="X36" s="316">
        <f>分析係数表!E39</f>
        <v>4.8027598057070089E-2</v>
      </c>
      <c r="Y36" s="302">
        <f t="shared" si="3"/>
        <v>0</v>
      </c>
    </row>
    <row r="37" spans="1:25">
      <c r="A37" s="278">
        <v>33</v>
      </c>
      <c r="B37" s="266" t="s">
        <v>96</v>
      </c>
      <c r="C37" s="287"/>
      <c r="D37" s="316">
        <f>投入係数表!P37</f>
        <v>8.0337510061463592E-4</v>
      </c>
      <c r="E37" s="306">
        <f t="shared" si="5"/>
        <v>0</v>
      </c>
      <c r="F37" s="316">
        <f>分析係数表!C40</f>
        <v>0.78927678494152065</v>
      </c>
      <c r="G37" s="306">
        <f t="shared" si="4"/>
        <v>0</v>
      </c>
      <c r="H37" s="306">
        <v>0</v>
      </c>
      <c r="I37" s="306">
        <f t="shared" si="0"/>
        <v>0</v>
      </c>
      <c r="J37" s="316">
        <f>分析係数表!G40</f>
        <v>0.52314226927728547</v>
      </c>
      <c r="K37" s="308">
        <f t="shared" si="6"/>
        <v>0</v>
      </c>
      <c r="L37" s="49"/>
      <c r="M37" s="50"/>
      <c r="N37" s="318">
        <f>分析係数表!H40</f>
        <v>3.428475595158087E-2</v>
      </c>
      <c r="O37" s="310">
        <f t="shared" si="9"/>
        <v>0</v>
      </c>
      <c r="P37" s="316">
        <f>分析係数表!C40</f>
        <v>0.78927678494152065</v>
      </c>
      <c r="Q37" s="310">
        <f t="shared" si="7"/>
        <v>0</v>
      </c>
      <c r="R37" s="310">
        <v>0</v>
      </c>
      <c r="S37" s="311">
        <f t="shared" si="8"/>
        <v>0</v>
      </c>
      <c r="T37" s="316">
        <f>分析係数表!F40</f>
        <v>0.70623799726049996</v>
      </c>
      <c r="U37" s="313">
        <f t="shared" si="1"/>
        <v>0</v>
      </c>
      <c r="V37" s="320">
        <f>分析係数表!D40</f>
        <v>9.0697433955161888E-2</v>
      </c>
      <c r="W37" s="301">
        <f t="shared" si="2"/>
        <v>0</v>
      </c>
      <c r="X37" s="316">
        <f>分析係数表!E40</f>
        <v>9.0562666353757981E-2</v>
      </c>
      <c r="Y37" s="302">
        <f t="shared" si="3"/>
        <v>0</v>
      </c>
    </row>
    <row r="38" spans="1:25">
      <c r="A38" s="278">
        <v>34</v>
      </c>
      <c r="B38" s="266" t="s">
        <v>97</v>
      </c>
      <c r="C38" s="287"/>
      <c r="D38" s="316">
        <f>投入係数表!P38</f>
        <v>0</v>
      </c>
      <c r="E38" s="306">
        <f t="shared" si="5"/>
        <v>0</v>
      </c>
      <c r="F38" s="316">
        <f>分析係数表!C41</f>
        <v>0.99594790611943085</v>
      </c>
      <c r="G38" s="306">
        <f t="shared" si="4"/>
        <v>0</v>
      </c>
      <c r="H38" s="306">
        <v>0</v>
      </c>
      <c r="I38" s="306">
        <f t="shared" si="0"/>
        <v>0</v>
      </c>
      <c r="J38" s="316">
        <f>分析係数表!G41</f>
        <v>0.50896339569449323</v>
      </c>
      <c r="K38" s="308">
        <f t="shared" si="6"/>
        <v>0</v>
      </c>
      <c r="L38" s="49"/>
      <c r="M38" s="50"/>
      <c r="N38" s="318">
        <f>分析係数表!H41</f>
        <v>5.504775199299148E-2</v>
      </c>
      <c r="O38" s="310">
        <f t="shared" si="9"/>
        <v>0</v>
      </c>
      <c r="P38" s="316">
        <f>分析係数表!C41</f>
        <v>0.99594790611943085</v>
      </c>
      <c r="Q38" s="310">
        <f t="shared" si="7"/>
        <v>0</v>
      </c>
      <c r="R38" s="310">
        <v>0</v>
      </c>
      <c r="S38" s="311">
        <f t="shared" si="8"/>
        <v>0</v>
      </c>
      <c r="T38" s="316">
        <f>分析係数表!F41</f>
        <v>0.58132099287543681</v>
      </c>
      <c r="U38" s="313">
        <f t="shared" si="1"/>
        <v>0</v>
      </c>
      <c r="V38" s="320">
        <f>分析係数表!D41</f>
        <v>0.12149342216939719</v>
      </c>
      <c r="W38" s="301">
        <f t="shared" si="2"/>
        <v>0</v>
      </c>
      <c r="X38" s="316">
        <f>分析係数表!E41</f>
        <v>0.11755967401821014</v>
      </c>
      <c r="Y38" s="302">
        <f t="shared" si="3"/>
        <v>0</v>
      </c>
    </row>
    <row r="39" spans="1:25">
      <c r="A39" s="278">
        <v>35</v>
      </c>
      <c r="B39" s="266" t="s">
        <v>3</v>
      </c>
      <c r="C39" s="287"/>
      <c r="D39" s="316">
        <f>投入係数表!P39</f>
        <v>2.8372556336486184E-4</v>
      </c>
      <c r="E39" s="306">
        <f>$C$18*D39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9"/>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投入係数表!P40</f>
        <v>3.3206684820990755E-2</v>
      </c>
      <c r="E40" s="306">
        <f>$C$18*D40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9"/>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投入係数表!P41</f>
        <v>1.1564900680632955E-4</v>
      </c>
      <c r="E41" s="306">
        <f>$C$18*D41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9"/>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投入係数表!P42</f>
        <v>5.3506940482395138E-4</v>
      </c>
      <c r="E42" s="306">
        <f>$C$18*D42</f>
        <v>0</v>
      </c>
      <c r="F42" s="316">
        <f>分析係数表!C45</f>
        <v>1</v>
      </c>
      <c r="G42" s="306">
        <f>E42*F42</f>
        <v>0</v>
      </c>
      <c r="H42" s="306">
        <v>0</v>
      </c>
      <c r="I42" s="306">
        <f>C42+H42</f>
        <v>0</v>
      </c>
      <c r="J42" s="316">
        <f>分析係数表!G45</f>
        <v>0</v>
      </c>
      <c r="K42" s="308">
        <f>I42*J42</f>
        <v>0</v>
      </c>
      <c r="L42" s="49"/>
      <c r="M42" s="50"/>
      <c r="N42" s="318">
        <f>分析係数表!H45</f>
        <v>0</v>
      </c>
      <c r="O42" s="310">
        <f t="shared" si="9"/>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投入係数表!P43</f>
        <v>6.1247714004632131E-3</v>
      </c>
      <c r="E43" s="306">
        <f>$C$18*D43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9"/>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投入係数表!P44</f>
        <v>0.5325081648198805</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57F9-4F60-4E4D-BE05-E3A19AAF9F56}">
  <dimension ref="A1:E37"/>
  <sheetViews>
    <sheetView workbookViewId="0"/>
  </sheetViews>
  <sheetFormatPr defaultRowHeight="13"/>
  <cols>
    <col min="1" max="2" width="2.4140625" style="18" customWidth="1"/>
    <col min="3" max="3" width="4.58203125" style="18" customWidth="1"/>
    <col min="4" max="4" width="143.4140625" style="18" customWidth="1"/>
    <col min="5" max="5" width="2.5" style="18" customWidth="1"/>
    <col min="6" max="16384" width="8.6640625" style="18"/>
  </cols>
  <sheetData>
    <row r="1" spans="1:5" ht="14">
      <c r="A1" s="17" t="s">
        <v>123</v>
      </c>
      <c r="B1" s="17"/>
      <c r="C1" s="17"/>
      <c r="D1" s="17"/>
    </row>
    <row r="2" spans="1:5">
      <c r="A2" s="19"/>
      <c r="B2" s="16" t="s">
        <v>122</v>
      </c>
      <c r="C2" s="20"/>
      <c r="D2" s="20"/>
      <c r="E2" s="21"/>
    </row>
    <row r="3" spans="1:5">
      <c r="A3" s="22"/>
      <c r="E3" s="23"/>
    </row>
    <row r="4" spans="1:5">
      <c r="A4" s="22"/>
      <c r="B4" s="24" t="s">
        <v>124</v>
      </c>
      <c r="C4" s="24"/>
      <c r="D4" s="24"/>
      <c r="E4" s="23"/>
    </row>
    <row r="5" spans="1:5">
      <c r="A5" s="22"/>
      <c r="C5" s="15" t="s">
        <v>121</v>
      </c>
      <c r="D5" s="25"/>
      <c r="E5" s="23"/>
    </row>
    <row r="6" spans="1:5">
      <c r="A6" s="22"/>
      <c r="C6" s="15" t="s">
        <v>120</v>
      </c>
      <c r="D6" s="25"/>
      <c r="E6" s="23"/>
    </row>
    <row r="7" spans="1:5">
      <c r="A7" s="22"/>
      <c r="C7" s="15" t="s">
        <v>119</v>
      </c>
      <c r="D7" s="25"/>
      <c r="E7" s="23"/>
    </row>
    <row r="8" spans="1:5">
      <c r="A8" s="22"/>
      <c r="C8" s="15" t="s">
        <v>118</v>
      </c>
      <c r="D8" s="25"/>
      <c r="E8" s="23"/>
    </row>
    <row r="9" spans="1:5">
      <c r="A9" s="22"/>
      <c r="C9" s="15" t="s">
        <v>117</v>
      </c>
      <c r="D9" s="25"/>
      <c r="E9" s="23"/>
    </row>
    <row r="10" spans="1:5">
      <c r="A10" s="22"/>
      <c r="C10" s="15" t="s">
        <v>116</v>
      </c>
      <c r="D10" s="25"/>
      <c r="E10" s="23"/>
    </row>
    <row r="11" spans="1:5">
      <c r="A11" s="22"/>
      <c r="C11" s="15" t="s">
        <v>125</v>
      </c>
      <c r="D11" s="25"/>
      <c r="E11" s="23"/>
    </row>
    <row r="12" spans="1:5">
      <c r="A12" s="22"/>
      <c r="E12" s="23"/>
    </row>
    <row r="13" spans="1:5">
      <c r="A13" s="22"/>
      <c r="B13" s="24" t="s">
        <v>126</v>
      </c>
      <c r="C13" s="24"/>
      <c r="D13" s="24"/>
      <c r="E13" s="23"/>
    </row>
    <row r="14" spans="1:5">
      <c r="A14" s="22"/>
      <c r="C14" s="26" t="s">
        <v>127</v>
      </c>
      <c r="D14" s="14" t="s">
        <v>128</v>
      </c>
      <c r="E14" s="23"/>
    </row>
    <row r="15" spans="1:5">
      <c r="A15" s="22"/>
      <c r="C15" s="26" t="s">
        <v>129</v>
      </c>
      <c r="D15" s="14" t="s">
        <v>130</v>
      </c>
      <c r="E15" s="23"/>
    </row>
    <row r="16" spans="1:5">
      <c r="A16" s="22"/>
      <c r="C16" s="26" t="s">
        <v>131</v>
      </c>
      <c r="D16" s="14" t="s">
        <v>132</v>
      </c>
      <c r="E16" s="23"/>
    </row>
    <row r="17" spans="1:5">
      <c r="A17" s="22"/>
      <c r="C17" s="26" t="s">
        <v>133</v>
      </c>
      <c r="D17" s="14" t="s">
        <v>134</v>
      </c>
      <c r="E17" s="23"/>
    </row>
    <row r="18" spans="1:5">
      <c r="A18" s="22"/>
      <c r="C18" s="26" t="s">
        <v>135</v>
      </c>
      <c r="D18" s="14" t="s">
        <v>136</v>
      </c>
      <c r="E18" s="23"/>
    </row>
    <row r="19" spans="1:5">
      <c r="A19" s="22"/>
      <c r="C19" s="26" t="s">
        <v>137</v>
      </c>
      <c r="D19" s="14" t="s">
        <v>138</v>
      </c>
      <c r="E19" s="23"/>
    </row>
    <row r="20" spans="1:5">
      <c r="A20" s="22"/>
      <c r="C20" s="26" t="s">
        <v>139</v>
      </c>
      <c r="D20" s="14" t="s">
        <v>140</v>
      </c>
      <c r="E20" s="23"/>
    </row>
    <row r="21" spans="1:5">
      <c r="A21" s="22"/>
      <c r="C21" s="26" t="s">
        <v>141</v>
      </c>
      <c r="D21" s="14" t="s">
        <v>142</v>
      </c>
      <c r="E21" s="23"/>
    </row>
    <row r="22" spans="1:5">
      <c r="A22" s="22"/>
      <c r="E22" s="23"/>
    </row>
    <row r="23" spans="1:5">
      <c r="A23" s="22"/>
      <c r="B23" s="27" t="s">
        <v>143</v>
      </c>
      <c r="C23" s="27"/>
      <c r="D23" s="27"/>
      <c r="E23" s="23"/>
    </row>
    <row r="24" spans="1:5">
      <c r="A24" s="22"/>
      <c r="C24" s="26" t="s">
        <v>127</v>
      </c>
      <c r="D24" s="14" t="s">
        <v>144</v>
      </c>
      <c r="E24" s="23"/>
    </row>
    <row r="25" spans="1:5">
      <c r="A25" s="22"/>
      <c r="C25" s="26" t="s">
        <v>129</v>
      </c>
      <c r="D25" s="14" t="s">
        <v>156</v>
      </c>
      <c r="E25" s="23"/>
    </row>
    <row r="26" spans="1:5">
      <c r="A26" s="22"/>
      <c r="C26" s="26" t="s">
        <v>131</v>
      </c>
      <c r="D26" s="14" t="s">
        <v>145</v>
      </c>
      <c r="E26" s="23"/>
    </row>
    <row r="27" spans="1:5">
      <c r="A27" s="22"/>
      <c r="C27" s="26" t="s">
        <v>133</v>
      </c>
      <c r="D27" s="14" t="s">
        <v>146</v>
      </c>
      <c r="E27" s="23"/>
    </row>
    <row r="28" spans="1:5">
      <c r="A28" s="22"/>
      <c r="C28" s="25"/>
      <c r="D28" s="14" t="s">
        <v>147</v>
      </c>
      <c r="E28" s="23"/>
    </row>
    <row r="29" spans="1:5">
      <c r="A29" s="22"/>
      <c r="C29" s="25" t="s">
        <v>148</v>
      </c>
      <c r="D29" s="14" t="s">
        <v>149</v>
      </c>
      <c r="E29" s="23"/>
    </row>
    <row r="30" spans="1:5">
      <c r="A30" s="22"/>
      <c r="E30" s="23"/>
    </row>
    <row r="31" spans="1:5">
      <c r="A31" s="22"/>
      <c r="B31" s="27" t="s">
        <v>150</v>
      </c>
      <c r="C31" s="27"/>
      <c r="D31" s="27"/>
      <c r="E31" s="23"/>
    </row>
    <row r="32" spans="1:5">
      <c r="A32" s="22"/>
      <c r="C32" s="26" t="s">
        <v>127</v>
      </c>
      <c r="D32" s="25" t="s">
        <v>151</v>
      </c>
      <c r="E32" s="23"/>
    </row>
    <row r="33" spans="1:5">
      <c r="A33" s="22"/>
      <c r="C33" s="25"/>
      <c r="D33" s="25" t="s">
        <v>152</v>
      </c>
      <c r="E33" s="23"/>
    </row>
    <row r="34" spans="1:5">
      <c r="A34" s="22"/>
      <c r="C34" s="25"/>
      <c r="D34" s="14" t="s">
        <v>153</v>
      </c>
      <c r="E34" s="23"/>
    </row>
    <row r="35" spans="1:5">
      <c r="A35" s="22"/>
      <c r="C35" s="26" t="s">
        <v>129</v>
      </c>
      <c r="D35" s="25" t="s">
        <v>154</v>
      </c>
      <c r="E35" s="23"/>
    </row>
    <row r="36" spans="1:5">
      <c r="A36" s="22"/>
      <c r="C36" s="25"/>
      <c r="D36" s="25" t="s">
        <v>155</v>
      </c>
      <c r="E36" s="23"/>
    </row>
    <row r="37" spans="1:5">
      <c r="A37" s="28"/>
      <c r="B37" s="29"/>
      <c r="C37" s="30"/>
      <c r="D37" s="30"/>
      <c r="E37" s="31"/>
    </row>
  </sheetData>
  <phoneticPr fontId="3"/>
  <pageMargins left="0.75" right="0.75" top="1" bottom="1" header="0.51200000000000001" footer="0.5120000000000000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73CFE-F12D-4B90-B718-86E0A74B356B}">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309</v>
      </c>
      <c r="S2" s="83" t="s">
        <v>240</v>
      </c>
      <c r="U2" s="290" t="s">
        <v>227</v>
      </c>
      <c r="W2" s="83" t="s">
        <v>216</v>
      </c>
      <c r="Y2" s="83" t="s">
        <v>241</v>
      </c>
    </row>
    <row r="3" spans="1:25" ht="44">
      <c r="B3" s="39"/>
      <c r="C3" s="40" t="s">
        <v>242</v>
      </c>
      <c r="D3" s="40" t="s">
        <v>310</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投入係数表!Q5</f>
        <v>0</v>
      </c>
      <c r="E5" s="306">
        <f>$C$19*D5</f>
        <v>0</v>
      </c>
      <c r="F5" s="316">
        <f>分析係数表!C8</f>
        <v>0.17333290637377241</v>
      </c>
      <c r="G5" s="306">
        <f>E5*F5</f>
        <v>0</v>
      </c>
      <c r="H5" s="306">
        <f t="array" ref="H5:H43">MMULT(逆行列係数表!C5:AO43,G5:G43)</f>
        <v>6.5832632872460758E-2</v>
      </c>
      <c r="I5" s="306">
        <f>C5+H5</f>
        <v>6.5832632872460758E-2</v>
      </c>
      <c r="J5" s="316">
        <f>分析係数表!G8</f>
        <v>0.15155149614048036</v>
      </c>
      <c r="K5" s="308">
        <f>I5*J5</f>
        <v>9.9770340066883973E-3</v>
      </c>
      <c r="L5" s="49" t="s">
        <v>115</v>
      </c>
      <c r="M5" s="50" t="s">
        <v>115</v>
      </c>
      <c r="N5" s="318">
        <f>分析係数表!H8</f>
        <v>1.1299182227411633E-2</v>
      </c>
      <c r="O5" s="310">
        <f t="shared" ref="O5:O14" si="0">$M$44*N5</f>
        <v>18.925921151909154</v>
      </c>
      <c r="P5" s="316">
        <f>分析係数表!C8</f>
        <v>0.17333290637377241</v>
      </c>
      <c r="Q5" s="310">
        <f t="shared" ref="Q5:Q10" si="1">O5*P5</f>
        <v>3.2804849190612684</v>
      </c>
      <c r="R5" s="310">
        <f t="array" ref="R5:R43">MMULT(逆行列係数表!C5:AO43,Q5:Q43)</f>
        <v>4.9621524199149967</v>
      </c>
      <c r="S5" s="311">
        <f t="shared" ref="S5:S11" si="2">I5+R5</f>
        <v>5.0279850527874572</v>
      </c>
      <c r="T5" s="316">
        <f>分析係数表!F8</f>
        <v>0.42721038226158625</v>
      </c>
      <c r="U5" s="313">
        <f>S5*T5</f>
        <v>2.1480074164068714</v>
      </c>
      <c r="V5" s="320">
        <f>分析係数表!D8</f>
        <v>0.32298797552049696</v>
      </c>
      <c r="W5" s="291">
        <f>ROUND(S5*V5,0)</f>
        <v>2</v>
      </c>
      <c r="X5" s="316">
        <f>分析係数表!E8</f>
        <v>0.12265584155979949</v>
      </c>
      <c r="Y5" s="292">
        <f>ROUND(S5*X5,0)</f>
        <v>1</v>
      </c>
    </row>
    <row r="6" spans="1:25">
      <c r="A6" s="278">
        <v>2</v>
      </c>
      <c r="B6" s="266" t="s">
        <v>74</v>
      </c>
      <c r="C6" s="287"/>
      <c r="D6" s="316">
        <f>投入係数表!Q6</f>
        <v>0</v>
      </c>
      <c r="E6" s="306">
        <f>$C$19*D6</f>
        <v>0</v>
      </c>
      <c r="F6" s="316">
        <f>分析係数表!C9</f>
        <v>0.39351462480142041</v>
      </c>
      <c r="G6" s="306">
        <f>E6*F6</f>
        <v>0</v>
      </c>
      <c r="H6" s="306">
        <v>6.0122806762046593E-2</v>
      </c>
      <c r="I6" s="306">
        <f>C6+H6</f>
        <v>6.0122806762046593E-2</v>
      </c>
      <c r="J6" s="316">
        <f>分析係数表!G9</f>
        <v>0.22817522849038765</v>
      </c>
      <c r="K6" s="308">
        <f>I6*J6</f>
        <v>1.3718535170413406E-2</v>
      </c>
      <c r="L6" s="49"/>
      <c r="M6" s="50"/>
      <c r="N6" s="318">
        <f>分析係数表!H9</f>
        <v>5.0911500837573466E-4</v>
      </c>
      <c r="O6" s="310">
        <f t="shared" si="0"/>
        <v>0.85275821841311916</v>
      </c>
      <c r="P6" s="316">
        <f>分析係数表!C9</f>
        <v>0.39351462480142041</v>
      </c>
      <c r="Q6" s="310">
        <f t="shared" si="1"/>
        <v>0.33557283036516633</v>
      </c>
      <c r="R6" s="310">
        <v>0.46202313184927046</v>
      </c>
      <c r="S6" s="311">
        <f t="shared" si="2"/>
        <v>0.52214593861131708</v>
      </c>
      <c r="T6" s="316">
        <f>分析係数表!F9</f>
        <v>0.63987813845992225</v>
      </c>
      <c r="U6" s="313">
        <f t="shared" ref="U6:U38" si="3">S6*T6</f>
        <v>0.33410977120301844</v>
      </c>
      <c r="V6" s="320">
        <f>分析係数表!D9</f>
        <v>0.29572434079210003</v>
      </c>
      <c r="W6" s="291">
        <f t="shared" ref="W6:W38" si="4">ROUND(S6*V6,0)</f>
        <v>0</v>
      </c>
      <c r="X6" s="316">
        <f>分析係数表!E9</f>
        <v>0.26862065342998215</v>
      </c>
      <c r="Y6" s="292">
        <f t="shared" ref="Y6:Y38" si="5">ROUND(S6*X6,0)</f>
        <v>0</v>
      </c>
    </row>
    <row r="7" spans="1:25">
      <c r="A7" s="278">
        <v>3</v>
      </c>
      <c r="B7" s="266" t="s">
        <v>75</v>
      </c>
      <c r="C7" s="287"/>
      <c r="D7" s="316">
        <f>投入係数表!Q7</f>
        <v>0</v>
      </c>
      <c r="E7" s="306">
        <f>$C$19*D7</f>
        <v>0</v>
      </c>
      <c r="F7" s="316">
        <f>分析係数表!C10</f>
        <v>0.12671464860287895</v>
      </c>
      <c r="G7" s="306">
        <f>E7*F7</f>
        <v>0</v>
      </c>
      <c r="H7" s="306">
        <v>4.8424228627322336E-3</v>
      </c>
      <c r="I7" s="306">
        <f>C7+H7</f>
        <v>4.8424228627322336E-3</v>
      </c>
      <c r="J7" s="316">
        <f>分析係数表!G10</f>
        <v>0.17153349174243465</v>
      </c>
      <c r="K7" s="308">
        <f>I7*J7</f>
        <v>8.3063770213785638E-4</v>
      </c>
      <c r="L7" s="49"/>
      <c r="M7" s="50"/>
      <c r="N7" s="318">
        <f>分析係数表!H10</f>
        <v>1.1608350684055029E-3</v>
      </c>
      <c r="O7" s="310">
        <f t="shared" si="0"/>
        <v>1.9443772595962796</v>
      </c>
      <c r="P7" s="316">
        <f>分析係数表!C10</f>
        <v>0.12671464860287895</v>
      </c>
      <c r="Q7" s="310">
        <f t="shared" si="1"/>
        <v>0.24638108120117133</v>
      </c>
      <c r="R7" s="310">
        <v>0.37642760080280208</v>
      </c>
      <c r="S7" s="311">
        <f t="shared" si="2"/>
        <v>0.38127002366553431</v>
      </c>
      <c r="T7" s="316">
        <f>分析係数表!F10</f>
        <v>0.47381340455197063</v>
      </c>
      <c r="U7" s="313">
        <f t="shared" si="3"/>
        <v>0.18065084796657721</v>
      </c>
      <c r="V7" s="320">
        <f>分析係数表!D10</f>
        <v>9.5045460793747427E-2</v>
      </c>
      <c r="W7" s="291">
        <f t="shared" si="4"/>
        <v>0</v>
      </c>
      <c r="X7" s="316">
        <f>分析係数表!E10</f>
        <v>4.2279520059697977E-2</v>
      </c>
      <c r="Y7" s="292">
        <f t="shared" si="5"/>
        <v>0</v>
      </c>
    </row>
    <row r="8" spans="1:25">
      <c r="A8" s="278">
        <v>4</v>
      </c>
      <c r="B8" s="266" t="s">
        <v>76</v>
      </c>
      <c r="C8" s="287"/>
      <c r="D8" s="316">
        <f>投入係数表!Q8</f>
        <v>3.5744054318794378E-5</v>
      </c>
      <c r="E8" s="306">
        <f t="shared" ref="E8:E38" si="6">$C$19*D8</f>
        <v>0.35744054318794377</v>
      </c>
      <c r="F8" s="316">
        <f>分析係数表!C11</f>
        <v>9.348517078458185E-3</v>
      </c>
      <c r="G8" s="306">
        <f t="shared" ref="G8:G38" si="7">E8*F8</f>
        <v>3.3415390225258628E-3</v>
      </c>
      <c r="H8" s="306">
        <v>1.4393184081469019</v>
      </c>
      <c r="I8" s="306">
        <f>C8+H8</f>
        <v>1.4393184081469019</v>
      </c>
      <c r="J8" s="316">
        <f>分析係数表!G11</f>
        <v>0.2579516055394917</v>
      </c>
      <c r="K8" s="308">
        <f>I8*J8</f>
        <v>0.37127449426403875</v>
      </c>
      <c r="L8" s="49"/>
      <c r="M8" s="50"/>
      <c r="N8" s="318">
        <f>分析係数表!H11</f>
        <v>-1.9466162084954558E-5</v>
      </c>
      <c r="O8" s="310">
        <f t="shared" si="0"/>
        <v>-3.2605461292266318E-2</v>
      </c>
      <c r="P8" s="316">
        <f>分析係数表!C11</f>
        <v>9.348517078458185E-3</v>
      </c>
      <c r="Q8" s="310">
        <f t="shared" si="1"/>
        <v>-3.0481271174175896E-4</v>
      </c>
      <c r="R8" s="310">
        <v>0.20379961285989812</v>
      </c>
      <c r="S8" s="311">
        <f t="shared" si="2"/>
        <v>1.6431180210068002</v>
      </c>
      <c r="T8" s="316">
        <f>分析係数表!F11</f>
        <v>0.54360066960888753</v>
      </c>
      <c r="U8" s="313">
        <f t="shared" si="3"/>
        <v>0.89320005646572664</v>
      </c>
      <c r="V8" s="320">
        <f>分析係数表!D11</f>
        <v>4.0785268604474206E-2</v>
      </c>
      <c r="W8" s="291">
        <f t="shared" si="4"/>
        <v>0</v>
      </c>
      <c r="X8" s="316">
        <f>分析係数表!E11</f>
        <v>3.926343022371024E-2</v>
      </c>
      <c r="Y8" s="292">
        <f t="shared" si="5"/>
        <v>0</v>
      </c>
    </row>
    <row r="9" spans="1:25">
      <c r="A9" s="278">
        <v>5</v>
      </c>
      <c r="B9" s="266" t="s">
        <v>77</v>
      </c>
      <c r="C9" s="287"/>
      <c r="D9" s="316">
        <f>投入係数表!Q9</f>
        <v>0</v>
      </c>
      <c r="E9" s="306">
        <f t="shared" si="6"/>
        <v>0</v>
      </c>
      <c r="F9" s="316">
        <f>分析係数表!C12</f>
        <v>0.26169189557273109</v>
      </c>
      <c r="G9" s="306">
        <f t="shared" si="7"/>
        <v>0</v>
      </c>
      <c r="H9" s="306">
        <v>0.18888256762554115</v>
      </c>
      <c r="I9" s="306">
        <f>C9+H9</f>
        <v>0.18888256762554115</v>
      </c>
      <c r="J9" s="316">
        <f>分析係数表!G12</f>
        <v>0.13770114594385849</v>
      </c>
      <c r="K9" s="308">
        <f>I9*J9</f>
        <v>2.6009346010855361E-2</v>
      </c>
      <c r="L9" s="49"/>
      <c r="M9" s="50"/>
      <c r="N9" s="318">
        <f>分析係数表!H12</f>
        <v>0.10146071966313146</v>
      </c>
      <c r="O9" s="310">
        <f t="shared" si="0"/>
        <v>169.9448280161302</v>
      </c>
      <c r="P9" s="316">
        <f>分析係数表!C12</f>
        <v>0.26169189557273109</v>
      </c>
      <c r="Q9" s="310">
        <f t="shared" si="1"/>
        <v>44.473184186322889</v>
      </c>
      <c r="R9" s="310">
        <v>51.082745322705684</v>
      </c>
      <c r="S9" s="311">
        <f t="shared" si="2"/>
        <v>51.271627890331224</v>
      </c>
      <c r="T9" s="316">
        <f>分析係数表!F12</f>
        <v>0.33651535386825859</v>
      </c>
      <c r="U9" s="313">
        <f t="shared" si="3"/>
        <v>17.253690002916489</v>
      </c>
      <c r="V9" s="320">
        <f>分析係数表!D12</f>
        <v>3.4578030097235327E-2</v>
      </c>
      <c r="W9" s="291">
        <f t="shared" si="4"/>
        <v>2</v>
      </c>
      <c r="X9" s="316">
        <f>分析係数表!E12</f>
        <v>3.3355134693599395E-2</v>
      </c>
      <c r="Y9" s="292">
        <f t="shared" si="5"/>
        <v>2</v>
      </c>
    </row>
    <row r="10" spans="1:25">
      <c r="A10" s="278">
        <v>6</v>
      </c>
      <c r="B10" s="266" t="s">
        <v>78</v>
      </c>
      <c r="C10" s="287"/>
      <c r="D10" s="316">
        <f>投入係数表!Q10</f>
        <v>7.9625584833569601E-4</v>
      </c>
      <c r="E10" s="306">
        <f t="shared" si="6"/>
        <v>7.9625584833569603</v>
      </c>
      <c r="F10" s="316">
        <f>分析係数表!C13</f>
        <v>8.2810371123538395E-2</v>
      </c>
      <c r="G10" s="306">
        <f t="shared" si="7"/>
        <v>0.65938242309966888</v>
      </c>
      <c r="H10" s="306">
        <v>1.0324524335616043</v>
      </c>
      <c r="I10" s="306">
        <f t="shared" ref="I10:I38" si="8">C10+H10</f>
        <v>1.0324524335616043</v>
      </c>
      <c r="J10" s="316">
        <f>分析係数表!G13</f>
        <v>0.2721720626600464</v>
      </c>
      <c r="K10" s="308">
        <f t="shared" ref="K10:K38" si="9">I10*J10</f>
        <v>0.28100470844084635</v>
      </c>
      <c r="L10" s="49"/>
      <c r="M10" s="50"/>
      <c r="N10" s="318">
        <f>分析係数表!H13</f>
        <v>1.212874021164739E-2</v>
      </c>
      <c r="O10" s="310">
        <f t="shared" si="0"/>
        <v>20.31541542544112</v>
      </c>
      <c r="P10" s="316">
        <f>分析係数表!C13</f>
        <v>8.2810371123538395E-2</v>
      </c>
      <c r="Q10" s="310">
        <f t="shared" si="1"/>
        <v>1.6823270909096359</v>
      </c>
      <c r="R10" s="310">
        <v>1.9159969223001203</v>
      </c>
      <c r="S10" s="311">
        <f t="shared" si="2"/>
        <v>2.9484493558617246</v>
      </c>
      <c r="T10" s="316">
        <f>分析係数表!F13</f>
        <v>0.39077170920544851</v>
      </c>
      <c r="U10" s="313">
        <f t="shared" si="3"/>
        <v>1.1521705942957898</v>
      </c>
      <c r="V10" s="320">
        <f>分析係数表!D13</f>
        <v>0.12720758845381647</v>
      </c>
      <c r="W10" s="291">
        <f t="shared" si="4"/>
        <v>0</v>
      </c>
      <c r="X10" s="316">
        <f>分析係数表!E13</f>
        <v>9.5492852763317662E-2</v>
      </c>
      <c r="Y10" s="292">
        <f t="shared" si="5"/>
        <v>0</v>
      </c>
    </row>
    <row r="11" spans="1:25">
      <c r="A11" s="278">
        <v>7</v>
      </c>
      <c r="B11" s="266" t="s">
        <v>79</v>
      </c>
      <c r="C11" s="287"/>
      <c r="D11" s="316">
        <f>投入係数表!Q11</f>
        <v>6.5708219003060304E-4</v>
      </c>
      <c r="E11" s="306">
        <f t="shared" si="6"/>
        <v>6.5708219003060302</v>
      </c>
      <c r="F11" s="316">
        <f>分析係数表!C14</f>
        <v>0.29759344347769412</v>
      </c>
      <c r="G11" s="306">
        <f t="shared" si="7"/>
        <v>1.9554335157907172</v>
      </c>
      <c r="H11" s="306">
        <v>6.9540813340084817</v>
      </c>
      <c r="I11" s="306">
        <f t="shared" si="8"/>
        <v>6.9540813340084817</v>
      </c>
      <c r="J11" s="316">
        <f>分析係数表!G14</f>
        <v>0.17335642824825784</v>
      </c>
      <c r="K11" s="308">
        <f t="shared" si="9"/>
        <v>1.2055347018115905</v>
      </c>
      <c r="L11" s="49"/>
      <c r="M11" s="50"/>
      <c r="N11" s="318">
        <f>分析係数表!H14</f>
        <v>1.9165801846449152E-3</v>
      </c>
      <c r="O11" s="310">
        <f t="shared" si="0"/>
        <v>3.210236345060737</v>
      </c>
      <c r="P11" s="316">
        <f>分析係数表!C14</f>
        <v>0.29759344347769412</v>
      </c>
      <c r="Q11" s="310">
        <f t="shared" ref="Q11:Q38" si="10">O11*P11</f>
        <v>0.95534528830387178</v>
      </c>
      <c r="R11" s="310">
        <v>3.5911857187710008</v>
      </c>
      <c r="S11" s="311">
        <f t="shared" si="2"/>
        <v>10.545267052779483</v>
      </c>
      <c r="T11" s="316">
        <f>分析係数表!F14</f>
        <v>0.35598651785260127</v>
      </c>
      <c r="U11" s="313">
        <f t="shared" si="3"/>
        <v>3.7539728979447315</v>
      </c>
      <c r="V11" s="320">
        <f>分析係数表!D14</f>
        <v>4.3833041969742803E-2</v>
      </c>
      <c r="W11" s="291">
        <f t="shared" si="4"/>
        <v>0</v>
      </c>
      <c r="X11" s="316">
        <f>分析係数表!E14</f>
        <v>3.8757158040430381E-2</v>
      </c>
      <c r="Y11" s="292">
        <f t="shared" si="5"/>
        <v>0</v>
      </c>
    </row>
    <row r="12" spans="1:25">
      <c r="A12" s="278">
        <v>8</v>
      </c>
      <c r="B12" s="266" t="s">
        <v>80</v>
      </c>
      <c r="C12" s="287"/>
      <c r="D12" s="316">
        <f>投入係数表!Q12</f>
        <v>2.0176377895268398E-3</v>
      </c>
      <c r="E12" s="306">
        <f t="shared" si="6"/>
        <v>20.176377895268399</v>
      </c>
      <c r="F12" s="316">
        <f>分析係数表!C15</f>
        <v>0.21593049601829584</v>
      </c>
      <c r="G12" s="306">
        <f t="shared" si="7"/>
        <v>4.3566952867778852</v>
      </c>
      <c r="H12" s="306">
        <v>8.9959469625587047</v>
      </c>
      <c r="I12" s="306">
        <f t="shared" si="8"/>
        <v>8.9959469625587047</v>
      </c>
      <c r="J12" s="316">
        <f>分析係数表!G15</f>
        <v>0.1171240792325445</v>
      </c>
      <c r="K12" s="308">
        <f t="shared" si="9"/>
        <v>1.0536420048144939</v>
      </c>
      <c r="L12" s="49"/>
      <c r="M12" s="50"/>
      <c r="N12" s="318">
        <f>分析係数表!H15</f>
        <v>7.9892300155183192E-3</v>
      </c>
      <c r="O12" s="310">
        <f t="shared" si="0"/>
        <v>13.381812444032306</v>
      </c>
      <c r="P12" s="316">
        <f>分析係数表!C15</f>
        <v>0.21593049601829584</v>
      </c>
      <c r="Q12" s="310">
        <f t="shared" si="10"/>
        <v>2.8895413986636997</v>
      </c>
      <c r="R12" s="310">
        <v>7.5916123837378482</v>
      </c>
      <c r="S12" s="311">
        <f t="shared" ref="S12:S38" si="11">I12+R12</f>
        <v>16.587559346296551</v>
      </c>
      <c r="T12" s="316">
        <f>分析係数表!F15</f>
        <v>0.35842164855867914</v>
      </c>
      <c r="U12" s="313">
        <f t="shared" si="3"/>
        <v>5.9453403664645359</v>
      </c>
      <c r="V12" s="320">
        <f>分析係数表!D15</f>
        <v>1.5678367482667734E-2</v>
      </c>
      <c r="W12" s="291">
        <f t="shared" si="4"/>
        <v>0</v>
      </c>
      <c r="X12" s="316">
        <f>分析係数表!E15</f>
        <v>1.5634458686506418E-2</v>
      </c>
      <c r="Y12" s="292">
        <f t="shared" si="5"/>
        <v>0</v>
      </c>
    </row>
    <row r="13" spans="1:25">
      <c r="A13" s="278">
        <v>9</v>
      </c>
      <c r="B13" s="266" t="s">
        <v>81</v>
      </c>
      <c r="C13" s="287"/>
      <c r="D13" s="316">
        <f>投入係数表!Q13</f>
        <v>2.4503690003224569E-3</v>
      </c>
      <c r="E13" s="306">
        <f t="shared" si="6"/>
        <v>24.50369000322457</v>
      </c>
      <c r="F13" s="316">
        <f>分析係数表!C16</f>
        <v>0.18770505348742417</v>
      </c>
      <c r="G13" s="306">
        <f t="shared" si="7"/>
        <v>4.5994664426945286</v>
      </c>
      <c r="H13" s="306">
        <v>16.861244407394462</v>
      </c>
      <c r="I13" s="306">
        <f t="shared" si="8"/>
        <v>16.861244407394462</v>
      </c>
      <c r="J13" s="316">
        <f>分析係数表!G16</f>
        <v>1.5279579137581789E-2</v>
      </c>
      <c r="K13" s="308">
        <f t="shared" si="9"/>
        <v>0.25763271828089207</v>
      </c>
      <c r="L13" s="49"/>
      <c r="M13" s="50"/>
      <c r="N13" s="318">
        <f>分析係数表!H16</f>
        <v>6.0242927132958465E-3</v>
      </c>
      <c r="O13" s="310">
        <f t="shared" si="0"/>
        <v>10.090578821824717</v>
      </c>
      <c r="P13" s="316">
        <f>分析係数表!C16</f>
        <v>0.18770505348742417</v>
      </c>
      <c r="Q13" s="310">
        <f t="shared" si="10"/>
        <v>1.8940526374696782</v>
      </c>
      <c r="R13" s="310">
        <v>3.7060299052288159</v>
      </c>
      <c r="S13" s="311">
        <f t="shared" si="11"/>
        <v>20.56727431262328</v>
      </c>
      <c r="T13" s="316">
        <f>分析係数表!F16</f>
        <v>0.2627694146106877</v>
      </c>
      <c r="U13" s="313">
        <f t="shared" si="3"/>
        <v>5.4044506312654539</v>
      </c>
      <c r="V13" s="320">
        <f>分析係数表!D16</f>
        <v>1.0339400475073228E-2</v>
      </c>
      <c r="W13" s="291">
        <f t="shared" si="4"/>
        <v>0</v>
      </c>
      <c r="X13" s="316">
        <f>分析係数表!E16</f>
        <v>1.0339400475073228E-2</v>
      </c>
      <c r="Y13" s="292">
        <f t="shared" si="5"/>
        <v>0</v>
      </c>
    </row>
    <row r="14" spans="1:25">
      <c r="A14" s="278">
        <v>10</v>
      </c>
      <c r="B14" s="266" t="s">
        <v>82</v>
      </c>
      <c r="C14" s="287"/>
      <c r="D14" s="316">
        <f>投入係数表!Q14</f>
        <v>7.7595018343544469E-3</v>
      </c>
      <c r="E14" s="306">
        <f t="shared" si="6"/>
        <v>77.595018343544467</v>
      </c>
      <c r="F14" s="316">
        <f>分析係数表!C17</f>
        <v>0.24245613901755958</v>
      </c>
      <c r="G14" s="306">
        <f t="shared" si="7"/>
        <v>18.813388554572501</v>
      </c>
      <c r="H14" s="306">
        <v>23.947340513519471</v>
      </c>
      <c r="I14" s="306">
        <f t="shared" si="8"/>
        <v>23.947340513519471</v>
      </c>
      <c r="J14" s="316">
        <f>分析係数表!G17</f>
        <v>0.24054742090319753</v>
      </c>
      <c r="K14" s="308">
        <f t="shared" si="9"/>
        <v>5.7604709980177624</v>
      </c>
      <c r="L14" s="49"/>
      <c r="M14" s="50"/>
      <c r="N14" s="318">
        <f>分析係数表!H17</f>
        <v>2.8816966460243139E-3</v>
      </c>
      <c r="O14" s="310">
        <f t="shared" si="0"/>
        <v>4.8267885594469906</v>
      </c>
      <c r="P14" s="316">
        <f>分析係数表!C17</f>
        <v>0.24245613901755958</v>
      </c>
      <c r="Q14" s="310">
        <f t="shared" si="10"/>
        <v>1.1702845179776458</v>
      </c>
      <c r="R14" s="310">
        <v>2.873330296072107</v>
      </c>
      <c r="S14" s="311">
        <f t="shared" si="11"/>
        <v>26.820670809591579</v>
      </c>
      <c r="T14" s="316">
        <f>分析係数表!F17</f>
        <v>0.42825667105631338</v>
      </c>
      <c r="U14" s="313">
        <f t="shared" si="3"/>
        <v>11.486131196412927</v>
      </c>
      <c r="V14" s="320">
        <f>分析係数表!D17</f>
        <v>5.1560411778863557E-2</v>
      </c>
      <c r="W14" s="291">
        <f t="shared" si="4"/>
        <v>1</v>
      </c>
      <c r="X14" s="316">
        <f>分析係数表!E17</f>
        <v>4.9008807340167618E-2</v>
      </c>
      <c r="Y14" s="292">
        <f t="shared" si="5"/>
        <v>1</v>
      </c>
    </row>
    <row r="15" spans="1:25">
      <c r="A15" s="278">
        <v>11</v>
      </c>
      <c r="B15" s="266" t="s">
        <v>83</v>
      </c>
      <c r="C15" s="287"/>
      <c r="D15" s="316">
        <f>投入係数表!Q15</f>
        <v>3.8337399536392011E-3</v>
      </c>
      <c r="E15" s="306">
        <f t="shared" si="6"/>
        <v>38.337399536392013</v>
      </c>
      <c r="F15" s="316">
        <f>分析係数表!C18</f>
        <v>0.40831687749419565</v>
      </c>
      <c r="G15" s="306">
        <f t="shared" si="7"/>
        <v>15.653807269947011</v>
      </c>
      <c r="H15" s="306">
        <v>21.919079511647723</v>
      </c>
      <c r="I15" s="306">
        <f t="shared" si="8"/>
        <v>21.919079511647723</v>
      </c>
      <c r="J15" s="316">
        <f>分析係数表!G18</f>
        <v>0.21766947174074985</v>
      </c>
      <c r="K15" s="308">
        <f t="shared" si="9"/>
        <v>4.7711144583438534</v>
      </c>
      <c r="L15" s="49"/>
      <c r="M15" s="50"/>
      <c r="N15" s="318">
        <f>分析係数表!H18</f>
        <v>4.4543159123807785E-4</v>
      </c>
      <c r="O15" s="310">
        <f t="shared" ref="O15:O43" si="12">$M$44*N15</f>
        <v>0.7460896730995058</v>
      </c>
      <c r="P15" s="316">
        <f>分析係数表!C18</f>
        <v>0.40831687749419565</v>
      </c>
      <c r="Q15" s="310">
        <f t="shared" si="10"/>
        <v>0.30464100565065538</v>
      </c>
      <c r="R15" s="310">
        <v>0.97808783131760191</v>
      </c>
      <c r="S15" s="311">
        <f t="shared" si="11"/>
        <v>22.897167342965325</v>
      </c>
      <c r="T15" s="316">
        <f>分析係数表!F18</f>
        <v>0.48997194925916815</v>
      </c>
      <c r="U15" s="313">
        <f t="shared" si="3"/>
        <v>11.218969715546088</v>
      </c>
      <c r="V15" s="320">
        <f>分析係数表!D18</f>
        <v>3.8565313316438733E-2</v>
      </c>
      <c r="W15" s="291">
        <f t="shared" si="4"/>
        <v>1</v>
      </c>
      <c r="X15" s="316">
        <f>分析係数表!E18</f>
        <v>3.6576455199010559E-2</v>
      </c>
      <c r="Y15" s="292">
        <f t="shared" si="5"/>
        <v>1</v>
      </c>
    </row>
    <row r="16" spans="1:25">
      <c r="A16" s="278">
        <v>12</v>
      </c>
      <c r="B16" s="266" t="s">
        <v>84</v>
      </c>
      <c r="C16" s="287"/>
      <c r="D16" s="316">
        <f>投入係数表!Q16</f>
        <v>0.11889004824686822</v>
      </c>
      <c r="E16" s="306">
        <f t="shared" si="6"/>
        <v>1188.9004824686822</v>
      </c>
      <c r="F16" s="316">
        <f>分析係数表!C19</f>
        <v>0.72110086081153413</v>
      </c>
      <c r="G16" s="306">
        <f t="shared" si="7"/>
        <v>857.31716132741496</v>
      </c>
      <c r="H16" s="306">
        <v>1513.2476825920928</v>
      </c>
      <c r="I16" s="306">
        <f t="shared" si="8"/>
        <v>1513.2476825920928</v>
      </c>
      <c r="J16" s="316">
        <f>分析係数表!G19</f>
        <v>6.2445810408374151E-2</v>
      </c>
      <c r="K16" s="308">
        <f t="shared" si="9"/>
        <v>94.495977888057368</v>
      </c>
      <c r="L16" s="49"/>
      <c r="M16" s="50"/>
      <c r="N16" s="318">
        <f>分析係数表!H19</f>
        <v>-1.2604560155461526E-4</v>
      </c>
      <c r="O16" s="310">
        <f t="shared" si="12"/>
        <v>-0.21112405026802308</v>
      </c>
      <c r="P16" s="316">
        <f>分析係数表!C19</f>
        <v>0.72110086081153413</v>
      </c>
      <c r="Q16" s="310">
        <f t="shared" si="10"/>
        <v>-0.15224173438628905</v>
      </c>
      <c r="R16" s="310">
        <v>1.2041313210097322</v>
      </c>
      <c r="S16" s="311">
        <f t="shared" si="11"/>
        <v>1514.4518139131026</v>
      </c>
      <c r="T16" s="316">
        <f>分析係数表!F19</f>
        <v>0.21331101927013058</v>
      </c>
      <c r="U16" s="313">
        <f t="shared" si="3"/>
        <v>323.04926006130205</v>
      </c>
      <c r="V16" s="320">
        <f>分析係数表!D19</f>
        <v>1.2736199640345095E-2</v>
      </c>
      <c r="W16" s="291">
        <f t="shared" si="4"/>
        <v>19</v>
      </c>
      <c r="X16" s="316">
        <f>分析係数表!E19</f>
        <v>1.2523714081279422E-2</v>
      </c>
      <c r="Y16" s="292">
        <f t="shared" si="5"/>
        <v>19</v>
      </c>
    </row>
    <row r="17" spans="1:25">
      <c r="A17" s="278">
        <v>13</v>
      </c>
      <c r="B17" s="266" t="s">
        <v>85</v>
      </c>
      <c r="C17" s="287"/>
      <c r="D17" s="316">
        <f>投入係数表!Q17</f>
        <v>3.5450496766303852E-2</v>
      </c>
      <c r="E17" s="306">
        <f t="shared" si="6"/>
        <v>354.50496766303854</v>
      </c>
      <c r="F17" s="316">
        <f>分析係数表!C20</f>
        <v>4.9598906854145253E-2</v>
      </c>
      <c r="G17" s="306">
        <f t="shared" si="7"/>
        <v>17.583058870450824</v>
      </c>
      <c r="H17" s="306">
        <v>20.506773731031242</v>
      </c>
      <c r="I17" s="306">
        <f t="shared" si="8"/>
        <v>20.506773731031242</v>
      </c>
      <c r="J17" s="316">
        <f>分析係数表!G20</f>
        <v>0.11671945764775135</v>
      </c>
      <c r="K17" s="308">
        <f t="shared" si="9"/>
        <v>2.3935395079911208</v>
      </c>
      <c r="L17" s="49"/>
      <c r="M17" s="50"/>
      <c r="N17" s="318">
        <f>分析係数表!H20</f>
        <v>7.0439320449493942E-4</v>
      </c>
      <c r="O17" s="310">
        <f t="shared" si="12"/>
        <v>1.1798455835034107</v>
      </c>
      <c r="P17" s="316">
        <f>分析係数表!C20</f>
        <v>4.9598906854145253E-2</v>
      </c>
      <c r="Q17" s="310">
        <f t="shared" si="10"/>
        <v>5.8519051198460327E-2</v>
      </c>
      <c r="R17" s="310">
        <v>0.13402181685201925</v>
      </c>
      <c r="S17" s="311">
        <f t="shared" si="11"/>
        <v>20.640795547883261</v>
      </c>
      <c r="T17" s="316">
        <f>分析係数表!F20</f>
        <v>0.2109583665362576</v>
      </c>
      <c r="U17" s="313">
        <f t="shared" si="3"/>
        <v>4.3543485127903114</v>
      </c>
      <c r="V17" s="320">
        <f>分析係数表!D20</f>
        <v>3.0797631013066269E-2</v>
      </c>
      <c r="W17" s="291">
        <f t="shared" si="4"/>
        <v>1</v>
      </c>
      <c r="X17" s="316">
        <f>分析係数表!E20</f>
        <v>2.9972730221401771E-2</v>
      </c>
      <c r="Y17" s="292">
        <f t="shared" si="5"/>
        <v>1</v>
      </c>
    </row>
    <row r="18" spans="1:25">
      <c r="A18" s="278">
        <v>14</v>
      </c>
      <c r="B18" s="266" t="s">
        <v>86</v>
      </c>
      <c r="C18" s="287"/>
      <c r="D18" s="316">
        <f>投入係数表!Q18</f>
        <v>3.3851900975280326E-2</v>
      </c>
      <c r="E18" s="306">
        <f t="shared" si="6"/>
        <v>338.51900975280324</v>
      </c>
      <c r="F18" s="316">
        <f>分析係数表!C21</f>
        <v>0.28411166756853934</v>
      </c>
      <c r="G18" s="306">
        <f t="shared" si="7"/>
        <v>96.177200364519564</v>
      </c>
      <c r="H18" s="306">
        <v>106.73987812671375</v>
      </c>
      <c r="I18" s="306">
        <f t="shared" si="8"/>
        <v>106.73987812671375</v>
      </c>
      <c r="J18" s="316">
        <f>分析係数表!G21</f>
        <v>0.29005387701730417</v>
      </c>
      <c r="K18" s="308">
        <f t="shared" si="9"/>
        <v>30.960315483007864</v>
      </c>
      <c r="L18" s="49"/>
      <c r="M18" s="50"/>
      <c r="N18" s="318">
        <f>分析係数表!H21</f>
        <v>2.3737267060065176E-3</v>
      </c>
      <c r="O18" s="310">
        <f t="shared" si="12"/>
        <v>3.9759483093451808</v>
      </c>
      <c r="P18" s="316">
        <f>分析係数表!C21</f>
        <v>0.28411166756853934</v>
      </c>
      <c r="Q18" s="310">
        <f t="shared" si="10"/>
        <v>1.1296133043343741</v>
      </c>
      <c r="R18" s="310">
        <v>2.1755099368263431</v>
      </c>
      <c r="S18" s="311">
        <f t="shared" si="11"/>
        <v>108.91538806354009</v>
      </c>
      <c r="T18" s="316">
        <f>分析係数表!F21</f>
        <v>0.45791147145628314</v>
      </c>
      <c r="U18" s="313">
        <f t="shared" si="3"/>
        <v>49.873605612407744</v>
      </c>
      <c r="V18" s="320">
        <f>分析係数表!D21</f>
        <v>5.9847590028896828E-2</v>
      </c>
      <c r="W18" s="291">
        <f t="shared" si="4"/>
        <v>7</v>
      </c>
      <c r="X18" s="316">
        <f>分析係数表!E21</f>
        <v>5.4782163530779596E-2</v>
      </c>
      <c r="Y18" s="292">
        <f t="shared" si="5"/>
        <v>6</v>
      </c>
    </row>
    <row r="19" spans="1:25">
      <c r="A19" s="278">
        <v>15</v>
      </c>
      <c r="B19" s="266" t="s">
        <v>70</v>
      </c>
      <c r="C19" s="286">
        <f>データ入力!C20</f>
        <v>10000</v>
      </c>
      <c r="D19" s="316">
        <f>投入係数表!Q19</f>
        <v>0.17208632721476244</v>
      </c>
      <c r="E19" s="306">
        <f t="shared" si="6"/>
        <v>1720.8632721476245</v>
      </c>
      <c r="F19" s="316">
        <f>分析係数表!C22</f>
        <v>0.28280144764930404</v>
      </c>
      <c r="G19" s="306">
        <f t="shared" si="7"/>
        <v>486.66262456986647</v>
      </c>
      <c r="H19" s="306">
        <v>513.33266194514499</v>
      </c>
      <c r="I19" s="306">
        <f t="shared" si="8"/>
        <v>10513.332661945145</v>
      </c>
      <c r="J19" s="316">
        <f>分析係数表!G22</f>
        <v>0.21325815420745545</v>
      </c>
      <c r="K19" s="308">
        <f t="shared" si="9"/>
        <v>2242.053918055376</v>
      </c>
      <c r="L19" s="49"/>
      <c r="M19" s="50"/>
      <c r="N19" s="318">
        <f>分析係数表!H22</f>
        <v>5.2408897921031505E-5</v>
      </c>
      <c r="O19" s="310">
        <f t="shared" si="12"/>
        <v>8.7783934248409315E-2</v>
      </c>
      <c r="P19" s="316">
        <f>分析係数表!C22</f>
        <v>0.28280144764930404</v>
      </c>
      <c r="Q19" s="310">
        <f t="shared" si="10"/>
        <v>2.4825423685801474E-2</v>
      </c>
      <c r="R19" s="310">
        <v>0.37421140511248691</v>
      </c>
      <c r="S19" s="311">
        <f t="shared" si="11"/>
        <v>10513.706873350258</v>
      </c>
      <c r="T19" s="316">
        <f>分析係数表!F22</f>
        <v>0.43073258580094059</v>
      </c>
      <c r="U19" s="313">
        <f t="shared" si="3"/>
        <v>4528.5961479112793</v>
      </c>
      <c r="V19" s="320">
        <f>分析係数表!D22</f>
        <v>2.2938556731137788E-2</v>
      </c>
      <c r="W19" s="291">
        <f t="shared" si="4"/>
        <v>241</v>
      </c>
      <c r="X19" s="316">
        <f>分析係数表!E22</f>
        <v>2.2183368519679003E-2</v>
      </c>
      <c r="Y19" s="292">
        <f t="shared" si="5"/>
        <v>233</v>
      </c>
    </row>
    <row r="20" spans="1:25">
      <c r="A20" s="278">
        <v>16</v>
      </c>
      <c r="B20" s="266" t="s">
        <v>71</v>
      </c>
      <c r="C20" s="287"/>
      <c r="D20" s="316">
        <f>投入係数表!Q20</f>
        <v>3.2504274076282373E-3</v>
      </c>
      <c r="E20" s="306">
        <f t="shared" si="6"/>
        <v>32.504274076282371</v>
      </c>
      <c r="F20" s="316">
        <f>分析係数表!C23</f>
        <v>0.31843177703160996</v>
      </c>
      <c r="G20" s="306">
        <f t="shared" si="7"/>
        <v>10.350393755233087</v>
      </c>
      <c r="H20" s="306">
        <v>13.563181628795471</v>
      </c>
      <c r="I20" s="306">
        <f t="shared" si="8"/>
        <v>13.563181628795471</v>
      </c>
      <c r="J20" s="316">
        <f>分析係数表!G23</f>
        <v>0.24379890925547271</v>
      </c>
      <c r="K20" s="308">
        <f t="shared" si="9"/>
        <v>3.3066888871342015</v>
      </c>
      <c r="L20" s="49"/>
      <c r="M20" s="50"/>
      <c r="N20" s="318">
        <f>分析係数表!H23</f>
        <v>7.2227388731505603E-6</v>
      </c>
      <c r="O20" s="310">
        <f t="shared" si="12"/>
        <v>1.2097953963646326E-2</v>
      </c>
      <c r="P20" s="316">
        <f>分析係数表!C23</f>
        <v>0.31843177703160996</v>
      </c>
      <c r="Q20" s="310">
        <f t="shared" si="10"/>
        <v>3.8523729790905089E-3</v>
      </c>
      <c r="R20" s="310">
        <v>0.36909305149222427</v>
      </c>
      <c r="S20" s="311">
        <f t="shared" si="11"/>
        <v>13.932274680287696</v>
      </c>
      <c r="T20" s="316">
        <f>分析係数表!F23</f>
        <v>0.43764444987651224</v>
      </c>
      <c r="U20" s="313">
        <f t="shared" si="3"/>
        <v>6.0973826879829689</v>
      </c>
      <c r="V20" s="320">
        <f>分析係数表!D23</f>
        <v>3.7770855561684982E-2</v>
      </c>
      <c r="W20" s="291">
        <f t="shared" si="4"/>
        <v>1</v>
      </c>
      <c r="X20" s="316">
        <f>分析係数表!E23</f>
        <v>3.6503495425501575E-2</v>
      </c>
      <c r="Y20" s="292">
        <f t="shared" si="5"/>
        <v>1</v>
      </c>
    </row>
    <row r="21" spans="1:25">
      <c r="A21" s="278">
        <v>17</v>
      </c>
      <c r="B21" s="266" t="s">
        <v>72</v>
      </c>
      <c r="C21" s="287"/>
      <c r="D21" s="316">
        <f>投入係数表!Q21</f>
        <v>1.8845482255738823E-3</v>
      </c>
      <c r="E21" s="306">
        <f t="shared" si="6"/>
        <v>18.845482255738823</v>
      </c>
      <c r="F21" s="316">
        <f>分析係数表!C24</f>
        <v>6.5709335168878003E-2</v>
      </c>
      <c r="G21" s="306">
        <f t="shared" si="7"/>
        <v>1.2383241099614855</v>
      </c>
      <c r="H21" s="306">
        <v>1.4592473651852946</v>
      </c>
      <c r="I21" s="306">
        <f t="shared" si="8"/>
        <v>1.4592473651852946</v>
      </c>
      <c r="J21" s="316">
        <f>分析係数表!G24</f>
        <v>0.24633125110096343</v>
      </c>
      <c r="K21" s="308">
        <f t="shared" si="9"/>
        <v>0.35945822913187808</v>
      </c>
      <c r="L21" s="49"/>
      <c r="M21" s="50"/>
      <c r="N21" s="318">
        <f>分析係数表!H24</f>
        <v>2.8080599423907303E-4</v>
      </c>
      <c r="O21" s="310">
        <f t="shared" si="12"/>
        <v>0.47034484434273771</v>
      </c>
      <c r="P21" s="316">
        <f>分析係数表!C24</f>
        <v>6.5709335168878003E-2</v>
      </c>
      <c r="Q21" s="310">
        <f t="shared" si="10"/>
        <v>3.0906047021870706E-2</v>
      </c>
      <c r="R21" s="310">
        <v>0.141519532183429</v>
      </c>
      <c r="S21" s="311">
        <f t="shared" si="11"/>
        <v>1.6007668973687237</v>
      </c>
      <c r="T21" s="316">
        <f>分析係数表!F24</f>
        <v>0.36721364788140759</v>
      </c>
      <c r="U21" s="313">
        <f t="shared" si="3"/>
        <v>0.58782345179057183</v>
      </c>
      <c r="V21" s="320">
        <f>分析係数表!D24</f>
        <v>3.9309475738153632E-2</v>
      </c>
      <c r="W21" s="291">
        <f t="shared" si="4"/>
        <v>0</v>
      </c>
      <c r="X21" s="316">
        <f>分析係数表!E24</f>
        <v>3.8550657867992791E-2</v>
      </c>
      <c r="Y21" s="292">
        <f t="shared" si="5"/>
        <v>0</v>
      </c>
    </row>
    <row r="22" spans="1:25">
      <c r="A22" s="278">
        <v>18</v>
      </c>
      <c r="B22" s="266" t="s">
        <v>87</v>
      </c>
      <c r="C22" s="287"/>
      <c r="D22" s="316">
        <f>投入係数表!Q22</f>
        <v>3.8740470787220968E-3</v>
      </c>
      <c r="E22" s="306">
        <f t="shared" si="6"/>
        <v>38.740470787220971</v>
      </c>
      <c r="F22" s="316">
        <f>分析係数表!C25</f>
        <v>0.13092441386923714</v>
      </c>
      <c r="G22" s="306">
        <f t="shared" si="7"/>
        <v>5.0720734308352098</v>
      </c>
      <c r="H22" s="306">
        <v>7.2250831165187384</v>
      </c>
      <c r="I22" s="306">
        <f t="shared" si="8"/>
        <v>7.2250831165187384</v>
      </c>
      <c r="J22" s="316">
        <f>分析係数表!G25</f>
        <v>0.2605848403511512</v>
      </c>
      <c r="K22" s="308">
        <f t="shared" si="9"/>
        <v>1.8827471304418335</v>
      </c>
      <c r="L22" s="49"/>
      <c r="M22" s="50"/>
      <c r="N22" s="318">
        <f>分析係数表!H25</f>
        <v>9.8123550057191766E-5</v>
      </c>
      <c r="O22" s="310">
        <f t="shared" si="12"/>
        <v>0.16435513067685376</v>
      </c>
      <c r="P22" s="316">
        <f>分析係数表!C25</f>
        <v>0.13092441386923714</v>
      </c>
      <c r="Q22" s="310">
        <f t="shared" si="10"/>
        <v>2.1518099150268956E-2</v>
      </c>
      <c r="R22" s="310">
        <v>0.5514276215058157</v>
      </c>
      <c r="S22" s="311">
        <f t="shared" si="11"/>
        <v>7.7765107380245544</v>
      </c>
      <c r="T22" s="316">
        <f>分析係数表!F25</f>
        <v>0.33318683873123567</v>
      </c>
      <c r="U22" s="313">
        <f t="shared" si="3"/>
        <v>2.5910310291619099</v>
      </c>
      <c r="V22" s="320">
        <f>分析係数表!D25</f>
        <v>4.284059086963312E-2</v>
      </c>
      <c r="W22" s="291">
        <f t="shared" si="4"/>
        <v>0</v>
      </c>
      <c r="X22" s="316">
        <f>分析係数表!E25</f>
        <v>4.249917369780222E-2</v>
      </c>
      <c r="Y22" s="292">
        <f t="shared" si="5"/>
        <v>0</v>
      </c>
    </row>
    <row r="23" spans="1:25">
      <c r="A23" s="278">
        <v>19</v>
      </c>
      <c r="B23" s="266" t="s">
        <v>88</v>
      </c>
      <c r="C23" s="287"/>
      <c r="D23" s="316">
        <f>投入係数表!Q23</f>
        <v>2.7783777370819468E-2</v>
      </c>
      <c r="E23" s="306">
        <f t="shared" si="6"/>
        <v>277.83777370819467</v>
      </c>
      <c r="F23" s="316">
        <f>分析係数表!C26</f>
        <v>0.15308736674872969</v>
      </c>
      <c r="G23" s="306">
        <f t="shared" si="7"/>
        <v>42.533453160316967</v>
      </c>
      <c r="H23" s="306">
        <v>46.496899009238049</v>
      </c>
      <c r="I23" s="306">
        <f t="shared" si="8"/>
        <v>46.496899009238049</v>
      </c>
      <c r="J23" s="316">
        <f>分析係数表!G26</f>
        <v>0.20415569699579933</v>
      </c>
      <c r="K23" s="308">
        <f t="shared" si="9"/>
        <v>9.4926068253742848</v>
      </c>
      <c r="L23" s="49"/>
      <c r="M23" s="50"/>
      <c r="N23" s="318">
        <f>分析係数表!H26</f>
        <v>8.8175548492147558E-3</v>
      </c>
      <c r="O23" s="310">
        <f t="shared" si="12"/>
        <v>14.769241213229014</v>
      </c>
      <c r="P23" s="316">
        <f>分析係数表!C26</f>
        <v>0.15308736674872969</v>
      </c>
      <c r="Q23" s="310">
        <f t="shared" si="10"/>
        <v>2.2609842462100436</v>
      </c>
      <c r="R23" s="310">
        <v>2.4826974242858419</v>
      </c>
      <c r="S23" s="311">
        <f t="shared" si="11"/>
        <v>48.979596433523895</v>
      </c>
      <c r="T23" s="316">
        <f>分析係数表!F26</f>
        <v>0.33811565690794865</v>
      </c>
      <c r="U23" s="313">
        <f t="shared" si="3"/>
        <v>16.560768423207151</v>
      </c>
      <c r="V23" s="320">
        <f>分析係数表!D26</f>
        <v>3.3929737559631502E-2</v>
      </c>
      <c r="W23" s="291">
        <f t="shared" si="4"/>
        <v>2</v>
      </c>
      <c r="X23" s="316">
        <f>分析係数表!E26</f>
        <v>3.3531988342571602E-2</v>
      </c>
      <c r="Y23" s="292">
        <f t="shared" si="5"/>
        <v>2</v>
      </c>
    </row>
    <row r="24" spans="1:25">
      <c r="A24" s="278">
        <v>20</v>
      </c>
      <c r="B24" s="266" t="s">
        <v>89</v>
      </c>
      <c r="C24" s="287"/>
      <c r="D24" s="316">
        <f>投入係数表!Q24</f>
        <v>6.2133813571180858E-4</v>
      </c>
      <c r="E24" s="306">
        <f t="shared" si="6"/>
        <v>6.2133813571180854</v>
      </c>
      <c r="F24" s="316">
        <f>分析係数表!C27</f>
        <v>0.18884998044104273</v>
      </c>
      <c r="G24" s="306">
        <f t="shared" si="7"/>
        <v>1.1733969477644899</v>
      </c>
      <c r="H24" s="306">
        <v>1.373517368660558</v>
      </c>
      <c r="I24" s="306">
        <f t="shared" si="8"/>
        <v>1.373517368660558</v>
      </c>
      <c r="J24" s="316">
        <f>分析係数表!G27</f>
        <v>0.16481626532719168</v>
      </c>
      <c r="K24" s="308">
        <f t="shared" si="9"/>
        <v>0.22637800306466468</v>
      </c>
      <c r="L24" s="49"/>
      <c r="M24" s="50"/>
      <c r="N24" s="318">
        <f>分析係数表!H27</f>
        <v>2.2388024205688101E-2</v>
      </c>
      <c r="O24" s="310">
        <f t="shared" si="12"/>
        <v>37.499526278633098</v>
      </c>
      <c r="P24" s="316">
        <f>分析係数表!C27</f>
        <v>0.18884998044104273</v>
      </c>
      <c r="Q24" s="310">
        <f t="shared" si="10"/>
        <v>7.0817848042682288</v>
      </c>
      <c r="R24" s="310">
        <v>7.1436767461137691</v>
      </c>
      <c r="S24" s="311">
        <f t="shared" si="11"/>
        <v>8.5171941147743269</v>
      </c>
      <c r="T24" s="316">
        <f>分析係数表!F27</f>
        <v>0.29536956526946395</v>
      </c>
      <c r="U24" s="313">
        <f t="shared" si="3"/>
        <v>2.5157199229965297</v>
      </c>
      <c r="V24" s="320">
        <f>分析係数表!D27</f>
        <v>2.042747265118797E-2</v>
      </c>
      <c r="W24" s="291">
        <f t="shared" si="4"/>
        <v>0</v>
      </c>
      <c r="X24" s="316">
        <f>分析係数表!E27</f>
        <v>2.035082172191522E-2</v>
      </c>
      <c r="Y24" s="292">
        <f t="shared" si="5"/>
        <v>0</v>
      </c>
    </row>
    <row r="25" spans="1:25">
      <c r="A25" s="278">
        <v>21</v>
      </c>
      <c r="B25" s="266" t="s">
        <v>90</v>
      </c>
      <c r="C25" s="287"/>
      <c r="D25" s="316">
        <f>投入係数表!Q25</f>
        <v>0</v>
      </c>
      <c r="E25" s="306">
        <f t="shared" si="6"/>
        <v>0</v>
      </c>
      <c r="F25" s="316">
        <f>分析係数表!C28</f>
        <v>0.2115566871254172</v>
      </c>
      <c r="G25" s="306">
        <f t="shared" si="7"/>
        <v>0</v>
      </c>
      <c r="H25" s="306">
        <v>2.4007668091356229</v>
      </c>
      <c r="I25" s="306">
        <f t="shared" si="8"/>
        <v>2.4007668091356229</v>
      </c>
      <c r="J25" s="316">
        <f>分析係数表!G28</f>
        <v>0.18177207604774032</v>
      </c>
      <c r="K25" s="308">
        <f t="shared" si="9"/>
        <v>0.43639236700309131</v>
      </c>
      <c r="L25" s="49"/>
      <c r="M25" s="50"/>
      <c r="N25" s="318">
        <f>分析係数表!H28</f>
        <v>7.2231792840574596E-3</v>
      </c>
      <c r="O25" s="310">
        <f t="shared" si="12"/>
        <v>12.09869164376606</v>
      </c>
      <c r="P25" s="316">
        <f>分析係数表!C28</f>
        <v>0.2115566871254172</v>
      </c>
      <c r="Q25" s="310">
        <f t="shared" si="10"/>
        <v>2.5595591227071157</v>
      </c>
      <c r="R25" s="310">
        <v>3.3413666458246274</v>
      </c>
      <c r="S25" s="311">
        <f t="shared" si="11"/>
        <v>5.7421334549602498</v>
      </c>
      <c r="T25" s="316">
        <f>分析係数表!F28</f>
        <v>0.29628808224417325</v>
      </c>
      <c r="U25" s="313">
        <f t="shared" si="3"/>
        <v>1.7013257093602812</v>
      </c>
      <c r="V25" s="320">
        <f>分析係数表!D28</f>
        <v>3.0551159487848582E-2</v>
      </c>
      <c r="W25" s="291">
        <f t="shared" si="4"/>
        <v>0</v>
      </c>
      <c r="X25" s="316">
        <f>分析係数表!E28</f>
        <v>3.018459578819983E-2</v>
      </c>
      <c r="Y25" s="292">
        <f t="shared" si="5"/>
        <v>0</v>
      </c>
    </row>
    <row r="26" spans="1:25">
      <c r="A26" s="278">
        <v>22</v>
      </c>
      <c r="B26" s="266" t="s">
        <v>64</v>
      </c>
      <c r="C26" s="287"/>
      <c r="D26" s="316">
        <f>投入係数表!Q26</f>
        <v>7.6811691195707063E-4</v>
      </c>
      <c r="E26" s="306">
        <f t="shared" si="6"/>
        <v>7.6811691195707059</v>
      </c>
      <c r="F26" s="316">
        <f>分析係数表!C29</f>
        <v>0.4024048564090591</v>
      </c>
      <c r="G26" s="306">
        <f t="shared" si="7"/>
        <v>3.0909397566145489</v>
      </c>
      <c r="H26" s="306">
        <v>13.189674554466494</v>
      </c>
      <c r="I26" s="306">
        <f t="shared" si="8"/>
        <v>13.189674554466494</v>
      </c>
      <c r="J26" s="316">
        <f>分析係数表!G29</f>
        <v>0.28848634430593861</v>
      </c>
      <c r="K26" s="308">
        <f t="shared" si="9"/>
        <v>3.8050409948030985</v>
      </c>
      <c r="L26" s="49"/>
      <c r="M26" s="50"/>
      <c r="N26" s="318">
        <f>分析係数表!H29</f>
        <v>7.7130042947109994E-3</v>
      </c>
      <c r="O26" s="310">
        <f t="shared" si="12"/>
        <v>12.919139472934807</v>
      </c>
      <c r="P26" s="316">
        <f>分析係数表!C29</f>
        <v>0.4024048564090591</v>
      </c>
      <c r="Q26" s="310">
        <f t="shared" si="10"/>
        <v>5.1987244645349389</v>
      </c>
      <c r="R26" s="310">
        <v>8.4451861416933909</v>
      </c>
      <c r="S26" s="311">
        <f t="shared" si="11"/>
        <v>21.634860696159883</v>
      </c>
      <c r="T26" s="316">
        <f>分析係数表!F29</f>
        <v>0.40202182464221792</v>
      </c>
      <c r="U26" s="313">
        <f t="shared" si="3"/>
        <v>8.6976861729504016</v>
      </c>
      <c r="V26" s="320">
        <f>分析係数表!D29</f>
        <v>7.9194780809421356E-2</v>
      </c>
      <c r="W26" s="291">
        <f t="shared" si="4"/>
        <v>2</v>
      </c>
      <c r="X26" s="316">
        <f>分析係数表!E29</f>
        <v>6.5944675090492746E-2</v>
      </c>
      <c r="Y26" s="292">
        <f t="shared" si="5"/>
        <v>1</v>
      </c>
    </row>
    <row r="27" spans="1:25">
      <c r="A27" s="278">
        <v>23</v>
      </c>
      <c r="B27" s="266" t="s">
        <v>91</v>
      </c>
      <c r="C27" s="287"/>
      <c r="D27" s="316">
        <f>投入係数表!Q27</f>
        <v>2.1834293606225246E-3</v>
      </c>
      <c r="E27" s="306">
        <f t="shared" si="6"/>
        <v>21.834293606225245</v>
      </c>
      <c r="F27" s="316">
        <f>分析係数表!C30</f>
        <v>1</v>
      </c>
      <c r="G27" s="306">
        <f t="shared" si="7"/>
        <v>21.834293606225245</v>
      </c>
      <c r="H27" s="306">
        <v>42.642793519169345</v>
      </c>
      <c r="I27" s="306">
        <f t="shared" si="8"/>
        <v>42.642793519169345</v>
      </c>
      <c r="J27" s="316">
        <f>分析係数表!G30</f>
        <v>0.33838967095036887</v>
      </c>
      <c r="K27" s="308">
        <f t="shared" si="9"/>
        <v>14.429880867356237</v>
      </c>
      <c r="L27" s="49"/>
      <c r="M27" s="50"/>
      <c r="N27" s="318">
        <f>分析係数表!H30</f>
        <v>0</v>
      </c>
      <c r="O27" s="310">
        <f t="shared" si="12"/>
        <v>0</v>
      </c>
      <c r="P27" s="316">
        <f>分析係数表!C30</f>
        <v>1</v>
      </c>
      <c r="Q27" s="310">
        <f t="shared" si="10"/>
        <v>0</v>
      </c>
      <c r="R27" s="310">
        <v>11.667951966050405</v>
      </c>
      <c r="S27" s="311">
        <f t="shared" si="11"/>
        <v>54.310745485219748</v>
      </c>
      <c r="T27" s="316">
        <f>分析係数表!F30</f>
        <v>0.46362091424568164</v>
      </c>
      <c r="U27" s="313">
        <f t="shared" si="3"/>
        <v>25.179597475222106</v>
      </c>
      <c r="V27" s="320">
        <f>分析係数表!D30</f>
        <v>7.3824536053885614E-2</v>
      </c>
      <c r="W27" s="291">
        <f t="shared" si="4"/>
        <v>4</v>
      </c>
      <c r="X27" s="316">
        <f>分析係数表!E30</f>
        <v>5.6949248710145881E-2</v>
      </c>
      <c r="Y27" s="292">
        <f t="shared" si="5"/>
        <v>3</v>
      </c>
    </row>
    <row r="28" spans="1:25">
      <c r="A28" s="278">
        <v>24</v>
      </c>
      <c r="B28" s="266" t="s">
        <v>92</v>
      </c>
      <c r="C28" s="287"/>
      <c r="D28" s="316">
        <f>投入係数表!Q28</f>
        <v>1.0584803149127237E-2</v>
      </c>
      <c r="E28" s="306">
        <f t="shared" si="6"/>
        <v>105.84803149127237</v>
      </c>
      <c r="F28" s="316">
        <f>分析係数表!C31</f>
        <v>0.99932498158227889</v>
      </c>
      <c r="G28" s="306">
        <f t="shared" si="7"/>
        <v>105.77658212053623</v>
      </c>
      <c r="H28" s="306">
        <v>216.05714579539568</v>
      </c>
      <c r="I28" s="306">
        <f t="shared" si="8"/>
        <v>216.05714579539568</v>
      </c>
      <c r="J28" s="316">
        <f>分析係数表!G31</f>
        <v>7.0262508387801376E-2</v>
      </c>
      <c r="K28" s="308">
        <f t="shared" si="9"/>
        <v>15.180717018693414</v>
      </c>
      <c r="L28" s="49"/>
      <c r="M28" s="50"/>
      <c r="N28" s="318">
        <f>分析係数表!H31</f>
        <v>3.314462019579964E-2</v>
      </c>
      <c r="O28" s="310">
        <f t="shared" si="12"/>
        <v>55.516625523029305</v>
      </c>
      <c r="P28" s="316">
        <f>分析係数表!C31</f>
        <v>0.99932498158227889</v>
      </c>
      <c r="Q28" s="310">
        <f t="shared" si="10"/>
        <v>55.479150778311535</v>
      </c>
      <c r="R28" s="310">
        <v>76.807596272341485</v>
      </c>
      <c r="S28" s="311">
        <f t="shared" si="11"/>
        <v>292.86474206773715</v>
      </c>
      <c r="T28" s="316">
        <f>分析係数表!F31</f>
        <v>0.39948542779773355</v>
      </c>
      <c r="U28" s="313">
        <f t="shared" si="3"/>
        <v>116.99519677180287</v>
      </c>
      <c r="V28" s="320">
        <f>分析係数表!D31</f>
        <v>2.9145126840892164E-3</v>
      </c>
      <c r="W28" s="291">
        <f t="shared" si="4"/>
        <v>1</v>
      </c>
      <c r="X28" s="316">
        <f>分析係数表!E31</f>
        <v>2.9145126840892164E-3</v>
      </c>
      <c r="Y28" s="292">
        <f t="shared" si="5"/>
        <v>1</v>
      </c>
    </row>
    <row r="29" spans="1:25">
      <c r="A29" s="278">
        <v>25</v>
      </c>
      <c r="B29" s="266" t="s">
        <v>1</v>
      </c>
      <c r="C29" s="287"/>
      <c r="D29" s="316">
        <f>投入係数表!Q29</f>
        <v>3.7112975548024801E-4</v>
      </c>
      <c r="E29" s="306">
        <f t="shared" si="6"/>
        <v>3.71129755480248</v>
      </c>
      <c r="F29" s="316">
        <f>分析係数表!C32</f>
        <v>0.9998360837770528</v>
      </c>
      <c r="G29" s="306">
        <f t="shared" si="7"/>
        <v>3.7106892129250637</v>
      </c>
      <c r="H29" s="306">
        <v>9.7734933578675918</v>
      </c>
      <c r="I29" s="306">
        <f t="shared" si="8"/>
        <v>9.7734933578675918</v>
      </c>
      <c r="J29" s="316">
        <f>分析係数表!G32</f>
        <v>0.11380414292785156</v>
      </c>
      <c r="K29" s="308">
        <f t="shared" si="9"/>
        <v>1.1122640350031712</v>
      </c>
      <c r="L29" s="49"/>
      <c r="M29" s="50"/>
      <c r="N29" s="318">
        <f>分析係数表!H32</f>
        <v>7.2296973654795713E-3</v>
      </c>
      <c r="O29" s="310">
        <f t="shared" si="12"/>
        <v>12.109609309538131</v>
      </c>
      <c r="P29" s="316">
        <f>分析係数表!C32</f>
        <v>0.9998360837770528</v>
      </c>
      <c r="Q29" s="310">
        <f t="shared" si="10"/>
        <v>12.107624348118746</v>
      </c>
      <c r="R29" s="310">
        <v>16.350514208591214</v>
      </c>
      <c r="S29" s="311">
        <f t="shared" si="11"/>
        <v>26.124007566458808</v>
      </c>
      <c r="T29" s="316">
        <f>分析係数表!F32</f>
        <v>0.44272670787830282</v>
      </c>
      <c r="U29" s="313">
        <f t="shared" si="3"/>
        <v>11.56579586648618</v>
      </c>
      <c r="V29" s="320">
        <f>分析係数表!D32</f>
        <v>2.1120085933633119E-2</v>
      </c>
      <c r="W29" s="291">
        <f t="shared" si="4"/>
        <v>1</v>
      </c>
      <c r="X29" s="316">
        <f>分析係数表!E32</f>
        <v>2.1120085933633119E-2</v>
      </c>
      <c r="Y29" s="292">
        <f t="shared" si="5"/>
        <v>1</v>
      </c>
    </row>
    <row r="30" spans="1:25">
      <c r="A30" s="278">
        <v>26</v>
      </c>
      <c r="B30" s="266" t="s">
        <v>2</v>
      </c>
      <c r="C30" s="287"/>
      <c r="D30" s="316">
        <f>投入係数表!Q30</f>
        <v>2.8062885199223669E-4</v>
      </c>
      <c r="E30" s="306">
        <f t="shared" si="6"/>
        <v>2.8062885199223668</v>
      </c>
      <c r="F30" s="316">
        <f>分析係数表!C33</f>
        <v>0.99108509199615646</v>
      </c>
      <c r="G30" s="306">
        <f t="shared" si="7"/>
        <v>2.7812707159350167</v>
      </c>
      <c r="H30" s="306">
        <v>10.986162309225907</v>
      </c>
      <c r="I30" s="306">
        <f t="shared" si="8"/>
        <v>10.986162309225907</v>
      </c>
      <c r="J30" s="316">
        <f>分析係数表!G33</f>
        <v>0.4529749017181946</v>
      </c>
      <c r="K30" s="308">
        <f t="shared" si="9"/>
        <v>4.9764557922817394</v>
      </c>
      <c r="L30" s="49"/>
      <c r="M30" s="50"/>
      <c r="N30" s="318">
        <f>分析係数表!H33</f>
        <v>7.7168799106917146E-4</v>
      </c>
      <c r="O30" s="310">
        <f t="shared" si="12"/>
        <v>1.2925631057988471</v>
      </c>
      <c r="P30" s="316">
        <f>分析係数表!C33</f>
        <v>0.99108509199615646</v>
      </c>
      <c r="Q30" s="310">
        <f t="shared" si="10"/>
        <v>1.2810400246214881</v>
      </c>
      <c r="R30" s="310">
        <v>7.7944857991733887</v>
      </c>
      <c r="S30" s="311">
        <f t="shared" si="11"/>
        <v>18.780648108399298</v>
      </c>
      <c r="T30" s="316">
        <f>分析係数表!F33</f>
        <v>0.63278689994307047</v>
      </c>
      <c r="U30" s="313">
        <f t="shared" si="3"/>
        <v>11.884148095435682</v>
      </c>
      <c r="V30" s="320">
        <f>分析係数表!D33</f>
        <v>8.7702783269007503E-2</v>
      </c>
      <c r="W30" s="291">
        <f t="shared" si="4"/>
        <v>2</v>
      </c>
      <c r="X30" s="316">
        <f>分析係数表!E33</f>
        <v>8.4336323251883824E-2</v>
      </c>
      <c r="Y30" s="292">
        <f t="shared" si="5"/>
        <v>2</v>
      </c>
    </row>
    <row r="31" spans="1:25">
      <c r="A31" s="278">
        <v>27</v>
      </c>
      <c r="B31" s="266" t="s">
        <v>65</v>
      </c>
      <c r="C31" s="287"/>
      <c r="D31" s="316">
        <f>投入係数表!Q31</f>
        <v>4.3534737136703514E-2</v>
      </c>
      <c r="E31" s="306">
        <f t="shared" si="6"/>
        <v>435.34737136703512</v>
      </c>
      <c r="F31" s="316">
        <f>分析係数表!C34</f>
        <v>0.24606089914510665</v>
      </c>
      <c r="G31" s="306">
        <f t="shared" si="7"/>
        <v>107.12196563903132</v>
      </c>
      <c r="H31" s="306">
        <v>126.81242696155178</v>
      </c>
      <c r="I31" s="306">
        <f t="shared" si="8"/>
        <v>126.81242696155178</v>
      </c>
      <c r="J31" s="316">
        <f>分析係数表!G34</f>
        <v>0.43749758717185111</v>
      </c>
      <c r="K31" s="308">
        <f t="shared" si="9"/>
        <v>55.480130819085502</v>
      </c>
      <c r="L31" s="49"/>
      <c r="M31" s="50"/>
      <c r="N31" s="318">
        <f>分析係数表!H34</f>
        <v>0.137069350800852</v>
      </c>
      <c r="O31" s="310">
        <f t="shared" si="12"/>
        <v>229.58862627305027</v>
      </c>
      <c r="P31" s="316">
        <f>分析係数表!C34</f>
        <v>0.24606089914510665</v>
      </c>
      <c r="Q31" s="310">
        <f t="shared" si="10"/>
        <v>56.492783814236603</v>
      </c>
      <c r="R31" s="310">
        <v>62.844043391817891</v>
      </c>
      <c r="S31" s="311">
        <f t="shared" si="11"/>
        <v>189.65647035336968</v>
      </c>
      <c r="T31" s="316">
        <f>分析係数表!F34</f>
        <v>0.68044247766447119</v>
      </c>
      <c r="U31" s="313">
        <f t="shared" si="3"/>
        <v>129.05031859234521</v>
      </c>
      <c r="V31" s="320">
        <f>分析係数表!D34</f>
        <v>0.15389009392691583</v>
      </c>
      <c r="W31" s="291">
        <f t="shared" si="4"/>
        <v>29</v>
      </c>
      <c r="X31" s="316">
        <f>分析係数表!E34</f>
        <v>0.1433320704064108</v>
      </c>
      <c r="Y31" s="292">
        <f t="shared" si="5"/>
        <v>27</v>
      </c>
    </row>
    <row r="32" spans="1:25">
      <c r="A32" s="278">
        <v>28</v>
      </c>
      <c r="B32" s="266" t="s">
        <v>66</v>
      </c>
      <c r="C32" s="287"/>
      <c r="D32" s="316">
        <f>投入係数表!Q32</f>
        <v>8.0462147806988193E-3</v>
      </c>
      <c r="E32" s="306">
        <f t="shared" si="6"/>
        <v>80.462147806988199</v>
      </c>
      <c r="F32" s="316">
        <f>分析係数表!C35</f>
        <v>0.75377646979277246</v>
      </c>
      <c r="G32" s="306">
        <f t="shared" si="7"/>
        <v>60.650473725895836</v>
      </c>
      <c r="H32" s="306">
        <v>95.828770198033169</v>
      </c>
      <c r="I32" s="306">
        <f t="shared" si="8"/>
        <v>95.828770198033169</v>
      </c>
      <c r="J32" s="316">
        <f>分析係数表!G35</f>
        <v>0.30282397072447498</v>
      </c>
      <c r="K32" s="308">
        <f t="shared" si="9"/>
        <v>29.019248701011637</v>
      </c>
      <c r="L32" s="49"/>
      <c r="M32" s="50"/>
      <c r="N32" s="318">
        <f>分析係数表!H35</f>
        <v>5.7629969222324183E-2</v>
      </c>
      <c r="O32" s="310">
        <f t="shared" si="12"/>
        <v>96.529132067862193</v>
      </c>
      <c r="P32" s="316">
        <f>分析係数表!C35</f>
        <v>0.75377646979277246</v>
      </c>
      <c r="Q32" s="310">
        <f t="shared" si="10"/>
        <v>72.761388402273468</v>
      </c>
      <c r="R32" s="310">
        <v>112.85284865419327</v>
      </c>
      <c r="S32" s="311">
        <f t="shared" si="11"/>
        <v>208.68161885222645</v>
      </c>
      <c r="T32" s="316">
        <f>分析係数表!F35</f>
        <v>0.60548890850388704</v>
      </c>
      <c r="U32" s="313">
        <f t="shared" si="3"/>
        <v>126.35440562365876</v>
      </c>
      <c r="V32" s="320">
        <f>分析係数表!D35</f>
        <v>4.0363234612300396E-2</v>
      </c>
      <c r="W32" s="291">
        <f t="shared" si="4"/>
        <v>8</v>
      </c>
      <c r="X32" s="316">
        <f>分析係数表!E35</f>
        <v>3.9154079363329694E-2</v>
      </c>
      <c r="Y32" s="292">
        <f t="shared" si="5"/>
        <v>8</v>
      </c>
    </row>
    <row r="33" spans="1:25">
      <c r="A33" s="278">
        <v>29</v>
      </c>
      <c r="B33" s="266" t="s">
        <v>93</v>
      </c>
      <c r="C33" s="287"/>
      <c r="D33" s="316">
        <f>投入係数表!Q33</f>
        <v>3.267919178890626E-3</v>
      </c>
      <c r="E33" s="306">
        <f t="shared" si="6"/>
        <v>32.679191788906259</v>
      </c>
      <c r="F33" s="316">
        <f>分析係数表!C36</f>
        <v>0.99118010215945485</v>
      </c>
      <c r="G33" s="306">
        <f t="shared" si="7"/>
        <v>32.390964655816525</v>
      </c>
      <c r="H33" s="306">
        <v>61.232072313038479</v>
      </c>
      <c r="I33" s="306">
        <f t="shared" si="8"/>
        <v>61.232072313038479</v>
      </c>
      <c r="J33" s="316">
        <f>分析係数表!G36</f>
        <v>5.8650173764370726E-2</v>
      </c>
      <c r="K33" s="308">
        <f t="shared" si="9"/>
        <v>3.5912716811122207</v>
      </c>
      <c r="L33" s="49"/>
      <c r="M33" s="50"/>
      <c r="N33" s="318">
        <f>分析係数表!H36</f>
        <v>0.2375179181177472</v>
      </c>
      <c r="O33" s="310">
        <f t="shared" si="12"/>
        <v>397.83811783800655</v>
      </c>
      <c r="P33" s="316">
        <f>分析係数表!C36</f>
        <v>0.99118010215945485</v>
      </c>
      <c r="Q33" s="310">
        <f t="shared" si="10"/>
        <v>394.3292262816006</v>
      </c>
      <c r="R33" s="310">
        <v>431.12999545780849</v>
      </c>
      <c r="S33" s="311">
        <f t="shared" si="11"/>
        <v>492.36206777084698</v>
      </c>
      <c r="T33" s="316">
        <f>分析係数表!F36</f>
        <v>0.81306518983088305</v>
      </c>
      <c r="U33" s="313">
        <f t="shared" si="3"/>
        <v>400.32245809762981</v>
      </c>
      <c r="V33" s="320">
        <f>分析係数表!D36</f>
        <v>1.5774342104513773E-2</v>
      </c>
      <c r="W33" s="291">
        <f t="shared" si="4"/>
        <v>8</v>
      </c>
      <c r="X33" s="316">
        <f>分析係数表!E36</f>
        <v>1.3229670821596217E-2</v>
      </c>
      <c r="Y33" s="292">
        <f t="shared" si="5"/>
        <v>7</v>
      </c>
    </row>
    <row r="34" spans="1:25">
      <c r="A34" s="278">
        <v>30</v>
      </c>
      <c r="B34" s="266" t="s">
        <v>94</v>
      </c>
      <c r="C34" s="287"/>
      <c r="D34" s="316">
        <f>投入係数表!Q34</f>
        <v>1.8805175130655927E-2</v>
      </c>
      <c r="E34" s="306">
        <f t="shared" si="6"/>
        <v>188.05175130655928</v>
      </c>
      <c r="F34" s="316">
        <f>分析係数表!C37</f>
        <v>0.58105140483022077</v>
      </c>
      <c r="G34" s="306">
        <f t="shared" si="7"/>
        <v>109.26773427745958</v>
      </c>
      <c r="H34" s="306">
        <v>158.76174788712623</v>
      </c>
      <c r="I34" s="306">
        <f t="shared" si="8"/>
        <v>158.76174788712623</v>
      </c>
      <c r="J34" s="316">
        <f>分析係数表!G37</f>
        <v>0.40235165952905672</v>
      </c>
      <c r="K34" s="308">
        <f t="shared" si="9"/>
        <v>63.878052732118952</v>
      </c>
      <c r="L34" s="49"/>
      <c r="M34" s="50"/>
      <c r="N34" s="318">
        <f>分析係数表!H37</f>
        <v>4.2719417558337268E-2</v>
      </c>
      <c r="O34" s="310">
        <f t="shared" si="12"/>
        <v>71.554233934129883</v>
      </c>
      <c r="P34" s="316">
        <f>分析係数表!C37</f>
        <v>0.58105140483022077</v>
      </c>
      <c r="Q34" s="310">
        <f t="shared" si="10"/>
        <v>41.576688148976423</v>
      </c>
      <c r="R34" s="310">
        <v>56.143428304015693</v>
      </c>
      <c r="S34" s="311">
        <f t="shared" si="11"/>
        <v>214.90517619114192</v>
      </c>
      <c r="T34" s="316">
        <f>分析係数表!F37</f>
        <v>0.63403708963374472</v>
      </c>
      <c r="U34" s="313">
        <f t="shared" si="3"/>
        <v>136.25785245945875</v>
      </c>
      <c r="V34" s="320">
        <f>分析係数表!D37</f>
        <v>7.9200513574427991E-2</v>
      </c>
      <c r="W34" s="291">
        <f t="shared" si="4"/>
        <v>17</v>
      </c>
      <c r="X34" s="316">
        <f>分析係数表!E37</f>
        <v>7.3600662533244779E-2</v>
      </c>
      <c r="Y34" s="292">
        <f t="shared" si="5"/>
        <v>16</v>
      </c>
    </row>
    <row r="35" spans="1:25">
      <c r="A35" s="278">
        <v>31</v>
      </c>
      <c r="B35" s="266" t="s">
        <v>95</v>
      </c>
      <c r="C35" s="287"/>
      <c r="D35" s="316">
        <f>投入係数表!Q35</f>
        <v>6.6164526079470444E-3</v>
      </c>
      <c r="E35" s="306">
        <f t="shared" si="6"/>
        <v>66.164526079470448</v>
      </c>
      <c r="F35" s="316">
        <f>分析係数表!C38</f>
        <v>0.47456671407271833</v>
      </c>
      <c r="G35" s="306">
        <f t="shared" si="7"/>
        <v>31.399481729712967</v>
      </c>
      <c r="H35" s="306">
        <v>57.858970620284886</v>
      </c>
      <c r="I35" s="306">
        <f t="shared" si="8"/>
        <v>57.858970620284886</v>
      </c>
      <c r="J35" s="316">
        <f>分析係数表!G38</f>
        <v>0.18003386475673192</v>
      </c>
      <c r="K35" s="308">
        <f t="shared" si="9"/>
        <v>10.416574091616095</v>
      </c>
      <c r="L35" s="49"/>
      <c r="M35" s="50"/>
      <c r="N35" s="318">
        <f>分析係数表!H38</f>
        <v>5.150358926080905E-2</v>
      </c>
      <c r="O35" s="310">
        <f t="shared" si="12"/>
        <v>86.267558994283021</v>
      </c>
      <c r="P35" s="316">
        <f>分析係数表!C38</f>
        <v>0.47456671407271833</v>
      </c>
      <c r="Q35" s="310">
        <f t="shared" si="10"/>
        <v>40.939712002991271</v>
      </c>
      <c r="R35" s="310">
        <v>57.202383343493139</v>
      </c>
      <c r="S35" s="311">
        <f t="shared" si="11"/>
        <v>115.06135396377803</v>
      </c>
      <c r="T35" s="316">
        <f>分析係数表!F38</f>
        <v>0.4997199825516766</v>
      </c>
      <c r="U35" s="313">
        <f t="shared" si="3"/>
        <v>57.498457795151445</v>
      </c>
      <c r="V35" s="320">
        <f>分析係数表!D38</f>
        <v>3.5590827435143364E-2</v>
      </c>
      <c r="W35" s="291">
        <f t="shared" si="4"/>
        <v>4</v>
      </c>
      <c r="X35" s="316">
        <f>分析係数表!E38</f>
        <v>3.1059891839156476E-2</v>
      </c>
      <c r="Y35" s="292">
        <f t="shared" si="5"/>
        <v>4</v>
      </c>
    </row>
    <row r="36" spans="1:25">
      <c r="A36" s="278">
        <v>32</v>
      </c>
      <c r="B36" s="266" t="s">
        <v>67</v>
      </c>
      <c r="C36" s="287"/>
      <c r="D36" s="316">
        <f>投入係数表!Q36</f>
        <v>0</v>
      </c>
      <c r="E36" s="306">
        <f t="shared" si="6"/>
        <v>0</v>
      </c>
      <c r="F36" s="316">
        <f>分析係数表!C39</f>
        <v>1</v>
      </c>
      <c r="G36" s="306">
        <f t="shared" si="7"/>
        <v>0</v>
      </c>
      <c r="H36" s="306">
        <v>5.7954339766832206</v>
      </c>
      <c r="I36" s="306">
        <f t="shared" si="8"/>
        <v>5.7954339766832206</v>
      </c>
      <c r="J36" s="316">
        <f>分析係数表!G39</f>
        <v>0.33345520667958617</v>
      </c>
      <c r="K36" s="308">
        <f t="shared" si="9"/>
        <v>1.9325176344927992</v>
      </c>
      <c r="L36" s="49"/>
      <c r="M36" s="50"/>
      <c r="N36" s="318">
        <f>分析係数表!H39</f>
        <v>5.0851604954235139E-3</v>
      </c>
      <c r="O36" s="310">
        <f t="shared" si="12"/>
        <v>8.5175497345028006</v>
      </c>
      <c r="P36" s="316">
        <f>分析係数表!C39</f>
        <v>1</v>
      </c>
      <c r="Q36" s="310">
        <f t="shared" si="10"/>
        <v>8.5175497345028006</v>
      </c>
      <c r="R36" s="310">
        <v>8.9032625388398738</v>
      </c>
      <c r="S36" s="311">
        <f t="shared" si="11"/>
        <v>14.698696515523094</v>
      </c>
      <c r="T36" s="316">
        <f>分析係数表!F39</f>
        <v>0.70859596344355691</v>
      </c>
      <c r="U36" s="313">
        <f t="shared" si="3"/>
        <v>10.415437018781541</v>
      </c>
      <c r="V36" s="320">
        <f>分析係数表!D39</f>
        <v>4.8027598057070089E-2</v>
      </c>
      <c r="W36" s="291">
        <f t="shared" si="4"/>
        <v>1</v>
      </c>
      <c r="X36" s="316">
        <f>分析係数表!E39</f>
        <v>4.8027598057070089E-2</v>
      </c>
      <c r="Y36" s="292">
        <f t="shared" si="5"/>
        <v>1</v>
      </c>
    </row>
    <row r="37" spans="1:25">
      <c r="A37" s="278">
        <v>33</v>
      </c>
      <c r="B37" s="266" t="s">
        <v>96</v>
      </c>
      <c r="C37" s="287"/>
      <c r="D37" s="316">
        <f>投入係数表!Q37</f>
        <v>7.8636919501347627E-4</v>
      </c>
      <c r="E37" s="306">
        <f t="shared" si="6"/>
        <v>7.8636919501347631</v>
      </c>
      <c r="F37" s="316">
        <f>分析係数表!C40</f>
        <v>0.78927678494152065</v>
      </c>
      <c r="G37" s="306">
        <f t="shared" si="7"/>
        <v>6.2066295001728822</v>
      </c>
      <c r="H37" s="306">
        <v>8.4113395687965316</v>
      </c>
      <c r="I37" s="306">
        <f t="shared" si="8"/>
        <v>8.4113395687965316</v>
      </c>
      <c r="J37" s="316">
        <f>分析係数表!G40</f>
        <v>0.52314226927728547</v>
      </c>
      <c r="K37" s="308">
        <f t="shared" si="9"/>
        <v>4.400327269682041</v>
      </c>
      <c r="L37" s="49"/>
      <c r="M37" s="50"/>
      <c r="N37" s="318">
        <f>分析係数表!H40</f>
        <v>3.428475595158087E-2</v>
      </c>
      <c r="O37" s="310">
        <f t="shared" si="12"/>
        <v>57.426331816998065</v>
      </c>
      <c r="P37" s="316">
        <f>分析係数表!C40</f>
        <v>0.78927678494152065</v>
      </c>
      <c r="Q37" s="310">
        <f t="shared" si="10"/>
        <v>45.325270547505184</v>
      </c>
      <c r="R37" s="310">
        <v>46.264008673004128</v>
      </c>
      <c r="S37" s="311">
        <f t="shared" si="11"/>
        <v>54.675348241800663</v>
      </c>
      <c r="T37" s="316">
        <f>分析係数表!F40</f>
        <v>0.70623799726049996</v>
      </c>
      <c r="U37" s="313">
        <f t="shared" si="3"/>
        <v>38.613808441809695</v>
      </c>
      <c r="V37" s="320">
        <f>分析係数表!D40</f>
        <v>9.0697433955161888E-2</v>
      </c>
      <c r="W37" s="291">
        <f t="shared" si="4"/>
        <v>5</v>
      </c>
      <c r="X37" s="316">
        <f>分析係数表!E40</f>
        <v>9.0562666353757981E-2</v>
      </c>
      <c r="Y37" s="292">
        <f t="shared" si="5"/>
        <v>5</v>
      </c>
    </row>
    <row r="38" spans="1:25">
      <c r="A38" s="278">
        <v>34</v>
      </c>
      <c r="B38" s="266" t="s">
        <v>97</v>
      </c>
      <c r="C38" s="287"/>
      <c r="D38" s="316">
        <f>投入係数表!Q38</f>
        <v>0</v>
      </c>
      <c r="E38" s="306">
        <f t="shared" si="6"/>
        <v>0</v>
      </c>
      <c r="F38" s="316">
        <f>分析係数表!C41</f>
        <v>0.99594790611943085</v>
      </c>
      <c r="G38" s="306">
        <f t="shared" si="7"/>
        <v>0</v>
      </c>
      <c r="H38" s="306">
        <v>0.26299933484713311</v>
      </c>
      <c r="I38" s="306">
        <f t="shared" si="8"/>
        <v>0.26299933484713311</v>
      </c>
      <c r="J38" s="316">
        <f>分析係数表!G41</f>
        <v>0.50896339569449323</v>
      </c>
      <c r="K38" s="308">
        <f t="shared" si="9"/>
        <v>0.13385703452918993</v>
      </c>
      <c r="L38" s="49"/>
      <c r="M38" s="50"/>
      <c r="N38" s="318">
        <f>分析係数表!H41</f>
        <v>5.504775199299148E-2</v>
      </c>
      <c r="O38" s="310">
        <f t="shared" si="12"/>
        <v>92.2039659898347</v>
      </c>
      <c r="P38" s="316">
        <f>分析係数表!C41</f>
        <v>0.99594790611943085</v>
      </c>
      <c r="Q38" s="310">
        <f t="shared" si="10"/>
        <v>91.830346863483086</v>
      </c>
      <c r="R38" s="310">
        <v>93.333638027592045</v>
      </c>
      <c r="S38" s="311">
        <f t="shared" si="11"/>
        <v>93.596637362439182</v>
      </c>
      <c r="T38" s="316">
        <f>分析係数表!F41</f>
        <v>0.58132099287543681</v>
      </c>
      <c r="U38" s="313">
        <f t="shared" si="3"/>
        <v>54.409690161335348</v>
      </c>
      <c r="V38" s="320">
        <f>分析係数表!D41</f>
        <v>0.12149342216939719</v>
      </c>
      <c r="W38" s="291">
        <f t="shared" si="4"/>
        <v>11</v>
      </c>
      <c r="X38" s="316">
        <f>分析係数表!E41</f>
        <v>0.11755967401821014</v>
      </c>
      <c r="Y38" s="292">
        <f t="shared" si="5"/>
        <v>11</v>
      </c>
    </row>
    <row r="39" spans="1:25">
      <c r="A39" s="278">
        <v>35</v>
      </c>
      <c r="B39" s="266" t="s">
        <v>3</v>
      </c>
      <c r="C39" s="287"/>
      <c r="D39" s="316">
        <f>投入係数表!Q39</f>
        <v>1.329374615941544E-3</v>
      </c>
      <c r="E39" s="306">
        <f>$C$19*D39</f>
        <v>13.29374615941544</v>
      </c>
      <c r="F39" s="316">
        <f>分析係数表!C42</f>
        <v>0.9655414908579466</v>
      </c>
      <c r="G39" s="306">
        <f>E39*F39</f>
        <v>12.835663485849086</v>
      </c>
      <c r="H39" s="306">
        <v>16.62422970082142</v>
      </c>
      <c r="I39" s="306">
        <f>C39+H39</f>
        <v>16.62422970082142</v>
      </c>
      <c r="J39" s="316">
        <f>分析係数表!G42</f>
        <v>0.53299358903562055</v>
      </c>
      <c r="K39" s="308">
        <f>I39*J39</f>
        <v>8.8606078531933701</v>
      </c>
      <c r="L39" s="49"/>
      <c r="M39" s="50"/>
      <c r="N39" s="318">
        <f>分析係数表!H42</f>
        <v>1.3420289237220641E-2</v>
      </c>
      <c r="O39" s="310">
        <f t="shared" si="12"/>
        <v>22.478736144574608</v>
      </c>
      <c r="P39" s="316">
        <f>分析係数表!C42</f>
        <v>0.9655414908579466</v>
      </c>
      <c r="Q39" s="310">
        <f>O39*P39</f>
        <v>21.704152409634979</v>
      </c>
      <c r="R39" s="310">
        <v>23.324437398109016</v>
      </c>
      <c r="S39" s="311">
        <f>I39+R39</f>
        <v>39.948667098930436</v>
      </c>
      <c r="T39" s="316">
        <f>分析係数表!F42</f>
        <v>0.58706867988829459</v>
      </c>
      <c r="U39" s="313">
        <f>S39*T39</f>
        <v>23.452611257066039</v>
      </c>
      <c r="V39" s="320">
        <f>分析係数表!D42</f>
        <v>0.12536880137580664</v>
      </c>
      <c r="W39" s="291">
        <f>ROUND(S39*V39,0)</f>
        <v>5</v>
      </c>
      <c r="X39" s="316">
        <f>分析係数表!E42</f>
        <v>0.11770088827882173</v>
      </c>
      <c r="Y39" s="292">
        <f>ROUND(S39*X39,0)</f>
        <v>5</v>
      </c>
    </row>
    <row r="40" spans="1:25">
      <c r="A40" s="278">
        <v>36</v>
      </c>
      <c r="B40" s="266" t="s">
        <v>98</v>
      </c>
      <c r="C40" s="287"/>
      <c r="D40" s="316">
        <f>投入係数表!Q40</f>
        <v>3.9944360957149726E-2</v>
      </c>
      <c r="E40" s="306">
        <f>$C$19*D40</f>
        <v>399.44360957149723</v>
      </c>
      <c r="F40" s="316">
        <f>分析係数表!C43</f>
        <v>0.68354347123018677</v>
      </c>
      <c r="G40" s="306">
        <f>E40*F40</f>
        <v>273.0370714472167</v>
      </c>
      <c r="H40" s="306">
        <v>405.29915116316846</v>
      </c>
      <c r="I40" s="306">
        <f>C40+H40</f>
        <v>405.29915116316846</v>
      </c>
      <c r="J40" s="316">
        <f>分析係数表!G43</f>
        <v>0.37257380440005849</v>
      </c>
      <c r="K40" s="308">
        <f>I40*J40</f>
        <v>151.00384666897605</v>
      </c>
      <c r="L40" s="49"/>
      <c r="M40" s="50"/>
      <c r="N40" s="318">
        <f>分析係数表!H43</f>
        <v>1.4147055315786071E-2</v>
      </c>
      <c r="O40" s="310">
        <f t="shared" si="12"/>
        <v>23.696055878160536</v>
      </c>
      <c r="P40" s="316">
        <f>分析係数表!C43</f>
        <v>0.68354347123018677</v>
      </c>
      <c r="Q40" s="310">
        <f>O40*P40</f>
        <v>16.197284289422324</v>
      </c>
      <c r="R40" s="310">
        <v>76.604066156596872</v>
      </c>
      <c r="S40" s="311">
        <f>I40+R40</f>
        <v>481.9032173197653</v>
      </c>
      <c r="T40" s="316">
        <f>分析係数表!F43</f>
        <v>0.62240825035949521</v>
      </c>
      <c r="U40" s="313">
        <f>S40*T40</f>
        <v>299.94053833460669</v>
      </c>
      <c r="V40" s="320">
        <f>分析係数表!D43</f>
        <v>0.13048156468325811</v>
      </c>
      <c r="W40" s="291">
        <f>ROUND(S40*V40,0)</f>
        <v>63</v>
      </c>
      <c r="X40" s="316">
        <f>分析係数表!E43</f>
        <v>0.11291103502841897</v>
      </c>
      <c r="Y40" s="292">
        <f>ROUND(S40*X40,0)</f>
        <v>54</v>
      </c>
    </row>
    <row r="41" spans="1:25">
      <c r="A41" s="278">
        <v>37</v>
      </c>
      <c r="B41" s="266" t="s">
        <v>99</v>
      </c>
      <c r="C41" s="287"/>
      <c r="D41" s="316">
        <f>投入係数表!Q41</f>
        <v>1.2168188704270425E-4</v>
      </c>
      <c r="E41" s="306">
        <f>$C$19*D41</f>
        <v>1.2168188704270426</v>
      </c>
      <c r="F41" s="316">
        <f>分析係数表!C44</f>
        <v>0.55987382763194615</v>
      </c>
      <c r="G41" s="306">
        <f>E41*F41</f>
        <v>0.68126503852076947</v>
      </c>
      <c r="H41" s="306">
        <v>1.7305858093914055</v>
      </c>
      <c r="I41" s="306">
        <f>C41+H41</f>
        <v>1.7305858093914055</v>
      </c>
      <c r="J41" s="316">
        <f>分析係数表!G44</f>
        <v>0.32381925449611038</v>
      </c>
      <c r="K41" s="308">
        <f>I41*J41</f>
        <v>0.56039700663867265</v>
      </c>
      <c r="L41" s="49"/>
      <c r="M41" s="50"/>
      <c r="N41" s="318">
        <f>分析係数表!H44</f>
        <v>0.11509284654657072</v>
      </c>
      <c r="O41" s="310">
        <f t="shared" si="12"/>
        <v>192.7783882982971</v>
      </c>
      <c r="P41" s="316">
        <f>分析係数表!C44</f>
        <v>0.55987382763194615</v>
      </c>
      <c r="Q41" s="310">
        <f>O41*P41</f>
        <v>107.93157414128518</v>
      </c>
      <c r="R41" s="310">
        <v>110.83393658870095</v>
      </c>
      <c r="S41" s="311">
        <f>I41+R41</f>
        <v>112.56452239809235</v>
      </c>
      <c r="T41" s="316">
        <f>分析係数表!F44</f>
        <v>0.5344179716450459</v>
      </c>
      <c r="U41" s="313">
        <f>S41*T41</f>
        <v>60.156503739181851</v>
      </c>
      <c r="V41" s="320">
        <f>分析係数表!D44</f>
        <v>0.19836337849438287</v>
      </c>
      <c r="W41" s="291">
        <f>ROUND(S41*V41,0)</f>
        <v>22</v>
      </c>
      <c r="X41" s="316">
        <f>分析係数表!E44</f>
        <v>0.16230318686650563</v>
      </c>
      <c r="Y41" s="292">
        <f>ROUND(S41*X41,0)</f>
        <v>18</v>
      </c>
    </row>
    <row r="42" spans="1:25">
      <c r="A42" s="278">
        <v>38</v>
      </c>
      <c r="B42" s="266" t="s">
        <v>4</v>
      </c>
      <c r="C42" s="287"/>
      <c r="D42" s="316">
        <f>投入係数表!Q42</f>
        <v>5.9015715215711569E-4</v>
      </c>
      <c r="E42" s="306">
        <f>$C$19*D42</f>
        <v>5.9015715215711566</v>
      </c>
      <c r="F42" s="316">
        <f>分析係数表!C45</f>
        <v>1</v>
      </c>
      <c r="G42" s="306">
        <f>E42*F42</f>
        <v>5.9015715215711566</v>
      </c>
      <c r="H42" s="306">
        <v>8.5857010652923922</v>
      </c>
      <c r="I42" s="306">
        <f>C42+H42</f>
        <v>8.5857010652923922</v>
      </c>
      <c r="J42" s="316">
        <f>分析係数表!G45</f>
        <v>0</v>
      </c>
      <c r="K42" s="308">
        <f>I42*J42</f>
        <v>0</v>
      </c>
      <c r="L42" s="49"/>
      <c r="M42" s="50"/>
      <c r="N42" s="318">
        <f>分析係数表!H45</f>
        <v>0</v>
      </c>
      <c r="O42" s="310">
        <f t="shared" si="12"/>
        <v>0</v>
      </c>
      <c r="P42" s="316">
        <f>分析係数表!C45</f>
        <v>1</v>
      </c>
      <c r="Q42" s="310">
        <f>O42*P42</f>
        <v>0</v>
      </c>
      <c r="R42" s="310">
        <v>1.8921992775480463</v>
      </c>
      <c r="S42" s="311">
        <f>I42+R42</f>
        <v>10.477900342840439</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316">
        <f>投入係数表!Q43</f>
        <v>6.9518383091084976E-3</v>
      </c>
      <c r="E43" s="306">
        <f>$C$19*D43</f>
        <v>69.518383091084971</v>
      </c>
      <c r="F43" s="316">
        <f>分析係数表!C46</f>
        <v>0.63561708735819755</v>
      </c>
      <c r="G43" s="306">
        <f>E43*F43</f>
        <v>44.187072178206797</v>
      </c>
      <c r="H43" s="306">
        <v>57.09995608525071</v>
      </c>
      <c r="I43" s="306">
        <f>C43+H43</f>
        <v>57.09995608525071</v>
      </c>
      <c r="J43" s="316">
        <f>分析係数表!G46</f>
        <v>7.4261727822867345E-3</v>
      </c>
      <c r="K43" s="308">
        <f>I43*J43</f>
        <v>0.4240341397500566</v>
      </c>
      <c r="L43" s="49"/>
      <c r="M43" s="50"/>
      <c r="N43" s="318">
        <f>分析係数表!H46</f>
        <v>7.1346566917706757E-6</v>
      </c>
      <c r="O43" s="310">
        <f t="shared" si="12"/>
        <v>1.195041793969942E-2</v>
      </c>
      <c r="P43" s="316">
        <f>分析係数表!C46</f>
        <v>0.63561708735819755</v>
      </c>
      <c r="Q43" s="310">
        <f>O43*P43</f>
        <v>7.5958898435448978E-3</v>
      </c>
      <c r="R43" s="310">
        <v>3.8002648771042407</v>
      </c>
      <c r="S43" s="311">
        <f>I43+R43</f>
        <v>60.90022096235495</v>
      </c>
      <c r="T43" s="316">
        <f>分析係数表!F46</f>
        <v>0.64740426293918441</v>
      </c>
      <c r="U43" s="313">
        <f>S43*T43</f>
        <v>39.427062664966876</v>
      </c>
      <c r="V43" s="320">
        <f>分析係数表!D46</f>
        <v>3.6867524451068895E-3</v>
      </c>
      <c r="W43" s="291">
        <f>ROUND(S43*V43,0)</f>
        <v>0</v>
      </c>
      <c r="X43" s="316">
        <f>分析係数表!E46</f>
        <v>3.6024838177901608E-3</v>
      </c>
      <c r="Y43" s="292">
        <f>ROUND(S43*X43,0)</f>
        <v>0</v>
      </c>
    </row>
    <row r="44" spans="1:25">
      <c r="A44" s="279">
        <v>40</v>
      </c>
      <c r="B44" s="276" t="s">
        <v>279</v>
      </c>
      <c r="C44" s="293">
        <f>SUM(C5:C43)</f>
        <v>10000</v>
      </c>
      <c r="D44" s="317">
        <f>投入係数表!Q44</f>
        <v>0.55942563107268672</v>
      </c>
      <c r="E44" s="307">
        <f>SUM(E5:E43)</f>
        <v>5594.2563107268679</v>
      </c>
      <c r="F44" s="317">
        <f>分析係数表!C47</f>
        <v>0.59941121331825653</v>
      </c>
      <c r="G44" s="307">
        <f>SUM(G5:G43)</f>
        <v>2385.0228701799579</v>
      </c>
      <c r="H44" s="307">
        <f>SUM(H5:H43)</f>
        <v>3604.7674899138874</v>
      </c>
      <c r="I44" s="307">
        <f>SUM(I5:I43)</f>
        <v>13604.767489913887</v>
      </c>
      <c r="J44" s="317">
        <f>分析係数表!G47</f>
        <v>0.26745444124294698</v>
      </c>
      <c r="K44" s="309">
        <f>SUM(K5:K43)</f>
        <v>2768.5644563537899</v>
      </c>
      <c r="L44" s="322">
        <f>データ入力!$H$32</f>
        <v>0.60499999999999998</v>
      </c>
      <c r="M44" s="307">
        <f>K44*L44</f>
        <v>1674.9814960940428</v>
      </c>
      <c r="N44" s="319">
        <f>分析係数表!H47</f>
        <v>1</v>
      </c>
      <c r="O44" s="307">
        <f>SUM(O5:O43)</f>
        <v>1674.9814960940428</v>
      </c>
      <c r="P44" s="317">
        <f>分析係数表!C47</f>
        <v>0.59941121331825653</v>
      </c>
      <c r="Q44" s="307">
        <f>SUM(Q5:Q43)</f>
        <v>1041.9309430217252</v>
      </c>
      <c r="R44" s="307">
        <f>SUM(R5:R43)</f>
        <v>1301.8552937234399</v>
      </c>
      <c r="S44" s="312">
        <f>SUM(S5:S43)</f>
        <v>14906.622783637327</v>
      </c>
      <c r="T44" s="317">
        <f>分析係数表!F47</f>
        <v>0.52032812004185636</v>
      </c>
      <c r="U44" s="314">
        <f>SUM(U5:U43)</f>
        <v>6545.9196753870574</v>
      </c>
      <c r="V44" s="321">
        <f>分析係数表!D47</f>
        <v>6.7043132898265148E-2</v>
      </c>
      <c r="W44" s="294">
        <f>SUM(W5:W43)</f>
        <v>460</v>
      </c>
      <c r="X44" s="317">
        <f>分析係数表!E47</f>
        <v>6.0489972943054145E-2</v>
      </c>
      <c r="Y44" s="295">
        <f>SUM(Y5:Y43)</f>
        <v>431</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4CD5E-7F63-4F61-9B49-0B0657D6B7A0}">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311</v>
      </c>
      <c r="S2" s="83" t="s">
        <v>240</v>
      </c>
      <c r="U2" s="290" t="s">
        <v>227</v>
      </c>
      <c r="W2" s="83" t="s">
        <v>216</v>
      </c>
      <c r="Y2" s="83" t="s">
        <v>241</v>
      </c>
    </row>
    <row r="3" spans="1:25" ht="44">
      <c r="B3" s="39"/>
      <c r="C3" s="40" t="s">
        <v>242</v>
      </c>
      <c r="D3" s="40" t="s">
        <v>312</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投入係数表!R5</f>
        <v>0</v>
      </c>
      <c r="E5" s="306">
        <f>$C$20*D5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 t="shared" ref="Q5:Q11" si="0">O5*P5</f>
        <v>0</v>
      </c>
      <c r="R5" s="310">
        <f t="array" ref="R5:R43">MMULT(逆行列係数表!C5:AO43,Q5:Q43)</f>
        <v>0</v>
      </c>
      <c r="S5" s="311">
        <f>I5+R5</f>
        <v>0</v>
      </c>
      <c r="T5" s="316">
        <f>分析係数表!F8</f>
        <v>0.42721038226158625</v>
      </c>
      <c r="U5" s="313">
        <f>S5*T5</f>
        <v>0</v>
      </c>
      <c r="V5" s="320">
        <f>分析係数表!D8</f>
        <v>0.32298797552049696</v>
      </c>
      <c r="W5" s="291">
        <f>ROUND(S5*V5,0)</f>
        <v>0</v>
      </c>
      <c r="X5" s="316">
        <f>分析係数表!E8</f>
        <v>0.12265584155979949</v>
      </c>
      <c r="Y5" s="292">
        <f>ROUND(S5*X5,0)</f>
        <v>0</v>
      </c>
    </row>
    <row r="6" spans="1:25">
      <c r="A6" s="278">
        <v>2</v>
      </c>
      <c r="B6" s="266" t="s">
        <v>74</v>
      </c>
      <c r="C6" s="287"/>
      <c r="D6" s="316">
        <f>投入係数表!R6</f>
        <v>0</v>
      </c>
      <c r="E6" s="306">
        <f>$C$20*D6</f>
        <v>0</v>
      </c>
      <c r="F6" s="316">
        <f>分析係数表!C9</f>
        <v>0.39351462480142041</v>
      </c>
      <c r="G6" s="306">
        <f>E6*F6</f>
        <v>0</v>
      </c>
      <c r="H6" s="306">
        <v>0</v>
      </c>
      <c r="I6" s="306">
        <f>C6+H6</f>
        <v>0</v>
      </c>
      <c r="J6" s="316">
        <f>分析係数表!G9</f>
        <v>0.22817522849038765</v>
      </c>
      <c r="K6" s="308">
        <f t="shared" ref="K6:K38" si="1">I6*J6</f>
        <v>0</v>
      </c>
      <c r="L6" s="49"/>
      <c r="M6" s="50"/>
      <c r="N6" s="318">
        <f>分析係数表!H9</f>
        <v>5.0911500837573466E-4</v>
      </c>
      <c r="O6" s="310">
        <f>$M$44*N6</f>
        <v>0</v>
      </c>
      <c r="P6" s="316">
        <f>分析係数表!C9</f>
        <v>0.39351462480142041</v>
      </c>
      <c r="Q6" s="310">
        <f t="shared" si="0"/>
        <v>0</v>
      </c>
      <c r="R6" s="310">
        <v>0</v>
      </c>
      <c r="S6" s="311">
        <f>I6+R6</f>
        <v>0</v>
      </c>
      <c r="T6" s="316">
        <f>分析係数表!F9</f>
        <v>0.63987813845992225</v>
      </c>
      <c r="U6" s="313">
        <f t="shared" ref="U6:U38" si="2">S6*T6</f>
        <v>0</v>
      </c>
      <c r="V6" s="320">
        <f>分析係数表!D9</f>
        <v>0.29572434079210003</v>
      </c>
      <c r="W6" s="291">
        <f t="shared" ref="W6:W38" si="3">ROUND(S6*V6,0)</f>
        <v>0</v>
      </c>
      <c r="X6" s="316">
        <f>分析係数表!E9</f>
        <v>0.26862065342998215</v>
      </c>
      <c r="Y6" s="292">
        <f t="shared" ref="Y6:Y38" si="4">ROUND(S6*X6,0)</f>
        <v>0</v>
      </c>
    </row>
    <row r="7" spans="1:25">
      <c r="A7" s="278">
        <v>3</v>
      </c>
      <c r="B7" s="266" t="s">
        <v>75</v>
      </c>
      <c r="C7" s="287"/>
      <c r="D7" s="316">
        <f>投入係数表!R7</f>
        <v>0</v>
      </c>
      <c r="E7" s="306">
        <f>$C$20*D7</f>
        <v>0</v>
      </c>
      <c r="F7" s="316">
        <f>分析係数表!C10</f>
        <v>0.12671464860287895</v>
      </c>
      <c r="G7" s="306">
        <f>E7*F7</f>
        <v>0</v>
      </c>
      <c r="H7" s="306">
        <v>0</v>
      </c>
      <c r="I7" s="306">
        <f>C7+H7</f>
        <v>0</v>
      </c>
      <c r="J7" s="316">
        <f>分析係数表!G10</f>
        <v>0.17153349174243465</v>
      </c>
      <c r="K7" s="308">
        <f t="shared" si="1"/>
        <v>0</v>
      </c>
      <c r="L7" s="49"/>
      <c r="M7" s="50"/>
      <c r="N7" s="318">
        <f>分析係数表!H10</f>
        <v>1.1608350684055029E-3</v>
      </c>
      <c r="O7" s="310">
        <f>$M$44*N7</f>
        <v>0</v>
      </c>
      <c r="P7" s="316">
        <f>分析係数表!C10</f>
        <v>0.12671464860287895</v>
      </c>
      <c r="Q7" s="310">
        <f t="shared" si="0"/>
        <v>0</v>
      </c>
      <c r="R7" s="310">
        <v>0</v>
      </c>
      <c r="S7" s="311">
        <f t="shared" ref="S7:S38" si="5">I7+R7</f>
        <v>0</v>
      </c>
      <c r="T7" s="316">
        <f>分析係数表!F10</f>
        <v>0.47381340455197063</v>
      </c>
      <c r="U7" s="313">
        <f t="shared" si="2"/>
        <v>0</v>
      </c>
      <c r="V7" s="320">
        <f>分析係数表!D10</f>
        <v>9.5045460793747427E-2</v>
      </c>
      <c r="W7" s="291">
        <f t="shared" si="3"/>
        <v>0</v>
      </c>
      <c r="X7" s="316">
        <f>分析係数表!E10</f>
        <v>4.2279520059697977E-2</v>
      </c>
      <c r="Y7" s="292">
        <f t="shared" si="4"/>
        <v>0</v>
      </c>
    </row>
    <row r="8" spans="1:25">
      <c r="A8" s="278">
        <v>4</v>
      </c>
      <c r="B8" s="266" t="s">
        <v>76</v>
      </c>
      <c r="C8" s="287"/>
      <c r="D8" s="316">
        <f>投入係数表!R8</f>
        <v>1.5415327460093571E-5</v>
      </c>
      <c r="E8" s="306">
        <f t="shared" ref="E8:E38" si="6">$C$20*D8</f>
        <v>0</v>
      </c>
      <c r="F8" s="316">
        <f>分析係数表!C11</f>
        <v>9.348517078458185E-3</v>
      </c>
      <c r="G8" s="306">
        <f>E8*F8</f>
        <v>0</v>
      </c>
      <c r="H8" s="306">
        <v>0</v>
      </c>
      <c r="I8" s="306">
        <f>C8+H8</f>
        <v>0</v>
      </c>
      <c r="J8" s="316">
        <f>分析係数表!G11</f>
        <v>0.2579516055394917</v>
      </c>
      <c r="K8" s="308">
        <f t="shared" si="1"/>
        <v>0</v>
      </c>
      <c r="L8" s="49"/>
      <c r="M8" s="50"/>
      <c r="N8" s="318">
        <f>分析係数表!H11</f>
        <v>-1.9466162084954558E-5</v>
      </c>
      <c r="O8" s="310">
        <f>$M$44*N8</f>
        <v>0</v>
      </c>
      <c r="P8" s="316">
        <f>分析係数表!C11</f>
        <v>9.348517078458185E-3</v>
      </c>
      <c r="Q8" s="310">
        <f t="shared" si="0"/>
        <v>0</v>
      </c>
      <c r="R8" s="310">
        <v>0</v>
      </c>
      <c r="S8" s="311">
        <f t="shared" si="5"/>
        <v>0</v>
      </c>
      <c r="T8" s="316">
        <f>分析係数表!F11</f>
        <v>0.54360066960888753</v>
      </c>
      <c r="U8" s="313">
        <f t="shared" si="2"/>
        <v>0</v>
      </c>
      <c r="V8" s="320">
        <f>分析係数表!D11</f>
        <v>4.0785268604474206E-2</v>
      </c>
      <c r="W8" s="291">
        <f t="shared" si="3"/>
        <v>0</v>
      </c>
      <c r="X8" s="316">
        <f>分析係数表!E11</f>
        <v>3.926343022371024E-2</v>
      </c>
      <c r="Y8" s="292">
        <f t="shared" si="4"/>
        <v>0</v>
      </c>
    </row>
    <row r="9" spans="1:25">
      <c r="A9" s="278">
        <v>5</v>
      </c>
      <c r="B9" s="266" t="s">
        <v>77</v>
      </c>
      <c r="C9" s="287"/>
      <c r="D9" s="316">
        <f>投入係数表!R9</f>
        <v>0</v>
      </c>
      <c r="E9" s="306">
        <f t="shared" si="6"/>
        <v>0</v>
      </c>
      <c r="F9" s="316">
        <f>分析係数表!C12</f>
        <v>0.26169189557273109</v>
      </c>
      <c r="G9" s="306">
        <f t="shared" ref="G9:G38" si="7">E9*F9</f>
        <v>0</v>
      </c>
      <c r="H9" s="306">
        <v>0</v>
      </c>
      <c r="I9" s="306">
        <f t="shared" ref="I9:I38" si="8">C9+H9</f>
        <v>0</v>
      </c>
      <c r="J9" s="316">
        <f>分析係数表!G12</f>
        <v>0.13770114594385849</v>
      </c>
      <c r="K9" s="308">
        <f t="shared" si="1"/>
        <v>0</v>
      </c>
      <c r="L9" s="49"/>
      <c r="M9" s="50"/>
      <c r="N9" s="318">
        <f>分析係数表!H12</f>
        <v>0.10146071966313146</v>
      </c>
      <c r="O9" s="310">
        <f t="shared" ref="O9:O43" si="9">$M$44*N9</f>
        <v>0</v>
      </c>
      <c r="P9" s="316">
        <f>分析係数表!C12</f>
        <v>0.26169189557273109</v>
      </c>
      <c r="Q9" s="310">
        <f t="shared" si="0"/>
        <v>0</v>
      </c>
      <c r="R9" s="310">
        <v>0</v>
      </c>
      <c r="S9" s="311">
        <f t="shared" si="5"/>
        <v>0</v>
      </c>
      <c r="T9" s="316">
        <f>分析係数表!F12</f>
        <v>0.33651535386825859</v>
      </c>
      <c r="U9" s="313">
        <f t="shared" si="2"/>
        <v>0</v>
      </c>
      <c r="V9" s="320">
        <f>分析係数表!D12</f>
        <v>3.4578030097235327E-2</v>
      </c>
      <c r="W9" s="291">
        <f t="shared" si="3"/>
        <v>0</v>
      </c>
      <c r="X9" s="316">
        <f>分析係数表!E12</f>
        <v>3.3355134693599395E-2</v>
      </c>
      <c r="Y9" s="292">
        <f t="shared" si="4"/>
        <v>0</v>
      </c>
    </row>
    <row r="10" spans="1:25">
      <c r="A10" s="278">
        <v>6</v>
      </c>
      <c r="B10" s="266" t="s">
        <v>78</v>
      </c>
      <c r="C10" s="287"/>
      <c r="D10" s="316">
        <f>投入係数表!R10</f>
        <v>9.0289775123405201E-4</v>
      </c>
      <c r="E10" s="306">
        <f t="shared" si="6"/>
        <v>0</v>
      </c>
      <c r="F10" s="316">
        <f>分析係数表!C13</f>
        <v>8.2810371123538395E-2</v>
      </c>
      <c r="G10" s="306">
        <f t="shared" si="7"/>
        <v>0</v>
      </c>
      <c r="H10" s="306">
        <v>0</v>
      </c>
      <c r="I10" s="306">
        <f t="shared" si="8"/>
        <v>0</v>
      </c>
      <c r="J10" s="316">
        <f>分析係数表!G13</f>
        <v>0.2721720626600464</v>
      </c>
      <c r="K10" s="308">
        <f t="shared" si="1"/>
        <v>0</v>
      </c>
      <c r="L10" s="49"/>
      <c r="M10" s="50"/>
      <c r="N10" s="318">
        <f>分析係数表!H13</f>
        <v>1.212874021164739E-2</v>
      </c>
      <c r="O10" s="310">
        <f t="shared" si="9"/>
        <v>0</v>
      </c>
      <c r="P10" s="316">
        <f>分析係数表!C13</f>
        <v>8.2810371123538395E-2</v>
      </c>
      <c r="Q10" s="310">
        <f t="shared" si="0"/>
        <v>0</v>
      </c>
      <c r="R10" s="310">
        <v>0</v>
      </c>
      <c r="S10" s="311">
        <f t="shared" si="5"/>
        <v>0</v>
      </c>
      <c r="T10" s="316">
        <f>分析係数表!F13</f>
        <v>0.39077170920544851</v>
      </c>
      <c r="U10" s="313">
        <f t="shared" si="2"/>
        <v>0</v>
      </c>
      <c r="V10" s="320">
        <f>分析係数表!D13</f>
        <v>0.12720758845381647</v>
      </c>
      <c r="W10" s="291">
        <f t="shared" si="3"/>
        <v>0</v>
      </c>
      <c r="X10" s="316">
        <f>分析係数表!E13</f>
        <v>9.5492852763317662E-2</v>
      </c>
      <c r="Y10" s="292">
        <f t="shared" si="4"/>
        <v>0</v>
      </c>
    </row>
    <row r="11" spans="1:25">
      <c r="A11" s="278">
        <v>7</v>
      </c>
      <c r="B11" s="266" t="s">
        <v>79</v>
      </c>
      <c r="C11" s="287"/>
      <c r="D11" s="316">
        <f>投入係数表!R11</f>
        <v>1.050444456923519E-3</v>
      </c>
      <c r="E11" s="306">
        <f t="shared" si="6"/>
        <v>0</v>
      </c>
      <c r="F11" s="316">
        <f>分析係数表!C14</f>
        <v>0.29759344347769412</v>
      </c>
      <c r="G11" s="306">
        <f t="shared" si="7"/>
        <v>0</v>
      </c>
      <c r="H11" s="306">
        <v>0</v>
      </c>
      <c r="I11" s="306">
        <f t="shared" si="8"/>
        <v>0</v>
      </c>
      <c r="J11" s="316">
        <f>分析係数表!G14</f>
        <v>0.17335642824825784</v>
      </c>
      <c r="K11" s="308">
        <f t="shared" si="1"/>
        <v>0</v>
      </c>
      <c r="L11" s="49"/>
      <c r="M11" s="50"/>
      <c r="N11" s="318">
        <f>分析係数表!H14</f>
        <v>1.9165801846449152E-3</v>
      </c>
      <c r="O11" s="310">
        <f t="shared" si="9"/>
        <v>0</v>
      </c>
      <c r="P11" s="316">
        <f>分析係数表!C14</f>
        <v>0.29759344347769412</v>
      </c>
      <c r="Q11" s="310">
        <f t="shared" si="0"/>
        <v>0</v>
      </c>
      <c r="R11" s="310">
        <v>0</v>
      </c>
      <c r="S11" s="311">
        <f t="shared" si="5"/>
        <v>0</v>
      </c>
      <c r="T11" s="316">
        <f>分析係数表!F14</f>
        <v>0.35598651785260127</v>
      </c>
      <c r="U11" s="313">
        <f t="shared" si="2"/>
        <v>0</v>
      </c>
      <c r="V11" s="320">
        <f>分析係数表!D14</f>
        <v>4.3833041969742803E-2</v>
      </c>
      <c r="W11" s="291">
        <f t="shared" si="3"/>
        <v>0</v>
      </c>
      <c r="X11" s="316">
        <f>分析係数表!E14</f>
        <v>3.8757158040430381E-2</v>
      </c>
      <c r="Y11" s="292">
        <f t="shared" si="4"/>
        <v>0</v>
      </c>
    </row>
    <row r="12" spans="1:25">
      <c r="A12" s="278">
        <v>8</v>
      </c>
      <c r="B12" s="266" t="s">
        <v>80</v>
      </c>
      <c r="C12" s="287"/>
      <c r="D12" s="316">
        <f>投入係数表!R12</f>
        <v>3.6919709266924105E-3</v>
      </c>
      <c r="E12" s="306">
        <f t="shared" si="6"/>
        <v>0</v>
      </c>
      <c r="F12" s="316">
        <f>分析係数表!C15</f>
        <v>0.21593049601829584</v>
      </c>
      <c r="G12" s="306">
        <f t="shared" si="7"/>
        <v>0</v>
      </c>
      <c r="H12" s="306">
        <v>0</v>
      </c>
      <c r="I12" s="306">
        <f t="shared" si="8"/>
        <v>0</v>
      </c>
      <c r="J12" s="316">
        <f>分析係数表!G15</f>
        <v>0.1171240792325445</v>
      </c>
      <c r="K12" s="308">
        <f t="shared" si="1"/>
        <v>0</v>
      </c>
      <c r="L12" s="49"/>
      <c r="M12" s="50"/>
      <c r="N12" s="318">
        <f>分析係数表!H15</f>
        <v>7.9892300155183192E-3</v>
      </c>
      <c r="O12" s="310">
        <f t="shared" si="9"/>
        <v>0</v>
      </c>
      <c r="P12" s="316">
        <f>分析係数表!C15</f>
        <v>0.21593049601829584</v>
      </c>
      <c r="Q12" s="310">
        <f t="shared" ref="Q12:Q38" si="10">O12*P12</f>
        <v>0</v>
      </c>
      <c r="R12" s="310">
        <v>0</v>
      </c>
      <c r="S12" s="311">
        <f t="shared" si="5"/>
        <v>0</v>
      </c>
      <c r="T12" s="316">
        <f>分析係数表!F15</f>
        <v>0.35842164855867914</v>
      </c>
      <c r="U12" s="313">
        <f t="shared" si="2"/>
        <v>0</v>
      </c>
      <c r="V12" s="320">
        <f>分析係数表!D15</f>
        <v>1.5678367482667734E-2</v>
      </c>
      <c r="W12" s="291">
        <f t="shared" si="3"/>
        <v>0</v>
      </c>
      <c r="X12" s="316">
        <f>分析係数表!E15</f>
        <v>1.5634458686506418E-2</v>
      </c>
      <c r="Y12" s="292">
        <f t="shared" si="4"/>
        <v>0</v>
      </c>
    </row>
    <row r="13" spans="1:25">
      <c r="A13" s="278">
        <v>9</v>
      </c>
      <c r="B13" s="266" t="s">
        <v>81</v>
      </c>
      <c r="C13" s="287"/>
      <c r="D13" s="316">
        <f>投入係数表!R13</f>
        <v>2.129517379130069E-3</v>
      </c>
      <c r="E13" s="306">
        <f t="shared" si="6"/>
        <v>0</v>
      </c>
      <c r="F13" s="316">
        <f>分析係数表!C16</f>
        <v>0.18770505348742417</v>
      </c>
      <c r="G13" s="306">
        <f t="shared" si="7"/>
        <v>0</v>
      </c>
      <c r="H13" s="306">
        <v>0</v>
      </c>
      <c r="I13" s="306">
        <f t="shared" si="8"/>
        <v>0</v>
      </c>
      <c r="J13" s="316">
        <f>分析係数表!G16</f>
        <v>1.5279579137581789E-2</v>
      </c>
      <c r="K13" s="308">
        <f t="shared" si="1"/>
        <v>0</v>
      </c>
      <c r="L13" s="49"/>
      <c r="M13" s="50"/>
      <c r="N13" s="318">
        <f>分析係数表!H16</f>
        <v>6.0242927132958465E-3</v>
      </c>
      <c r="O13" s="310">
        <f t="shared" si="9"/>
        <v>0</v>
      </c>
      <c r="P13" s="316">
        <f>分析係数表!C16</f>
        <v>0.18770505348742417</v>
      </c>
      <c r="Q13" s="310">
        <f t="shared" si="10"/>
        <v>0</v>
      </c>
      <c r="R13" s="310">
        <v>0</v>
      </c>
      <c r="S13" s="311">
        <f t="shared" si="5"/>
        <v>0</v>
      </c>
      <c r="T13" s="316">
        <f>分析係数表!F16</f>
        <v>0.2627694146106877</v>
      </c>
      <c r="U13" s="313">
        <f t="shared" si="2"/>
        <v>0</v>
      </c>
      <c r="V13" s="320">
        <f>分析係数表!D16</f>
        <v>1.0339400475073228E-2</v>
      </c>
      <c r="W13" s="291">
        <f t="shared" si="3"/>
        <v>0</v>
      </c>
      <c r="X13" s="316">
        <f>分析係数表!E16</f>
        <v>1.0339400475073228E-2</v>
      </c>
      <c r="Y13" s="292">
        <f t="shared" si="4"/>
        <v>0</v>
      </c>
    </row>
    <row r="14" spans="1:25">
      <c r="A14" s="278">
        <v>10</v>
      </c>
      <c r="B14" s="266" t="s">
        <v>82</v>
      </c>
      <c r="C14" s="287"/>
      <c r="D14" s="316">
        <f>投入係数表!R14</f>
        <v>2.6494543524626536E-2</v>
      </c>
      <c r="E14" s="306">
        <f t="shared" si="6"/>
        <v>0</v>
      </c>
      <c r="F14" s="316">
        <f>分析係数表!C17</f>
        <v>0.24245613901755958</v>
      </c>
      <c r="G14" s="306">
        <f t="shared" si="7"/>
        <v>0</v>
      </c>
      <c r="H14" s="306">
        <v>0</v>
      </c>
      <c r="I14" s="306">
        <f t="shared" si="8"/>
        <v>0</v>
      </c>
      <c r="J14" s="316">
        <f>分析係数表!G17</f>
        <v>0.24054742090319753</v>
      </c>
      <c r="K14" s="308">
        <f t="shared" si="1"/>
        <v>0</v>
      </c>
      <c r="L14" s="49"/>
      <c r="M14" s="50"/>
      <c r="N14" s="318">
        <f>分析係数表!H17</f>
        <v>2.8816966460243139E-3</v>
      </c>
      <c r="O14" s="310">
        <f t="shared" si="9"/>
        <v>0</v>
      </c>
      <c r="P14" s="316">
        <f>分析係数表!C17</f>
        <v>0.24245613901755958</v>
      </c>
      <c r="Q14" s="310">
        <f t="shared" si="10"/>
        <v>0</v>
      </c>
      <c r="R14" s="310">
        <v>0</v>
      </c>
      <c r="S14" s="311">
        <f t="shared" si="5"/>
        <v>0</v>
      </c>
      <c r="T14" s="316">
        <f>分析係数表!F17</f>
        <v>0.42825667105631338</v>
      </c>
      <c r="U14" s="313">
        <f t="shared" si="2"/>
        <v>0</v>
      </c>
      <c r="V14" s="320">
        <f>分析係数表!D17</f>
        <v>5.1560411778863557E-2</v>
      </c>
      <c r="W14" s="291">
        <f t="shared" si="3"/>
        <v>0</v>
      </c>
      <c r="X14" s="316">
        <f>分析係数表!E17</f>
        <v>4.9008807340167618E-2</v>
      </c>
      <c r="Y14" s="292">
        <f t="shared" si="4"/>
        <v>0</v>
      </c>
    </row>
    <row r="15" spans="1:25">
      <c r="A15" s="278">
        <v>11</v>
      </c>
      <c r="B15" s="266" t="s">
        <v>83</v>
      </c>
      <c r="C15" s="287"/>
      <c r="D15" s="316">
        <f>投入係数表!R15</f>
        <v>4.1224990007564521E-3</v>
      </c>
      <c r="E15" s="306">
        <f t="shared" si="6"/>
        <v>0</v>
      </c>
      <c r="F15" s="316">
        <f>分析係数表!C18</f>
        <v>0.40831687749419565</v>
      </c>
      <c r="G15" s="306">
        <f t="shared" si="7"/>
        <v>0</v>
      </c>
      <c r="H15" s="306">
        <v>0</v>
      </c>
      <c r="I15" s="306">
        <f t="shared" si="8"/>
        <v>0</v>
      </c>
      <c r="J15" s="316">
        <f>分析係数表!G18</f>
        <v>0.21766947174074985</v>
      </c>
      <c r="K15" s="308">
        <f t="shared" si="1"/>
        <v>0</v>
      </c>
      <c r="L15" s="49"/>
      <c r="M15" s="50"/>
      <c r="N15" s="318">
        <f>分析係数表!H18</f>
        <v>4.4543159123807785E-4</v>
      </c>
      <c r="O15" s="310">
        <f t="shared" si="9"/>
        <v>0</v>
      </c>
      <c r="P15" s="316">
        <f>分析係数表!C18</f>
        <v>0.40831687749419565</v>
      </c>
      <c r="Q15" s="310">
        <f t="shared" si="10"/>
        <v>0</v>
      </c>
      <c r="R15" s="310">
        <v>0</v>
      </c>
      <c r="S15" s="311">
        <f t="shared" si="5"/>
        <v>0</v>
      </c>
      <c r="T15" s="316">
        <f>分析係数表!F18</f>
        <v>0.48997194925916815</v>
      </c>
      <c r="U15" s="313">
        <f t="shared" si="2"/>
        <v>0</v>
      </c>
      <c r="V15" s="320">
        <f>分析係数表!D18</f>
        <v>3.8565313316438733E-2</v>
      </c>
      <c r="W15" s="291">
        <f t="shared" si="3"/>
        <v>0</v>
      </c>
      <c r="X15" s="316">
        <f>分析係数表!E18</f>
        <v>3.6576455199010559E-2</v>
      </c>
      <c r="Y15" s="292">
        <f t="shared" si="4"/>
        <v>0</v>
      </c>
    </row>
    <row r="16" spans="1:25">
      <c r="A16" s="278">
        <v>12</v>
      </c>
      <c r="B16" s="266" t="s">
        <v>84</v>
      </c>
      <c r="C16" s="287"/>
      <c r="D16" s="316">
        <f>投入係数表!R16</f>
        <v>7.7301260643457784E-2</v>
      </c>
      <c r="E16" s="306">
        <f t="shared" si="6"/>
        <v>0</v>
      </c>
      <c r="F16" s="316">
        <f>分析係数表!C19</f>
        <v>0.72110086081153413</v>
      </c>
      <c r="G16" s="306">
        <f t="shared" si="7"/>
        <v>0</v>
      </c>
      <c r="H16" s="306">
        <v>0</v>
      </c>
      <c r="I16" s="306">
        <f t="shared" si="8"/>
        <v>0</v>
      </c>
      <c r="J16" s="316">
        <f>分析係数表!G19</f>
        <v>6.2445810408374151E-2</v>
      </c>
      <c r="K16" s="308">
        <f t="shared" si="1"/>
        <v>0</v>
      </c>
      <c r="L16" s="49"/>
      <c r="M16" s="50"/>
      <c r="N16" s="318">
        <f>分析係数表!H19</f>
        <v>-1.2604560155461526E-4</v>
      </c>
      <c r="O16" s="310">
        <f t="shared" si="9"/>
        <v>0</v>
      </c>
      <c r="P16" s="316">
        <f>分析係数表!C19</f>
        <v>0.72110086081153413</v>
      </c>
      <c r="Q16" s="310">
        <f t="shared" si="10"/>
        <v>0</v>
      </c>
      <c r="R16" s="310">
        <v>0</v>
      </c>
      <c r="S16" s="311">
        <f t="shared" si="5"/>
        <v>0</v>
      </c>
      <c r="T16" s="316">
        <f>分析係数表!F19</f>
        <v>0.21331101927013058</v>
      </c>
      <c r="U16" s="313">
        <f t="shared" si="2"/>
        <v>0</v>
      </c>
      <c r="V16" s="320">
        <f>分析係数表!D19</f>
        <v>1.2736199640345095E-2</v>
      </c>
      <c r="W16" s="291">
        <f t="shared" si="3"/>
        <v>0</v>
      </c>
      <c r="X16" s="316">
        <f>分析係数表!E19</f>
        <v>1.2523714081279422E-2</v>
      </c>
      <c r="Y16" s="292">
        <f t="shared" si="4"/>
        <v>0</v>
      </c>
    </row>
    <row r="17" spans="1:25">
      <c r="A17" s="278">
        <v>13</v>
      </c>
      <c r="B17" s="266" t="s">
        <v>85</v>
      </c>
      <c r="C17" s="287"/>
      <c r="D17" s="316">
        <f>投入係数表!R17</f>
        <v>1.5715926345565397E-2</v>
      </c>
      <c r="E17" s="306">
        <f t="shared" si="6"/>
        <v>0</v>
      </c>
      <c r="F17" s="316">
        <f>分析係数表!C20</f>
        <v>4.9598906854145253E-2</v>
      </c>
      <c r="G17" s="306">
        <f t="shared" si="7"/>
        <v>0</v>
      </c>
      <c r="H17" s="306">
        <v>0</v>
      </c>
      <c r="I17" s="306">
        <f t="shared" si="8"/>
        <v>0</v>
      </c>
      <c r="J17" s="316">
        <f>分析係数表!G20</f>
        <v>0.11671945764775135</v>
      </c>
      <c r="K17" s="308">
        <f t="shared" si="1"/>
        <v>0</v>
      </c>
      <c r="L17" s="49"/>
      <c r="M17" s="50"/>
      <c r="N17" s="318">
        <f>分析係数表!H20</f>
        <v>7.0439320449493942E-4</v>
      </c>
      <c r="O17" s="310">
        <f t="shared" si="9"/>
        <v>0</v>
      </c>
      <c r="P17" s="316">
        <f>分析係数表!C20</f>
        <v>4.9598906854145253E-2</v>
      </c>
      <c r="Q17" s="310">
        <f t="shared" si="10"/>
        <v>0</v>
      </c>
      <c r="R17" s="310">
        <v>0</v>
      </c>
      <c r="S17" s="311">
        <f t="shared" si="5"/>
        <v>0</v>
      </c>
      <c r="T17" s="316">
        <f>分析係数表!F20</f>
        <v>0.2109583665362576</v>
      </c>
      <c r="U17" s="313">
        <f t="shared" si="2"/>
        <v>0</v>
      </c>
      <c r="V17" s="320">
        <f>分析係数表!D20</f>
        <v>3.0797631013066269E-2</v>
      </c>
      <c r="W17" s="291">
        <f t="shared" si="3"/>
        <v>0</v>
      </c>
      <c r="X17" s="316">
        <f>分析係数表!E20</f>
        <v>2.9972730221401771E-2</v>
      </c>
      <c r="Y17" s="292">
        <f t="shared" si="4"/>
        <v>0</v>
      </c>
    </row>
    <row r="18" spans="1:25">
      <c r="A18" s="278">
        <v>14</v>
      </c>
      <c r="B18" s="266" t="s">
        <v>86</v>
      </c>
      <c r="C18" s="287"/>
      <c r="D18" s="316">
        <f>投入係数表!R18</f>
        <v>3.1528749035165664E-2</v>
      </c>
      <c r="E18" s="306">
        <f t="shared" si="6"/>
        <v>0</v>
      </c>
      <c r="F18" s="316">
        <f>分析係数表!C21</f>
        <v>0.28411166756853934</v>
      </c>
      <c r="G18" s="306">
        <f t="shared" si="7"/>
        <v>0</v>
      </c>
      <c r="H18" s="306">
        <v>0</v>
      </c>
      <c r="I18" s="306">
        <f t="shared" si="8"/>
        <v>0</v>
      </c>
      <c r="J18" s="316">
        <f>分析係数表!G21</f>
        <v>0.29005387701730417</v>
      </c>
      <c r="K18" s="308">
        <f t="shared" si="1"/>
        <v>0</v>
      </c>
      <c r="L18" s="49"/>
      <c r="M18" s="50"/>
      <c r="N18" s="318">
        <f>分析係数表!H21</f>
        <v>2.3737267060065176E-3</v>
      </c>
      <c r="O18" s="310">
        <f t="shared" si="9"/>
        <v>0</v>
      </c>
      <c r="P18" s="316">
        <f>分析係数表!C21</f>
        <v>0.28411166756853934</v>
      </c>
      <c r="Q18" s="310">
        <f t="shared" si="10"/>
        <v>0</v>
      </c>
      <c r="R18" s="310">
        <v>0</v>
      </c>
      <c r="S18" s="311">
        <f t="shared" si="5"/>
        <v>0</v>
      </c>
      <c r="T18" s="316">
        <f>分析係数表!F21</f>
        <v>0.45791147145628314</v>
      </c>
      <c r="U18" s="313">
        <f t="shared" si="2"/>
        <v>0</v>
      </c>
      <c r="V18" s="320">
        <f>分析係数表!D21</f>
        <v>5.9847590028896828E-2</v>
      </c>
      <c r="W18" s="291">
        <f t="shared" si="3"/>
        <v>0</v>
      </c>
      <c r="X18" s="316">
        <f>分析係数表!E21</f>
        <v>5.4782163530779596E-2</v>
      </c>
      <c r="Y18" s="292">
        <f t="shared" si="4"/>
        <v>0</v>
      </c>
    </row>
    <row r="19" spans="1:25">
      <c r="A19" s="278">
        <v>15</v>
      </c>
      <c r="B19" s="266" t="s">
        <v>70</v>
      </c>
      <c r="C19" s="287"/>
      <c r="D19" s="316">
        <f>投入係数表!R19</f>
        <v>3.5240539668592481E-2</v>
      </c>
      <c r="E19" s="306">
        <f t="shared" si="6"/>
        <v>0</v>
      </c>
      <c r="F19" s="316">
        <f>分析係数表!C22</f>
        <v>0.28280144764930404</v>
      </c>
      <c r="G19" s="306">
        <f t="shared" si="7"/>
        <v>0</v>
      </c>
      <c r="H19" s="306">
        <v>0</v>
      </c>
      <c r="I19" s="306">
        <f t="shared" si="8"/>
        <v>0</v>
      </c>
      <c r="J19" s="316">
        <f>分析係数表!G22</f>
        <v>0.21325815420745545</v>
      </c>
      <c r="K19" s="308">
        <f t="shared" si="1"/>
        <v>0</v>
      </c>
      <c r="L19" s="49"/>
      <c r="M19" s="50"/>
      <c r="N19" s="318">
        <f>分析係数表!H22</f>
        <v>5.2408897921031505E-5</v>
      </c>
      <c r="O19" s="310">
        <f t="shared" si="9"/>
        <v>0</v>
      </c>
      <c r="P19" s="316">
        <f>分析係数表!C22</f>
        <v>0.28280144764930404</v>
      </c>
      <c r="Q19" s="310">
        <f t="shared" si="10"/>
        <v>0</v>
      </c>
      <c r="R19" s="310">
        <v>0</v>
      </c>
      <c r="S19" s="311">
        <f t="shared" si="5"/>
        <v>0</v>
      </c>
      <c r="T19" s="316">
        <f>分析係数表!F22</f>
        <v>0.43073258580094059</v>
      </c>
      <c r="U19" s="313">
        <f t="shared" si="2"/>
        <v>0</v>
      </c>
      <c r="V19" s="320">
        <f>分析係数表!D22</f>
        <v>2.2938556731137788E-2</v>
      </c>
      <c r="W19" s="291">
        <f t="shared" si="3"/>
        <v>0</v>
      </c>
      <c r="X19" s="316">
        <f>分析係数表!E22</f>
        <v>2.2183368519679003E-2</v>
      </c>
      <c r="Y19" s="292">
        <f t="shared" si="4"/>
        <v>0</v>
      </c>
    </row>
    <row r="20" spans="1:25">
      <c r="A20" s="278">
        <v>16</v>
      </c>
      <c r="B20" s="266" t="s">
        <v>71</v>
      </c>
      <c r="C20" s="286">
        <f>データ入力!C21</f>
        <v>0</v>
      </c>
      <c r="D20" s="316">
        <f>投入係数表!R20</f>
        <v>0.18757700781887432</v>
      </c>
      <c r="E20" s="306">
        <f t="shared" si="6"/>
        <v>0</v>
      </c>
      <c r="F20" s="316">
        <f>分析係数表!C23</f>
        <v>0.31843177703160996</v>
      </c>
      <c r="G20" s="306">
        <f t="shared" si="7"/>
        <v>0</v>
      </c>
      <c r="H20" s="306">
        <v>0</v>
      </c>
      <c r="I20" s="306">
        <f t="shared" si="8"/>
        <v>0</v>
      </c>
      <c r="J20" s="316">
        <f>分析係数表!G23</f>
        <v>0.24379890925547271</v>
      </c>
      <c r="K20" s="308">
        <f t="shared" si="1"/>
        <v>0</v>
      </c>
      <c r="L20" s="49"/>
      <c r="M20" s="50"/>
      <c r="N20" s="318">
        <f>分析係数表!H23</f>
        <v>7.2227388731505603E-6</v>
      </c>
      <c r="O20" s="310">
        <f t="shared" si="9"/>
        <v>0</v>
      </c>
      <c r="P20" s="316">
        <f>分析係数表!C23</f>
        <v>0.31843177703160996</v>
      </c>
      <c r="Q20" s="310">
        <f t="shared" si="10"/>
        <v>0</v>
      </c>
      <c r="R20" s="310">
        <v>0</v>
      </c>
      <c r="S20" s="311">
        <f t="shared" si="5"/>
        <v>0</v>
      </c>
      <c r="T20" s="316">
        <f>分析係数表!F23</f>
        <v>0.43764444987651224</v>
      </c>
      <c r="U20" s="313">
        <f t="shared" si="2"/>
        <v>0</v>
      </c>
      <c r="V20" s="320">
        <f>分析係数表!D23</f>
        <v>3.7770855561684982E-2</v>
      </c>
      <c r="W20" s="291">
        <f t="shared" si="3"/>
        <v>0</v>
      </c>
      <c r="X20" s="316">
        <f>分析係数表!E23</f>
        <v>3.6503495425501575E-2</v>
      </c>
      <c r="Y20" s="292">
        <f t="shared" si="4"/>
        <v>0</v>
      </c>
    </row>
    <row r="21" spans="1:25">
      <c r="A21" s="278">
        <v>17</v>
      </c>
      <c r="B21" s="266" t="s">
        <v>72</v>
      </c>
      <c r="C21" s="287"/>
      <c r="D21" s="316">
        <f>投入係数表!R21</f>
        <v>5.3997689903070622E-3</v>
      </c>
      <c r="E21" s="306">
        <f t="shared" si="6"/>
        <v>0</v>
      </c>
      <c r="F21" s="316">
        <f>分析係数表!C24</f>
        <v>6.5709335168878003E-2</v>
      </c>
      <c r="G21" s="306">
        <f t="shared" si="7"/>
        <v>0</v>
      </c>
      <c r="H21" s="306">
        <v>0</v>
      </c>
      <c r="I21" s="306">
        <f t="shared" si="8"/>
        <v>0</v>
      </c>
      <c r="J21" s="316">
        <f>分析係数表!G24</f>
        <v>0.24633125110096343</v>
      </c>
      <c r="K21" s="308">
        <f t="shared" si="1"/>
        <v>0</v>
      </c>
      <c r="L21" s="49"/>
      <c r="M21" s="50"/>
      <c r="N21" s="318">
        <f>分析係数表!H24</f>
        <v>2.8080599423907303E-4</v>
      </c>
      <c r="O21" s="310">
        <f t="shared" si="9"/>
        <v>0</v>
      </c>
      <c r="P21" s="316">
        <f>分析係数表!C24</f>
        <v>6.5709335168878003E-2</v>
      </c>
      <c r="Q21" s="310">
        <f t="shared" si="10"/>
        <v>0</v>
      </c>
      <c r="R21" s="310">
        <v>0</v>
      </c>
      <c r="S21" s="311">
        <f t="shared" si="5"/>
        <v>0</v>
      </c>
      <c r="T21" s="316">
        <f>分析係数表!F24</f>
        <v>0.36721364788140759</v>
      </c>
      <c r="U21" s="313">
        <f t="shared" si="2"/>
        <v>0</v>
      </c>
      <c r="V21" s="320">
        <f>分析係数表!D24</f>
        <v>3.9309475738153632E-2</v>
      </c>
      <c r="W21" s="291">
        <f t="shared" si="3"/>
        <v>0</v>
      </c>
      <c r="X21" s="316">
        <f>分析係数表!E24</f>
        <v>3.8550657867992791E-2</v>
      </c>
      <c r="Y21" s="292">
        <f t="shared" si="4"/>
        <v>0</v>
      </c>
    </row>
    <row r="22" spans="1:25">
      <c r="A22" s="278">
        <v>18</v>
      </c>
      <c r="B22" s="266" t="s">
        <v>87</v>
      </c>
      <c r="C22" s="287"/>
      <c r="D22" s="316">
        <f>投入係数表!R22</f>
        <v>9.6004457231825598E-3</v>
      </c>
      <c r="E22" s="306">
        <f t="shared" si="6"/>
        <v>0</v>
      </c>
      <c r="F22" s="316">
        <f>分析係数表!C25</f>
        <v>0.13092441386923714</v>
      </c>
      <c r="G22" s="306">
        <f t="shared" si="7"/>
        <v>0</v>
      </c>
      <c r="H22" s="306">
        <v>0</v>
      </c>
      <c r="I22" s="306">
        <f t="shared" si="8"/>
        <v>0</v>
      </c>
      <c r="J22" s="316">
        <f>分析係数表!G25</f>
        <v>0.2605848403511512</v>
      </c>
      <c r="K22" s="308">
        <f t="shared" si="1"/>
        <v>0</v>
      </c>
      <c r="L22" s="49"/>
      <c r="M22" s="50"/>
      <c r="N22" s="318">
        <f>分析係数表!H25</f>
        <v>9.8123550057191766E-5</v>
      </c>
      <c r="O22" s="310">
        <f t="shared" si="9"/>
        <v>0</v>
      </c>
      <c r="P22" s="316">
        <f>分析係数表!C25</f>
        <v>0.13092441386923714</v>
      </c>
      <c r="Q22" s="310">
        <f t="shared" si="10"/>
        <v>0</v>
      </c>
      <c r="R22" s="310">
        <v>0</v>
      </c>
      <c r="S22" s="311">
        <f t="shared" si="5"/>
        <v>0</v>
      </c>
      <c r="T22" s="316">
        <f>分析係数表!F25</f>
        <v>0.33318683873123567</v>
      </c>
      <c r="U22" s="313">
        <f t="shared" si="2"/>
        <v>0</v>
      </c>
      <c r="V22" s="320">
        <f>分析係数表!D25</f>
        <v>4.284059086963312E-2</v>
      </c>
      <c r="W22" s="291">
        <f t="shared" si="3"/>
        <v>0</v>
      </c>
      <c r="X22" s="316">
        <f>分析係数表!E25</f>
        <v>4.249917369780222E-2</v>
      </c>
      <c r="Y22" s="292">
        <f t="shared" si="4"/>
        <v>0</v>
      </c>
    </row>
    <row r="23" spans="1:25">
      <c r="A23" s="278">
        <v>19</v>
      </c>
      <c r="B23" s="266" t="s">
        <v>88</v>
      </c>
      <c r="C23" s="287"/>
      <c r="D23" s="316">
        <f>投入係数表!R23</f>
        <v>1.9199790351546543E-2</v>
      </c>
      <c r="E23" s="306">
        <f t="shared" si="6"/>
        <v>0</v>
      </c>
      <c r="F23" s="316">
        <f>分析係数表!C26</f>
        <v>0.15308736674872969</v>
      </c>
      <c r="G23" s="306">
        <f t="shared" si="7"/>
        <v>0</v>
      </c>
      <c r="H23" s="306">
        <v>0</v>
      </c>
      <c r="I23" s="306">
        <f t="shared" si="8"/>
        <v>0</v>
      </c>
      <c r="J23" s="316">
        <f>分析係数表!G26</f>
        <v>0.20415569699579933</v>
      </c>
      <c r="K23" s="308">
        <f t="shared" si="1"/>
        <v>0</v>
      </c>
      <c r="L23" s="49"/>
      <c r="M23" s="50"/>
      <c r="N23" s="318">
        <f>分析係数表!H26</f>
        <v>8.8175548492147558E-3</v>
      </c>
      <c r="O23" s="310">
        <f t="shared" si="9"/>
        <v>0</v>
      </c>
      <c r="P23" s="316">
        <f>分析係数表!C26</f>
        <v>0.15308736674872969</v>
      </c>
      <c r="Q23" s="310">
        <f t="shared" si="10"/>
        <v>0</v>
      </c>
      <c r="R23" s="310">
        <v>0</v>
      </c>
      <c r="S23" s="311">
        <f t="shared" si="5"/>
        <v>0</v>
      </c>
      <c r="T23" s="316">
        <f>分析係数表!F26</f>
        <v>0.33811565690794865</v>
      </c>
      <c r="U23" s="313">
        <f t="shared" si="2"/>
        <v>0</v>
      </c>
      <c r="V23" s="320">
        <f>分析係数表!D26</f>
        <v>3.3929737559631502E-2</v>
      </c>
      <c r="W23" s="291">
        <f t="shared" si="3"/>
        <v>0</v>
      </c>
      <c r="X23" s="316">
        <f>分析係数表!E26</f>
        <v>3.3531988342571602E-2</v>
      </c>
      <c r="Y23" s="292">
        <f t="shared" si="4"/>
        <v>0</v>
      </c>
    </row>
    <row r="24" spans="1:25">
      <c r="A24" s="278">
        <v>20</v>
      </c>
      <c r="B24" s="266" t="s">
        <v>89</v>
      </c>
      <c r="C24" s="287"/>
      <c r="D24" s="316">
        <f>投入係数表!R24</f>
        <v>1.7066969687960738E-4</v>
      </c>
      <c r="E24" s="306">
        <f t="shared" si="6"/>
        <v>0</v>
      </c>
      <c r="F24" s="316">
        <f>分析係数表!C27</f>
        <v>0.18884998044104273</v>
      </c>
      <c r="G24" s="306">
        <f t="shared" si="7"/>
        <v>0</v>
      </c>
      <c r="H24" s="306">
        <v>0</v>
      </c>
      <c r="I24" s="306">
        <f t="shared" si="8"/>
        <v>0</v>
      </c>
      <c r="J24" s="316">
        <f>分析係数表!G27</f>
        <v>0.16481626532719168</v>
      </c>
      <c r="K24" s="308">
        <f t="shared" si="1"/>
        <v>0</v>
      </c>
      <c r="L24" s="49"/>
      <c r="M24" s="50"/>
      <c r="N24" s="318">
        <f>分析係数表!H27</f>
        <v>2.2388024205688101E-2</v>
      </c>
      <c r="O24" s="310">
        <f t="shared" si="9"/>
        <v>0</v>
      </c>
      <c r="P24" s="316">
        <f>分析係数表!C27</f>
        <v>0.18884998044104273</v>
      </c>
      <c r="Q24" s="310">
        <f t="shared" si="10"/>
        <v>0</v>
      </c>
      <c r="R24" s="310">
        <v>0</v>
      </c>
      <c r="S24" s="311">
        <f t="shared" si="5"/>
        <v>0</v>
      </c>
      <c r="T24" s="316">
        <f>分析係数表!F27</f>
        <v>0.29536956526946395</v>
      </c>
      <c r="U24" s="313">
        <f t="shared" si="2"/>
        <v>0</v>
      </c>
      <c r="V24" s="320">
        <f>分析係数表!D27</f>
        <v>2.042747265118797E-2</v>
      </c>
      <c r="W24" s="291">
        <f t="shared" si="3"/>
        <v>0</v>
      </c>
      <c r="X24" s="316">
        <f>分析係数表!E27</f>
        <v>2.035082172191522E-2</v>
      </c>
      <c r="Y24" s="292">
        <f t="shared" si="4"/>
        <v>0</v>
      </c>
    </row>
    <row r="25" spans="1:25">
      <c r="A25" s="278">
        <v>21</v>
      </c>
      <c r="B25" s="266" t="s">
        <v>90</v>
      </c>
      <c r="C25" s="287"/>
      <c r="D25" s="316">
        <f>投入係数表!R25</f>
        <v>1.1043981030338466E-3</v>
      </c>
      <c r="E25" s="306">
        <f t="shared" si="6"/>
        <v>0</v>
      </c>
      <c r="F25" s="316">
        <f>分析係数表!C28</f>
        <v>0.2115566871254172</v>
      </c>
      <c r="G25" s="306">
        <f t="shared" si="7"/>
        <v>0</v>
      </c>
      <c r="H25" s="306">
        <v>0</v>
      </c>
      <c r="I25" s="306">
        <f t="shared" si="8"/>
        <v>0</v>
      </c>
      <c r="J25" s="316">
        <f>分析係数表!G28</f>
        <v>0.18177207604774032</v>
      </c>
      <c r="K25" s="308">
        <f t="shared" si="1"/>
        <v>0</v>
      </c>
      <c r="L25" s="49"/>
      <c r="M25" s="50"/>
      <c r="N25" s="318">
        <f>分析係数表!H28</f>
        <v>7.2231792840574596E-3</v>
      </c>
      <c r="O25" s="310">
        <f t="shared" si="9"/>
        <v>0</v>
      </c>
      <c r="P25" s="316">
        <f>分析係数表!C28</f>
        <v>0.2115566871254172</v>
      </c>
      <c r="Q25" s="310">
        <f t="shared" si="10"/>
        <v>0</v>
      </c>
      <c r="R25" s="310">
        <v>0</v>
      </c>
      <c r="S25" s="311">
        <f t="shared" si="5"/>
        <v>0</v>
      </c>
      <c r="T25" s="316">
        <f>分析係数表!F28</f>
        <v>0.29628808224417325</v>
      </c>
      <c r="U25" s="313">
        <f t="shared" si="2"/>
        <v>0</v>
      </c>
      <c r="V25" s="320">
        <f>分析係数表!D28</f>
        <v>3.0551159487848582E-2</v>
      </c>
      <c r="W25" s="291">
        <f t="shared" si="3"/>
        <v>0</v>
      </c>
      <c r="X25" s="316">
        <f>分析係数表!E28</f>
        <v>3.018459578819983E-2</v>
      </c>
      <c r="Y25" s="292">
        <f t="shared" si="4"/>
        <v>0</v>
      </c>
    </row>
    <row r="26" spans="1:25">
      <c r="A26" s="278">
        <v>22</v>
      </c>
      <c r="B26" s="266" t="s">
        <v>64</v>
      </c>
      <c r="C26" s="287"/>
      <c r="D26" s="316">
        <f>投入係数表!R26</f>
        <v>2.5765618754727826E-3</v>
      </c>
      <c r="E26" s="306">
        <f t="shared" si="6"/>
        <v>0</v>
      </c>
      <c r="F26" s="316">
        <f>分析係数表!C29</f>
        <v>0.4024048564090591</v>
      </c>
      <c r="G26" s="306">
        <f t="shared" si="7"/>
        <v>0</v>
      </c>
      <c r="H26" s="306">
        <v>0</v>
      </c>
      <c r="I26" s="306">
        <f t="shared" si="8"/>
        <v>0</v>
      </c>
      <c r="J26" s="316">
        <f>分析係数表!G29</f>
        <v>0.28848634430593861</v>
      </c>
      <c r="K26" s="308">
        <f t="shared" si="1"/>
        <v>0</v>
      </c>
      <c r="L26" s="49"/>
      <c r="M26" s="50"/>
      <c r="N26" s="318">
        <f>分析係数表!H29</f>
        <v>7.7130042947109994E-3</v>
      </c>
      <c r="O26" s="310">
        <f t="shared" si="9"/>
        <v>0</v>
      </c>
      <c r="P26" s="316">
        <f>分析係数表!C29</f>
        <v>0.4024048564090591</v>
      </c>
      <c r="Q26" s="310">
        <f t="shared" si="10"/>
        <v>0</v>
      </c>
      <c r="R26" s="310">
        <v>0</v>
      </c>
      <c r="S26" s="311">
        <f t="shared" si="5"/>
        <v>0</v>
      </c>
      <c r="T26" s="316">
        <f>分析係数表!F29</f>
        <v>0.40202182464221792</v>
      </c>
      <c r="U26" s="313">
        <f t="shared" si="2"/>
        <v>0</v>
      </c>
      <c r="V26" s="320">
        <f>分析係数表!D29</f>
        <v>7.9194780809421356E-2</v>
      </c>
      <c r="W26" s="291">
        <f t="shared" si="3"/>
        <v>0</v>
      </c>
      <c r="X26" s="316">
        <f>分析係数表!E29</f>
        <v>6.5944675090492746E-2</v>
      </c>
      <c r="Y26" s="292">
        <f t="shared" si="4"/>
        <v>0</v>
      </c>
    </row>
    <row r="27" spans="1:25">
      <c r="A27" s="278">
        <v>23</v>
      </c>
      <c r="B27" s="266" t="s">
        <v>91</v>
      </c>
      <c r="C27" s="287"/>
      <c r="D27" s="316">
        <f>投入係数表!R27</f>
        <v>2.1262140946743347E-3</v>
      </c>
      <c r="E27" s="306">
        <f t="shared" si="6"/>
        <v>0</v>
      </c>
      <c r="F27" s="316">
        <f>分析係数表!C30</f>
        <v>1</v>
      </c>
      <c r="G27" s="306">
        <f t="shared" si="7"/>
        <v>0</v>
      </c>
      <c r="H27" s="306">
        <v>0</v>
      </c>
      <c r="I27" s="306">
        <f t="shared" si="8"/>
        <v>0</v>
      </c>
      <c r="J27" s="316">
        <f>分析係数表!G30</f>
        <v>0.33838967095036887</v>
      </c>
      <c r="K27" s="308">
        <f t="shared" si="1"/>
        <v>0</v>
      </c>
      <c r="L27" s="49"/>
      <c r="M27" s="50"/>
      <c r="N27" s="318">
        <f>分析係数表!H30</f>
        <v>0</v>
      </c>
      <c r="O27" s="310">
        <f t="shared" si="9"/>
        <v>0</v>
      </c>
      <c r="P27" s="316">
        <f>分析係数表!C30</f>
        <v>1</v>
      </c>
      <c r="Q27" s="310">
        <f t="shared" si="10"/>
        <v>0</v>
      </c>
      <c r="R27" s="310">
        <v>0</v>
      </c>
      <c r="S27" s="311">
        <f t="shared" si="5"/>
        <v>0</v>
      </c>
      <c r="T27" s="316">
        <f>分析係数表!F30</f>
        <v>0.46362091424568164</v>
      </c>
      <c r="U27" s="313">
        <f t="shared" si="2"/>
        <v>0</v>
      </c>
      <c r="V27" s="320">
        <f>分析係数表!D30</f>
        <v>7.3824536053885614E-2</v>
      </c>
      <c r="W27" s="291">
        <f t="shared" si="3"/>
        <v>0</v>
      </c>
      <c r="X27" s="316">
        <f>分析係数表!E30</f>
        <v>5.6949248710145881E-2</v>
      </c>
      <c r="Y27" s="292">
        <f t="shared" si="4"/>
        <v>0</v>
      </c>
    </row>
    <row r="28" spans="1:25">
      <c r="A28" s="278">
        <v>24</v>
      </c>
      <c r="B28" s="266" t="s">
        <v>92</v>
      </c>
      <c r="C28" s="287"/>
      <c r="D28" s="316">
        <f>投入係数表!R28</f>
        <v>9.4418880693073123E-3</v>
      </c>
      <c r="E28" s="306">
        <f t="shared" si="6"/>
        <v>0</v>
      </c>
      <c r="F28" s="316">
        <f>分析係数表!C31</f>
        <v>0.99932498158227889</v>
      </c>
      <c r="G28" s="306">
        <f t="shared" si="7"/>
        <v>0</v>
      </c>
      <c r="H28" s="306">
        <v>0</v>
      </c>
      <c r="I28" s="306">
        <f t="shared" si="8"/>
        <v>0</v>
      </c>
      <c r="J28" s="316">
        <f>分析係数表!G31</f>
        <v>7.0262508387801376E-2</v>
      </c>
      <c r="K28" s="308">
        <f t="shared" si="1"/>
        <v>0</v>
      </c>
      <c r="L28" s="49"/>
      <c r="M28" s="50"/>
      <c r="N28" s="318">
        <f>分析係数表!H31</f>
        <v>3.314462019579964E-2</v>
      </c>
      <c r="O28" s="310">
        <f t="shared" si="9"/>
        <v>0</v>
      </c>
      <c r="P28" s="316">
        <f>分析係数表!C31</f>
        <v>0.99932498158227889</v>
      </c>
      <c r="Q28" s="310">
        <f t="shared" si="10"/>
        <v>0</v>
      </c>
      <c r="R28" s="310">
        <v>0</v>
      </c>
      <c r="S28" s="311">
        <f t="shared" si="5"/>
        <v>0</v>
      </c>
      <c r="T28" s="316">
        <f>分析係数表!F31</f>
        <v>0.39948542779773355</v>
      </c>
      <c r="U28" s="313">
        <f t="shared" si="2"/>
        <v>0</v>
      </c>
      <c r="V28" s="320">
        <f>分析係数表!D31</f>
        <v>2.9145126840892164E-3</v>
      </c>
      <c r="W28" s="291">
        <f t="shared" si="3"/>
        <v>0</v>
      </c>
      <c r="X28" s="316">
        <f>分析係数表!E31</f>
        <v>2.9145126840892164E-3</v>
      </c>
      <c r="Y28" s="292">
        <f t="shared" si="4"/>
        <v>0</v>
      </c>
    </row>
    <row r="29" spans="1:25">
      <c r="A29" s="278">
        <v>25</v>
      </c>
      <c r="B29" s="266" t="s">
        <v>1</v>
      </c>
      <c r="C29" s="287"/>
      <c r="D29" s="316">
        <f>投入係数表!R29</f>
        <v>4.2061822069683889E-4</v>
      </c>
      <c r="E29" s="306">
        <f t="shared" si="6"/>
        <v>0</v>
      </c>
      <c r="F29" s="316">
        <f>分析係数表!C32</f>
        <v>0.9998360837770528</v>
      </c>
      <c r="G29" s="306">
        <f t="shared" si="7"/>
        <v>0</v>
      </c>
      <c r="H29" s="306">
        <v>0</v>
      </c>
      <c r="I29" s="306">
        <f t="shared" si="8"/>
        <v>0</v>
      </c>
      <c r="J29" s="316">
        <f>分析係数表!G32</f>
        <v>0.11380414292785156</v>
      </c>
      <c r="K29" s="308">
        <f t="shared" si="1"/>
        <v>0</v>
      </c>
      <c r="L29" s="49"/>
      <c r="M29" s="50"/>
      <c r="N29" s="318">
        <f>分析係数表!H32</f>
        <v>7.2296973654795713E-3</v>
      </c>
      <c r="O29" s="310">
        <f t="shared" si="9"/>
        <v>0</v>
      </c>
      <c r="P29" s="316">
        <f>分析係数表!C32</f>
        <v>0.9998360837770528</v>
      </c>
      <c r="Q29" s="310">
        <f t="shared" si="10"/>
        <v>0</v>
      </c>
      <c r="R29" s="310">
        <v>0</v>
      </c>
      <c r="S29" s="311">
        <f t="shared" si="5"/>
        <v>0</v>
      </c>
      <c r="T29" s="316">
        <f>分析係数表!F32</f>
        <v>0.44272670787830282</v>
      </c>
      <c r="U29" s="313">
        <f t="shared" si="2"/>
        <v>0</v>
      </c>
      <c r="V29" s="320">
        <f>分析係数表!D32</f>
        <v>2.1120085933633119E-2</v>
      </c>
      <c r="W29" s="291">
        <f t="shared" si="3"/>
        <v>0</v>
      </c>
      <c r="X29" s="316">
        <f>分析係数表!E32</f>
        <v>2.1120085933633119E-2</v>
      </c>
      <c r="Y29" s="292">
        <f t="shared" si="4"/>
        <v>0</v>
      </c>
    </row>
    <row r="30" spans="1:25">
      <c r="A30" s="278">
        <v>26</v>
      </c>
      <c r="B30" s="266" t="s">
        <v>2</v>
      </c>
      <c r="C30" s="287"/>
      <c r="D30" s="316">
        <f>投入係数表!R30</f>
        <v>2.8628465283030919E-5</v>
      </c>
      <c r="E30" s="306">
        <f t="shared" si="6"/>
        <v>0</v>
      </c>
      <c r="F30" s="316">
        <f>分析係数表!C33</f>
        <v>0.99108509199615646</v>
      </c>
      <c r="G30" s="306">
        <f t="shared" si="7"/>
        <v>0</v>
      </c>
      <c r="H30" s="306">
        <v>0</v>
      </c>
      <c r="I30" s="306">
        <f t="shared" si="8"/>
        <v>0</v>
      </c>
      <c r="J30" s="316">
        <f>分析係数表!G33</f>
        <v>0.4529749017181946</v>
      </c>
      <c r="K30" s="308">
        <f t="shared" si="1"/>
        <v>0</v>
      </c>
      <c r="L30" s="49"/>
      <c r="M30" s="50"/>
      <c r="N30" s="318">
        <f>分析係数表!H33</f>
        <v>7.7168799106917146E-4</v>
      </c>
      <c r="O30" s="310">
        <f t="shared" si="9"/>
        <v>0</v>
      </c>
      <c r="P30" s="316">
        <f>分析係数表!C33</f>
        <v>0.99108509199615646</v>
      </c>
      <c r="Q30" s="310">
        <f t="shared" si="10"/>
        <v>0</v>
      </c>
      <c r="R30" s="310">
        <v>0</v>
      </c>
      <c r="S30" s="311">
        <f t="shared" si="5"/>
        <v>0</v>
      </c>
      <c r="T30" s="316">
        <f>分析係数表!F33</f>
        <v>0.63278689994307047</v>
      </c>
      <c r="U30" s="313">
        <f t="shared" si="2"/>
        <v>0</v>
      </c>
      <c r="V30" s="320">
        <f>分析係数表!D33</f>
        <v>8.7702783269007503E-2</v>
      </c>
      <c r="W30" s="291">
        <f t="shared" si="3"/>
        <v>0</v>
      </c>
      <c r="X30" s="316">
        <f>分析係数表!E33</f>
        <v>8.4336323251883824E-2</v>
      </c>
      <c r="Y30" s="292">
        <f t="shared" si="4"/>
        <v>0</v>
      </c>
    </row>
    <row r="31" spans="1:25">
      <c r="A31" s="278">
        <v>27</v>
      </c>
      <c r="B31" s="266" t="s">
        <v>65</v>
      </c>
      <c r="C31" s="287"/>
      <c r="D31" s="316">
        <f>投入係数表!R31</f>
        <v>3.5679876501205146E-2</v>
      </c>
      <c r="E31" s="306">
        <f t="shared" si="6"/>
        <v>0</v>
      </c>
      <c r="F31" s="316">
        <f>分析係数表!C34</f>
        <v>0.24606089914510665</v>
      </c>
      <c r="G31" s="306">
        <f t="shared" si="7"/>
        <v>0</v>
      </c>
      <c r="H31" s="306">
        <v>0</v>
      </c>
      <c r="I31" s="306">
        <f t="shared" si="8"/>
        <v>0</v>
      </c>
      <c r="J31" s="316">
        <f>分析係数表!G34</f>
        <v>0.43749758717185111</v>
      </c>
      <c r="K31" s="308">
        <f t="shared" si="1"/>
        <v>0</v>
      </c>
      <c r="L31" s="49"/>
      <c r="M31" s="50"/>
      <c r="N31" s="318">
        <f>分析係数表!H34</f>
        <v>0.137069350800852</v>
      </c>
      <c r="O31" s="310">
        <f t="shared" si="9"/>
        <v>0</v>
      </c>
      <c r="P31" s="316">
        <f>分析係数表!C34</f>
        <v>0.24606089914510665</v>
      </c>
      <c r="Q31" s="310">
        <f t="shared" si="10"/>
        <v>0</v>
      </c>
      <c r="R31" s="310">
        <v>0</v>
      </c>
      <c r="S31" s="311">
        <f t="shared" si="5"/>
        <v>0</v>
      </c>
      <c r="T31" s="316">
        <f>分析係数表!F34</f>
        <v>0.68044247766447119</v>
      </c>
      <c r="U31" s="313">
        <f t="shared" si="2"/>
        <v>0</v>
      </c>
      <c r="V31" s="320">
        <f>分析係数表!D34</f>
        <v>0.15389009392691583</v>
      </c>
      <c r="W31" s="291">
        <f t="shared" si="3"/>
        <v>0</v>
      </c>
      <c r="X31" s="316">
        <f>分析係数表!E34</f>
        <v>0.1433320704064108</v>
      </c>
      <c r="Y31" s="292">
        <f t="shared" si="4"/>
        <v>0</v>
      </c>
    </row>
    <row r="32" spans="1:25">
      <c r="A32" s="278">
        <v>28</v>
      </c>
      <c r="B32" s="266" t="s">
        <v>66</v>
      </c>
      <c r="C32" s="287"/>
      <c r="D32" s="316">
        <f>投入係数表!R32</f>
        <v>7.1207801917446516E-3</v>
      </c>
      <c r="E32" s="306">
        <f t="shared" si="6"/>
        <v>0</v>
      </c>
      <c r="F32" s="316">
        <f>分析係数表!C35</f>
        <v>0.75377646979277246</v>
      </c>
      <c r="G32" s="306">
        <f t="shared" si="7"/>
        <v>0</v>
      </c>
      <c r="H32" s="306">
        <v>0</v>
      </c>
      <c r="I32" s="306">
        <f t="shared" si="8"/>
        <v>0</v>
      </c>
      <c r="J32" s="316">
        <f>分析係数表!G35</f>
        <v>0.30282397072447498</v>
      </c>
      <c r="K32" s="308">
        <f t="shared" si="1"/>
        <v>0</v>
      </c>
      <c r="L32" s="49"/>
      <c r="M32" s="50"/>
      <c r="N32" s="318">
        <f>分析係数表!H35</f>
        <v>5.7629969222324183E-2</v>
      </c>
      <c r="O32" s="310">
        <f t="shared" si="9"/>
        <v>0</v>
      </c>
      <c r="P32" s="316">
        <f>分析係数表!C35</f>
        <v>0.75377646979277246</v>
      </c>
      <c r="Q32" s="310">
        <f t="shared" si="10"/>
        <v>0</v>
      </c>
      <c r="R32" s="310">
        <v>0</v>
      </c>
      <c r="S32" s="311">
        <f t="shared" si="5"/>
        <v>0</v>
      </c>
      <c r="T32" s="316">
        <f>分析係数表!F35</f>
        <v>0.60548890850388704</v>
      </c>
      <c r="U32" s="313">
        <f t="shared" si="2"/>
        <v>0</v>
      </c>
      <c r="V32" s="320">
        <f>分析係数表!D35</f>
        <v>4.0363234612300396E-2</v>
      </c>
      <c r="W32" s="291">
        <f t="shared" si="3"/>
        <v>0</v>
      </c>
      <c r="X32" s="316">
        <f>分析係数表!E35</f>
        <v>3.9154079363329694E-2</v>
      </c>
      <c r="Y32" s="292">
        <f t="shared" si="4"/>
        <v>0</v>
      </c>
    </row>
    <row r="33" spans="1:25">
      <c r="A33" s="278">
        <v>29</v>
      </c>
      <c r="B33" s="266" t="s">
        <v>93</v>
      </c>
      <c r="C33" s="287"/>
      <c r="D33" s="316">
        <f>投入係数表!R33</f>
        <v>2.5732585910170484E-3</v>
      </c>
      <c r="E33" s="306">
        <f t="shared" si="6"/>
        <v>0</v>
      </c>
      <c r="F33" s="316">
        <f>分析係数表!C36</f>
        <v>0.99118010215945485</v>
      </c>
      <c r="G33" s="306">
        <f t="shared" si="7"/>
        <v>0</v>
      </c>
      <c r="H33" s="306">
        <v>0</v>
      </c>
      <c r="I33" s="306">
        <f t="shared" si="8"/>
        <v>0</v>
      </c>
      <c r="J33" s="316">
        <f>分析係数表!G36</f>
        <v>5.8650173764370726E-2</v>
      </c>
      <c r="K33" s="308">
        <f t="shared" si="1"/>
        <v>0</v>
      </c>
      <c r="L33" s="49"/>
      <c r="M33" s="50"/>
      <c r="N33" s="318">
        <f>分析係数表!H36</f>
        <v>0.2375179181177472</v>
      </c>
      <c r="O33" s="310">
        <f t="shared" si="9"/>
        <v>0</v>
      </c>
      <c r="P33" s="316">
        <f>分析係数表!C36</f>
        <v>0.99118010215945485</v>
      </c>
      <c r="Q33" s="310">
        <f t="shared" si="10"/>
        <v>0</v>
      </c>
      <c r="R33" s="310">
        <v>0</v>
      </c>
      <c r="S33" s="311">
        <f t="shared" si="5"/>
        <v>0</v>
      </c>
      <c r="T33" s="316">
        <f>分析係数表!F36</f>
        <v>0.81306518983088305</v>
      </c>
      <c r="U33" s="313">
        <f t="shared" si="2"/>
        <v>0</v>
      </c>
      <c r="V33" s="320">
        <f>分析係数表!D36</f>
        <v>1.5774342104513773E-2</v>
      </c>
      <c r="W33" s="291">
        <f t="shared" si="3"/>
        <v>0</v>
      </c>
      <c r="X33" s="316">
        <f>分析係数表!E36</f>
        <v>1.3229670821596217E-2</v>
      </c>
      <c r="Y33" s="292">
        <f t="shared" si="4"/>
        <v>0</v>
      </c>
    </row>
    <row r="34" spans="1:25">
      <c r="A34" s="278">
        <v>30</v>
      </c>
      <c r="B34" s="266" t="s">
        <v>94</v>
      </c>
      <c r="C34" s="287"/>
      <c r="D34" s="316">
        <f>投入係数表!R34</f>
        <v>1.367779983637731E-2</v>
      </c>
      <c r="E34" s="306">
        <f t="shared" si="6"/>
        <v>0</v>
      </c>
      <c r="F34" s="316">
        <f>分析係数表!C37</f>
        <v>0.58105140483022077</v>
      </c>
      <c r="G34" s="306">
        <f t="shared" si="7"/>
        <v>0</v>
      </c>
      <c r="H34" s="306">
        <v>0</v>
      </c>
      <c r="I34" s="306">
        <f t="shared" si="8"/>
        <v>0</v>
      </c>
      <c r="J34" s="316">
        <f>分析係数表!G37</f>
        <v>0.40235165952905672</v>
      </c>
      <c r="K34" s="308">
        <f t="shared" si="1"/>
        <v>0</v>
      </c>
      <c r="L34" s="49"/>
      <c r="M34" s="50"/>
      <c r="N34" s="318">
        <f>分析係数表!H37</f>
        <v>4.2719417558337268E-2</v>
      </c>
      <c r="O34" s="310">
        <f t="shared" si="9"/>
        <v>0</v>
      </c>
      <c r="P34" s="316">
        <f>分析係数表!C37</f>
        <v>0.58105140483022077</v>
      </c>
      <c r="Q34" s="310">
        <f t="shared" si="10"/>
        <v>0</v>
      </c>
      <c r="R34" s="310">
        <v>0</v>
      </c>
      <c r="S34" s="311">
        <f t="shared" si="5"/>
        <v>0</v>
      </c>
      <c r="T34" s="316">
        <f>分析係数表!F37</f>
        <v>0.63403708963374472</v>
      </c>
      <c r="U34" s="313">
        <f t="shared" si="2"/>
        <v>0</v>
      </c>
      <c r="V34" s="320">
        <f>分析係数表!D37</f>
        <v>7.9200513574427991E-2</v>
      </c>
      <c r="W34" s="291">
        <f t="shared" si="3"/>
        <v>0</v>
      </c>
      <c r="X34" s="316">
        <f>分析係数表!E37</f>
        <v>7.3600662533244779E-2</v>
      </c>
      <c r="Y34" s="292">
        <f t="shared" si="4"/>
        <v>0</v>
      </c>
    </row>
    <row r="35" spans="1:25">
      <c r="A35" s="278">
        <v>31</v>
      </c>
      <c r="B35" s="266" t="s">
        <v>95</v>
      </c>
      <c r="C35" s="287"/>
      <c r="D35" s="316">
        <f>投入係数表!R35</f>
        <v>9.6004457231825598E-3</v>
      </c>
      <c r="E35" s="306">
        <f t="shared" si="6"/>
        <v>0</v>
      </c>
      <c r="F35" s="316">
        <f>分析係数表!C38</f>
        <v>0.47456671407271833</v>
      </c>
      <c r="G35" s="306">
        <f t="shared" si="7"/>
        <v>0</v>
      </c>
      <c r="H35" s="306">
        <v>0</v>
      </c>
      <c r="I35" s="306">
        <f t="shared" si="8"/>
        <v>0</v>
      </c>
      <c r="J35" s="316">
        <f>分析係数表!G38</f>
        <v>0.18003386475673192</v>
      </c>
      <c r="K35" s="308">
        <f t="shared" si="1"/>
        <v>0</v>
      </c>
      <c r="L35" s="49"/>
      <c r="M35" s="50"/>
      <c r="N35" s="318">
        <f>分析係数表!H38</f>
        <v>5.150358926080905E-2</v>
      </c>
      <c r="O35" s="310">
        <f t="shared" si="9"/>
        <v>0</v>
      </c>
      <c r="P35" s="316">
        <f>分析係数表!C38</f>
        <v>0.47456671407271833</v>
      </c>
      <c r="Q35" s="310">
        <f t="shared" si="10"/>
        <v>0</v>
      </c>
      <c r="R35" s="310">
        <v>0</v>
      </c>
      <c r="S35" s="311">
        <f t="shared" si="5"/>
        <v>0</v>
      </c>
      <c r="T35" s="316">
        <f>分析係数表!F38</f>
        <v>0.4997199825516766</v>
      </c>
      <c r="U35" s="313">
        <f t="shared" si="2"/>
        <v>0</v>
      </c>
      <c r="V35" s="320">
        <f>分析係数表!D38</f>
        <v>3.5590827435143364E-2</v>
      </c>
      <c r="W35" s="291">
        <f t="shared" si="3"/>
        <v>0</v>
      </c>
      <c r="X35" s="316">
        <f>分析係数表!E38</f>
        <v>3.1059891839156476E-2</v>
      </c>
      <c r="Y35" s="292">
        <f t="shared" si="4"/>
        <v>0</v>
      </c>
    </row>
    <row r="36" spans="1:25">
      <c r="A36" s="278">
        <v>32</v>
      </c>
      <c r="B36" s="266" t="s">
        <v>67</v>
      </c>
      <c r="C36" s="287"/>
      <c r="D36" s="316">
        <f>投入係数表!R36</f>
        <v>0</v>
      </c>
      <c r="E36" s="306">
        <f t="shared" si="6"/>
        <v>0</v>
      </c>
      <c r="F36" s="316">
        <f>分析係数表!C39</f>
        <v>1</v>
      </c>
      <c r="G36" s="306">
        <f t="shared" si="7"/>
        <v>0</v>
      </c>
      <c r="H36" s="306">
        <v>0</v>
      </c>
      <c r="I36" s="306">
        <f t="shared" si="8"/>
        <v>0</v>
      </c>
      <c r="J36" s="316">
        <f>分析係数表!G39</f>
        <v>0.33345520667958617</v>
      </c>
      <c r="K36" s="308">
        <f t="shared" si="1"/>
        <v>0</v>
      </c>
      <c r="L36" s="49"/>
      <c r="M36" s="50"/>
      <c r="N36" s="318">
        <f>分析係数表!H39</f>
        <v>5.0851604954235139E-3</v>
      </c>
      <c r="O36" s="310">
        <f t="shared" si="9"/>
        <v>0</v>
      </c>
      <c r="P36" s="316">
        <f>分析係数表!C39</f>
        <v>1</v>
      </c>
      <c r="Q36" s="310">
        <f t="shared" si="10"/>
        <v>0</v>
      </c>
      <c r="R36" s="310">
        <v>0</v>
      </c>
      <c r="S36" s="311">
        <f t="shared" si="5"/>
        <v>0</v>
      </c>
      <c r="T36" s="316">
        <f>分析係数表!F39</f>
        <v>0.70859596344355691</v>
      </c>
      <c r="U36" s="313">
        <f t="shared" si="2"/>
        <v>0</v>
      </c>
      <c r="V36" s="320">
        <f>分析係数表!D39</f>
        <v>4.8027598057070089E-2</v>
      </c>
      <c r="W36" s="291">
        <f t="shared" si="3"/>
        <v>0</v>
      </c>
      <c r="X36" s="316">
        <f>分析係数表!E39</f>
        <v>4.8027598057070089E-2</v>
      </c>
      <c r="Y36" s="292">
        <f t="shared" si="4"/>
        <v>0</v>
      </c>
    </row>
    <row r="37" spans="1:25">
      <c r="A37" s="278">
        <v>33</v>
      </c>
      <c r="B37" s="266" t="s">
        <v>96</v>
      </c>
      <c r="C37" s="287"/>
      <c r="D37" s="316">
        <f>投入係数表!R37</f>
        <v>1.0691630688393469E-3</v>
      </c>
      <c r="E37" s="306">
        <f t="shared" si="6"/>
        <v>0</v>
      </c>
      <c r="F37" s="316">
        <f>分析係数表!C40</f>
        <v>0.78927678494152065</v>
      </c>
      <c r="G37" s="306">
        <f t="shared" si="7"/>
        <v>0</v>
      </c>
      <c r="H37" s="306">
        <v>0</v>
      </c>
      <c r="I37" s="306">
        <f t="shared" si="8"/>
        <v>0</v>
      </c>
      <c r="J37" s="316">
        <f>分析係数表!G40</f>
        <v>0.52314226927728547</v>
      </c>
      <c r="K37" s="308">
        <f t="shared" si="1"/>
        <v>0</v>
      </c>
      <c r="L37" s="49"/>
      <c r="M37" s="50"/>
      <c r="N37" s="318">
        <f>分析係数表!H40</f>
        <v>3.428475595158087E-2</v>
      </c>
      <c r="O37" s="310">
        <f t="shared" si="9"/>
        <v>0</v>
      </c>
      <c r="P37" s="316">
        <f>分析係数表!C40</f>
        <v>0.78927678494152065</v>
      </c>
      <c r="Q37" s="310">
        <f t="shared" si="10"/>
        <v>0</v>
      </c>
      <c r="R37" s="310">
        <v>0</v>
      </c>
      <c r="S37" s="311">
        <f t="shared" si="5"/>
        <v>0</v>
      </c>
      <c r="T37" s="316">
        <f>分析係数表!F40</f>
        <v>0.70623799726049996</v>
      </c>
      <c r="U37" s="313">
        <f t="shared" si="2"/>
        <v>0</v>
      </c>
      <c r="V37" s="320">
        <f>分析係数表!D40</f>
        <v>9.0697433955161888E-2</v>
      </c>
      <c r="W37" s="291">
        <f t="shared" si="3"/>
        <v>0</v>
      </c>
      <c r="X37" s="316">
        <f>分析係数表!E40</f>
        <v>9.0562666353757981E-2</v>
      </c>
      <c r="Y37" s="292">
        <f t="shared" si="4"/>
        <v>0</v>
      </c>
    </row>
    <row r="38" spans="1:25">
      <c r="A38" s="278">
        <v>34</v>
      </c>
      <c r="B38" s="266" t="s">
        <v>97</v>
      </c>
      <c r="C38" s="287"/>
      <c r="D38" s="316">
        <f>投入係数表!R38</f>
        <v>0</v>
      </c>
      <c r="E38" s="306">
        <f t="shared" si="6"/>
        <v>0</v>
      </c>
      <c r="F38" s="316">
        <f>分析係数表!C41</f>
        <v>0.99594790611943085</v>
      </c>
      <c r="G38" s="306">
        <f t="shared" si="7"/>
        <v>0</v>
      </c>
      <c r="H38" s="306">
        <v>0</v>
      </c>
      <c r="I38" s="306">
        <f t="shared" si="8"/>
        <v>0</v>
      </c>
      <c r="J38" s="316">
        <f>分析係数表!G41</f>
        <v>0.50896339569449323</v>
      </c>
      <c r="K38" s="308">
        <f t="shared" si="1"/>
        <v>0</v>
      </c>
      <c r="L38" s="49"/>
      <c r="M38" s="50"/>
      <c r="N38" s="318">
        <f>分析係数表!H41</f>
        <v>5.504775199299148E-2</v>
      </c>
      <c r="O38" s="310">
        <f t="shared" si="9"/>
        <v>0</v>
      </c>
      <c r="P38" s="316">
        <f>分析係数表!C41</f>
        <v>0.99594790611943085</v>
      </c>
      <c r="Q38" s="310">
        <f t="shared" si="10"/>
        <v>0</v>
      </c>
      <c r="R38" s="310">
        <v>0</v>
      </c>
      <c r="S38" s="311">
        <f t="shared" si="5"/>
        <v>0</v>
      </c>
      <c r="T38" s="316">
        <f>分析係数表!F41</f>
        <v>0.58132099287543681</v>
      </c>
      <c r="U38" s="313">
        <f t="shared" si="2"/>
        <v>0</v>
      </c>
      <c r="V38" s="320">
        <f>分析係数表!D41</f>
        <v>0.12149342216939719</v>
      </c>
      <c r="W38" s="291">
        <f t="shared" si="3"/>
        <v>0</v>
      </c>
      <c r="X38" s="316">
        <f>分析係数表!E41</f>
        <v>0.11755967401821014</v>
      </c>
      <c r="Y38" s="292">
        <f t="shared" si="4"/>
        <v>0</v>
      </c>
    </row>
    <row r="39" spans="1:25">
      <c r="A39" s="278">
        <v>35</v>
      </c>
      <c r="B39" s="266" t="s">
        <v>3</v>
      </c>
      <c r="C39" s="287"/>
      <c r="D39" s="316">
        <f>投入係数表!R39</f>
        <v>4.5365106525418222E-4</v>
      </c>
      <c r="E39" s="306">
        <f>$C$20*D39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9"/>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316">
        <f>投入係数表!R40</f>
        <v>4.142318707490858E-2</v>
      </c>
      <c r="E40" s="306">
        <f>$C$20*D40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9"/>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316">
        <f>投入係数表!R41</f>
        <v>2.0590473107410699E-4</v>
      </c>
      <c r="E41" s="306">
        <f>$C$20*D41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9"/>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316">
        <f>投入係数表!R42</f>
        <v>9.5795249216295761E-4</v>
      </c>
      <c r="E42" s="306">
        <f>$C$20*D42</f>
        <v>0</v>
      </c>
      <c r="F42" s="316">
        <f>分析係数表!C45</f>
        <v>1</v>
      </c>
      <c r="G42" s="306">
        <f>E42*F42</f>
        <v>0</v>
      </c>
      <c r="H42" s="306">
        <v>0</v>
      </c>
      <c r="I42" s="306">
        <f>C42+H42</f>
        <v>0</v>
      </c>
      <c r="J42" s="316">
        <f>分析係数表!G45</f>
        <v>0</v>
      </c>
      <c r="K42" s="308">
        <f>I42*J42</f>
        <v>0</v>
      </c>
      <c r="L42" s="49"/>
      <c r="M42" s="50"/>
      <c r="N42" s="318">
        <f>分析係数表!H45</f>
        <v>0</v>
      </c>
      <c r="O42" s="310">
        <f t="shared" si="9"/>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316">
        <f>投入係数表!R43</f>
        <v>6.2751393710766615E-3</v>
      </c>
      <c r="E43" s="306">
        <f>$C$20*D43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9"/>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17">
        <f>投入係数表!R44</f>
        <v>0.55487691411570528</v>
      </c>
      <c r="E44" s="307">
        <f>SUM(E5:E43)</f>
        <v>0</v>
      </c>
      <c r="F44" s="317">
        <f>分析係数表!C47</f>
        <v>0.59941121331825653</v>
      </c>
      <c r="G44" s="307">
        <f>SUM(G5:G43)</f>
        <v>0</v>
      </c>
      <c r="H44" s="307">
        <f>SUM(H5:H43)</f>
        <v>0</v>
      </c>
      <c r="I44" s="307">
        <f>SUM(I6:I43)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10A12-0B6B-41E3-ADC6-B21B2C313456}">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313</v>
      </c>
      <c r="S2" s="83" t="s">
        <v>240</v>
      </c>
      <c r="U2" s="290" t="s">
        <v>227</v>
      </c>
      <c r="W2" s="83" t="s">
        <v>216</v>
      </c>
      <c r="Y2" s="83" t="s">
        <v>241</v>
      </c>
    </row>
    <row r="3" spans="1:25" ht="44">
      <c r="B3" s="39"/>
      <c r="C3" s="40" t="s">
        <v>242</v>
      </c>
      <c r="D3" s="40" t="s">
        <v>314</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投入係数表!S5</f>
        <v>0</v>
      </c>
      <c r="E5" s="306">
        <f t="shared" ref="E5:E10" si="0">$C$21*D5</f>
        <v>0</v>
      </c>
      <c r="F5" s="316">
        <f>分析係数表!C8</f>
        <v>0.17333290637377241</v>
      </c>
      <c r="G5" s="306">
        <f t="shared" ref="G5:G14" si="1">E5*F5</f>
        <v>0</v>
      </c>
      <c r="H5" s="306">
        <f t="array" ref="H5:H43">MMULT(逆行列係数表!C5:AO43,G5:G43)</f>
        <v>0</v>
      </c>
      <c r="I5" s="306">
        <f>C5+H5</f>
        <v>0</v>
      </c>
      <c r="J5" s="316">
        <f>分析係数表!G8</f>
        <v>0.15155149614048036</v>
      </c>
      <c r="K5" s="308">
        <f t="shared" ref="K5:K12" si="2">I5*J5</f>
        <v>0</v>
      </c>
      <c r="L5" s="49" t="s">
        <v>115</v>
      </c>
      <c r="M5" s="50" t="s">
        <v>115</v>
      </c>
      <c r="N5" s="318">
        <f>分析係数表!H8</f>
        <v>1.1299182227411633E-2</v>
      </c>
      <c r="O5" s="310">
        <f t="shared" ref="O5:O13" si="3">$M$44*N5</f>
        <v>0</v>
      </c>
      <c r="P5" s="316">
        <f>分析係数表!C8</f>
        <v>0.17333290637377241</v>
      </c>
      <c r="Q5" s="310">
        <f t="shared" ref="Q5:Q10" si="4">O5*P5</f>
        <v>0</v>
      </c>
      <c r="R5" s="310">
        <f t="array" ref="R5:R43">MMULT(逆行列係数表!C5:AO43,Q5:Q43)</f>
        <v>0</v>
      </c>
      <c r="S5" s="311">
        <f>I5+R5</f>
        <v>0</v>
      </c>
      <c r="T5" s="316">
        <f>分析係数表!F8</f>
        <v>0.42721038226158625</v>
      </c>
      <c r="U5" s="313">
        <f t="shared" ref="U5:U38" si="5">S5*T5</f>
        <v>0</v>
      </c>
      <c r="V5" s="320">
        <f>分析係数表!D8</f>
        <v>0.32298797552049696</v>
      </c>
      <c r="W5" s="301">
        <f t="shared" ref="W5:W38" si="6">ROUND(S5*V5,0)</f>
        <v>0</v>
      </c>
      <c r="X5" s="316">
        <f>分析係数表!E8</f>
        <v>0.12265584155979949</v>
      </c>
      <c r="Y5" s="302">
        <f t="shared" ref="Y5:Y38" si="7">ROUND(S5*X5,0)</f>
        <v>0</v>
      </c>
    </row>
    <row r="6" spans="1:25">
      <c r="A6" s="278">
        <v>2</v>
      </c>
      <c r="B6" s="266" t="s">
        <v>74</v>
      </c>
      <c r="C6" s="287"/>
      <c r="D6" s="316">
        <f>投入係数表!S6</f>
        <v>0</v>
      </c>
      <c r="E6" s="306">
        <f t="shared" si="0"/>
        <v>0</v>
      </c>
      <c r="F6" s="316">
        <f>分析係数表!C9</f>
        <v>0.39351462480142041</v>
      </c>
      <c r="G6" s="306">
        <f t="shared" si="1"/>
        <v>0</v>
      </c>
      <c r="H6" s="306">
        <v>0</v>
      </c>
      <c r="I6" s="306">
        <f>C6+H6</f>
        <v>0</v>
      </c>
      <c r="J6" s="316">
        <f>分析係数表!G9</f>
        <v>0.22817522849038765</v>
      </c>
      <c r="K6" s="308">
        <f t="shared" si="2"/>
        <v>0</v>
      </c>
      <c r="L6" s="49"/>
      <c r="M6" s="50"/>
      <c r="N6" s="318">
        <f>分析係数表!H9</f>
        <v>5.0911500837573466E-4</v>
      </c>
      <c r="O6" s="310">
        <f t="shared" si="3"/>
        <v>0</v>
      </c>
      <c r="P6" s="316">
        <f>分析係数表!C9</f>
        <v>0.39351462480142041</v>
      </c>
      <c r="Q6" s="310">
        <f t="shared" si="4"/>
        <v>0</v>
      </c>
      <c r="R6" s="310">
        <v>0</v>
      </c>
      <c r="S6" s="311">
        <f>I6+R6</f>
        <v>0</v>
      </c>
      <c r="T6" s="316">
        <f>分析係数表!F9</f>
        <v>0.63987813845992225</v>
      </c>
      <c r="U6" s="313">
        <f t="shared" si="5"/>
        <v>0</v>
      </c>
      <c r="V6" s="320">
        <f>分析係数表!D9</f>
        <v>0.29572434079210003</v>
      </c>
      <c r="W6" s="301">
        <f t="shared" si="6"/>
        <v>0</v>
      </c>
      <c r="X6" s="316">
        <f>分析係数表!E9</f>
        <v>0.26862065342998215</v>
      </c>
      <c r="Y6" s="302">
        <f t="shared" si="7"/>
        <v>0</v>
      </c>
    </row>
    <row r="7" spans="1:25">
      <c r="A7" s="278">
        <v>3</v>
      </c>
      <c r="B7" s="266" t="s">
        <v>75</v>
      </c>
      <c r="C7" s="287"/>
      <c r="D7" s="316">
        <f>投入係数表!S7</f>
        <v>0</v>
      </c>
      <c r="E7" s="306">
        <f t="shared" si="0"/>
        <v>0</v>
      </c>
      <c r="F7" s="316">
        <f>分析係数表!C10</f>
        <v>0.12671464860287895</v>
      </c>
      <c r="G7" s="306">
        <f t="shared" si="1"/>
        <v>0</v>
      </c>
      <c r="H7" s="306">
        <v>0</v>
      </c>
      <c r="I7" s="306">
        <f>C7+H7</f>
        <v>0</v>
      </c>
      <c r="J7" s="316">
        <f>分析係数表!G10</f>
        <v>0.17153349174243465</v>
      </c>
      <c r="K7" s="308">
        <f t="shared" si="2"/>
        <v>0</v>
      </c>
      <c r="L7" s="49"/>
      <c r="M7" s="50"/>
      <c r="N7" s="318">
        <f>分析係数表!H10</f>
        <v>1.1608350684055029E-3</v>
      </c>
      <c r="O7" s="310">
        <f t="shared" si="3"/>
        <v>0</v>
      </c>
      <c r="P7" s="316">
        <f>分析係数表!C10</f>
        <v>0.12671464860287895</v>
      </c>
      <c r="Q7" s="310">
        <f t="shared" si="4"/>
        <v>0</v>
      </c>
      <c r="R7" s="310">
        <v>0</v>
      </c>
      <c r="S7" s="311">
        <f>I7+R7</f>
        <v>0</v>
      </c>
      <c r="T7" s="316">
        <f>分析係数表!F10</f>
        <v>0.47381340455197063</v>
      </c>
      <c r="U7" s="313">
        <f t="shared" si="5"/>
        <v>0</v>
      </c>
      <c r="V7" s="320">
        <f>分析係数表!D10</f>
        <v>9.5045460793747427E-2</v>
      </c>
      <c r="W7" s="301">
        <f t="shared" si="6"/>
        <v>0</v>
      </c>
      <c r="X7" s="316">
        <f>分析係数表!E10</f>
        <v>4.2279520059697977E-2</v>
      </c>
      <c r="Y7" s="302">
        <f t="shared" si="7"/>
        <v>0</v>
      </c>
    </row>
    <row r="8" spans="1:25">
      <c r="A8" s="278">
        <v>4</v>
      </c>
      <c r="B8" s="266" t="s">
        <v>76</v>
      </c>
      <c r="C8" s="287"/>
      <c r="D8" s="316">
        <f>投入係数表!S8</f>
        <v>2.2583865183358401E-5</v>
      </c>
      <c r="E8" s="306">
        <f t="shared" si="0"/>
        <v>0</v>
      </c>
      <c r="F8" s="316">
        <f>分析係数表!C11</f>
        <v>9.348517078458185E-3</v>
      </c>
      <c r="G8" s="306">
        <f t="shared" si="1"/>
        <v>0</v>
      </c>
      <c r="H8" s="306">
        <v>0</v>
      </c>
      <c r="I8" s="306">
        <f>C8+H8</f>
        <v>0</v>
      </c>
      <c r="J8" s="316">
        <f>分析係数表!G11</f>
        <v>0.2579516055394917</v>
      </c>
      <c r="K8" s="308">
        <f t="shared" si="2"/>
        <v>0</v>
      </c>
      <c r="L8" s="49"/>
      <c r="M8" s="50"/>
      <c r="N8" s="318">
        <f>分析係数表!H11</f>
        <v>-1.9466162084954558E-5</v>
      </c>
      <c r="O8" s="310">
        <f t="shared" si="3"/>
        <v>0</v>
      </c>
      <c r="P8" s="316">
        <f>分析係数表!C11</f>
        <v>9.348517078458185E-3</v>
      </c>
      <c r="Q8" s="310">
        <f t="shared" si="4"/>
        <v>0</v>
      </c>
      <c r="R8" s="310">
        <v>0</v>
      </c>
      <c r="S8" s="311">
        <f>I8+R8</f>
        <v>0</v>
      </c>
      <c r="T8" s="316">
        <f>分析係数表!F11</f>
        <v>0.54360066960888753</v>
      </c>
      <c r="U8" s="313">
        <f t="shared" si="5"/>
        <v>0</v>
      </c>
      <c r="V8" s="320">
        <f>分析係数表!D11</f>
        <v>4.0785268604474206E-2</v>
      </c>
      <c r="W8" s="301">
        <f t="shared" si="6"/>
        <v>0</v>
      </c>
      <c r="X8" s="316">
        <f>分析係数表!E11</f>
        <v>3.926343022371024E-2</v>
      </c>
      <c r="Y8" s="302">
        <f t="shared" si="7"/>
        <v>0</v>
      </c>
    </row>
    <row r="9" spans="1:25">
      <c r="A9" s="278">
        <v>5</v>
      </c>
      <c r="B9" s="266" t="s">
        <v>77</v>
      </c>
      <c r="C9" s="287"/>
      <c r="D9" s="316">
        <f>投入係数表!S9</f>
        <v>0</v>
      </c>
      <c r="E9" s="306">
        <f t="shared" si="0"/>
        <v>0</v>
      </c>
      <c r="F9" s="316">
        <f>分析係数表!C12</f>
        <v>0.26169189557273109</v>
      </c>
      <c r="G9" s="306">
        <f t="shared" si="1"/>
        <v>0</v>
      </c>
      <c r="H9" s="306">
        <v>0</v>
      </c>
      <c r="I9" s="306">
        <f t="shared" ref="I9:I38" si="8">C9+H9</f>
        <v>0</v>
      </c>
      <c r="J9" s="316">
        <f>分析係数表!G12</f>
        <v>0.13770114594385849</v>
      </c>
      <c r="K9" s="308">
        <f t="shared" si="2"/>
        <v>0</v>
      </c>
      <c r="L9" s="49"/>
      <c r="M9" s="50"/>
      <c r="N9" s="318">
        <f>分析係数表!H12</f>
        <v>0.10146071966313146</v>
      </c>
      <c r="O9" s="310">
        <f t="shared" si="3"/>
        <v>0</v>
      </c>
      <c r="P9" s="316">
        <f>分析係数表!C12</f>
        <v>0.26169189557273109</v>
      </c>
      <c r="Q9" s="310">
        <f t="shared" si="4"/>
        <v>0</v>
      </c>
      <c r="R9" s="310">
        <v>0</v>
      </c>
      <c r="S9" s="311">
        <f>I9+R9</f>
        <v>0</v>
      </c>
      <c r="T9" s="316">
        <f>分析係数表!F12</f>
        <v>0.33651535386825859</v>
      </c>
      <c r="U9" s="313">
        <f t="shared" si="5"/>
        <v>0</v>
      </c>
      <c r="V9" s="320">
        <f>分析係数表!D12</f>
        <v>3.4578030097235327E-2</v>
      </c>
      <c r="W9" s="301">
        <f t="shared" si="6"/>
        <v>0</v>
      </c>
      <c r="X9" s="316">
        <f>分析係数表!E12</f>
        <v>3.3355134693599395E-2</v>
      </c>
      <c r="Y9" s="302">
        <f t="shared" si="7"/>
        <v>0</v>
      </c>
    </row>
    <row r="10" spans="1:25">
      <c r="A10" s="278">
        <v>6</v>
      </c>
      <c r="B10" s="266" t="s">
        <v>78</v>
      </c>
      <c r="C10" s="287"/>
      <c r="D10" s="316">
        <f>投入係数表!S10</f>
        <v>1.3098641806347873E-3</v>
      </c>
      <c r="E10" s="306">
        <f t="shared" si="0"/>
        <v>0</v>
      </c>
      <c r="F10" s="316">
        <f>分析係数表!C13</f>
        <v>8.2810371123538395E-2</v>
      </c>
      <c r="G10" s="306">
        <f t="shared" si="1"/>
        <v>0</v>
      </c>
      <c r="H10" s="306">
        <v>0</v>
      </c>
      <c r="I10" s="306">
        <f t="shared" si="8"/>
        <v>0</v>
      </c>
      <c r="J10" s="316">
        <f>分析係数表!G13</f>
        <v>0.2721720626600464</v>
      </c>
      <c r="K10" s="308">
        <f t="shared" si="2"/>
        <v>0</v>
      </c>
      <c r="L10" s="49"/>
      <c r="M10" s="50"/>
      <c r="N10" s="318">
        <f>分析係数表!H13</f>
        <v>1.212874021164739E-2</v>
      </c>
      <c r="O10" s="310">
        <f t="shared" si="3"/>
        <v>0</v>
      </c>
      <c r="P10" s="316">
        <f>分析係数表!C13</f>
        <v>8.2810371123538395E-2</v>
      </c>
      <c r="Q10" s="310">
        <f t="shared" si="4"/>
        <v>0</v>
      </c>
      <c r="R10" s="310">
        <v>0</v>
      </c>
      <c r="S10" s="311">
        <f t="shared" ref="S10:S38" si="9">I10+R10</f>
        <v>0</v>
      </c>
      <c r="T10" s="316">
        <f>分析係数表!F13</f>
        <v>0.39077170920544851</v>
      </c>
      <c r="U10" s="313">
        <f t="shared" si="5"/>
        <v>0</v>
      </c>
      <c r="V10" s="320">
        <f>分析係数表!D13</f>
        <v>0.12720758845381647</v>
      </c>
      <c r="W10" s="301">
        <f t="shared" si="6"/>
        <v>0</v>
      </c>
      <c r="X10" s="316">
        <f>分析係数表!E13</f>
        <v>9.5492852763317662E-2</v>
      </c>
      <c r="Y10" s="302">
        <f t="shared" si="7"/>
        <v>0</v>
      </c>
    </row>
    <row r="11" spans="1:25">
      <c r="A11" s="278">
        <v>7</v>
      </c>
      <c r="B11" s="266" t="s">
        <v>79</v>
      </c>
      <c r="C11" s="287"/>
      <c r="D11" s="316">
        <f>投入係数表!S11</f>
        <v>4.2864176118014245E-3</v>
      </c>
      <c r="E11" s="306">
        <f t="shared" ref="E11:E38" si="10">$C$21*D11</f>
        <v>0</v>
      </c>
      <c r="F11" s="316">
        <f>分析係数表!C14</f>
        <v>0.29759344347769412</v>
      </c>
      <c r="G11" s="306">
        <f t="shared" si="1"/>
        <v>0</v>
      </c>
      <c r="H11" s="306">
        <v>0</v>
      </c>
      <c r="I11" s="306">
        <f t="shared" si="8"/>
        <v>0</v>
      </c>
      <c r="J11" s="316">
        <f>分析係数表!G14</f>
        <v>0.17335642824825784</v>
      </c>
      <c r="K11" s="308">
        <f t="shared" si="2"/>
        <v>0</v>
      </c>
      <c r="L11" s="49"/>
      <c r="M11" s="50"/>
      <c r="N11" s="318">
        <f>分析係数表!H14</f>
        <v>1.9165801846449152E-3</v>
      </c>
      <c r="O11" s="310">
        <f t="shared" si="3"/>
        <v>0</v>
      </c>
      <c r="P11" s="316">
        <f>分析係数表!C14</f>
        <v>0.29759344347769412</v>
      </c>
      <c r="Q11" s="310">
        <f t="shared" ref="Q11:Q38" si="11">O11*P11</f>
        <v>0</v>
      </c>
      <c r="R11" s="310">
        <v>0</v>
      </c>
      <c r="S11" s="311">
        <f t="shared" si="9"/>
        <v>0</v>
      </c>
      <c r="T11" s="316">
        <f>分析係数表!F14</f>
        <v>0.35598651785260127</v>
      </c>
      <c r="U11" s="313">
        <f t="shared" si="5"/>
        <v>0</v>
      </c>
      <c r="V11" s="320">
        <f>分析係数表!D14</f>
        <v>4.3833041969742803E-2</v>
      </c>
      <c r="W11" s="301">
        <f t="shared" si="6"/>
        <v>0</v>
      </c>
      <c r="X11" s="316">
        <f>分析係数表!E14</f>
        <v>3.8757158040430381E-2</v>
      </c>
      <c r="Y11" s="302">
        <f t="shared" si="7"/>
        <v>0</v>
      </c>
    </row>
    <row r="12" spans="1:25">
      <c r="A12" s="278">
        <v>8</v>
      </c>
      <c r="B12" s="266" t="s">
        <v>80</v>
      </c>
      <c r="C12" s="287"/>
      <c r="D12" s="316">
        <f>投入係数表!S12</f>
        <v>1.3672271982005177E-2</v>
      </c>
      <c r="E12" s="306">
        <f t="shared" si="10"/>
        <v>0</v>
      </c>
      <c r="F12" s="316">
        <f>分析係数表!C15</f>
        <v>0.21593049601829584</v>
      </c>
      <c r="G12" s="306">
        <f t="shared" si="1"/>
        <v>0</v>
      </c>
      <c r="H12" s="306">
        <v>0</v>
      </c>
      <c r="I12" s="306">
        <f t="shared" si="8"/>
        <v>0</v>
      </c>
      <c r="J12" s="316">
        <f>分析係数表!G15</f>
        <v>0.1171240792325445</v>
      </c>
      <c r="K12" s="308">
        <f t="shared" si="2"/>
        <v>0</v>
      </c>
      <c r="L12" s="49"/>
      <c r="M12" s="50"/>
      <c r="N12" s="318">
        <f>分析係数表!H15</f>
        <v>7.9892300155183192E-3</v>
      </c>
      <c r="O12" s="310">
        <f t="shared" si="3"/>
        <v>0</v>
      </c>
      <c r="P12" s="316">
        <f>分析係数表!C15</f>
        <v>0.21593049601829584</v>
      </c>
      <c r="Q12" s="310">
        <f t="shared" si="11"/>
        <v>0</v>
      </c>
      <c r="R12" s="310">
        <v>0</v>
      </c>
      <c r="S12" s="311">
        <f t="shared" si="9"/>
        <v>0</v>
      </c>
      <c r="T12" s="316">
        <f>分析係数表!F15</f>
        <v>0.35842164855867914</v>
      </c>
      <c r="U12" s="313">
        <f t="shared" si="5"/>
        <v>0</v>
      </c>
      <c r="V12" s="320">
        <f>分析係数表!D15</f>
        <v>1.5678367482667734E-2</v>
      </c>
      <c r="W12" s="301">
        <f t="shared" si="6"/>
        <v>0</v>
      </c>
      <c r="X12" s="316">
        <f>分析係数表!E15</f>
        <v>1.5634458686506418E-2</v>
      </c>
      <c r="Y12" s="302">
        <f t="shared" si="7"/>
        <v>0</v>
      </c>
    </row>
    <row r="13" spans="1:25">
      <c r="A13" s="278">
        <v>9</v>
      </c>
      <c r="B13" s="266" t="s">
        <v>81</v>
      </c>
      <c r="C13" s="287"/>
      <c r="D13" s="316">
        <f>投入係数表!S13</f>
        <v>3.0397882536800408E-3</v>
      </c>
      <c r="E13" s="306">
        <f t="shared" si="10"/>
        <v>0</v>
      </c>
      <c r="F13" s="316">
        <f>分析係数表!C16</f>
        <v>0.18770505348742417</v>
      </c>
      <c r="G13" s="306">
        <f t="shared" si="1"/>
        <v>0</v>
      </c>
      <c r="H13" s="306">
        <v>0</v>
      </c>
      <c r="I13" s="306">
        <f t="shared" si="8"/>
        <v>0</v>
      </c>
      <c r="J13" s="316">
        <f>分析係数表!G16</f>
        <v>1.5279579137581789E-2</v>
      </c>
      <c r="K13" s="308">
        <f t="shared" ref="K13:K38" si="12">I13*J13</f>
        <v>0</v>
      </c>
      <c r="L13" s="49"/>
      <c r="M13" s="50"/>
      <c r="N13" s="318">
        <f>分析係数表!H16</f>
        <v>6.0242927132958465E-3</v>
      </c>
      <c r="O13" s="310">
        <f t="shared" si="3"/>
        <v>0</v>
      </c>
      <c r="P13" s="316">
        <f>分析係数表!C16</f>
        <v>0.18770505348742417</v>
      </c>
      <c r="Q13" s="310">
        <f t="shared" si="11"/>
        <v>0</v>
      </c>
      <c r="R13" s="310">
        <v>0</v>
      </c>
      <c r="S13" s="311">
        <f t="shared" si="9"/>
        <v>0</v>
      </c>
      <c r="T13" s="316">
        <f>分析係数表!F16</f>
        <v>0.2627694146106877</v>
      </c>
      <c r="U13" s="313">
        <f t="shared" si="5"/>
        <v>0</v>
      </c>
      <c r="V13" s="320">
        <f>分析係数表!D16</f>
        <v>1.0339400475073228E-2</v>
      </c>
      <c r="W13" s="301">
        <f t="shared" si="6"/>
        <v>0</v>
      </c>
      <c r="X13" s="316">
        <f>分析係数表!E16</f>
        <v>1.0339400475073228E-2</v>
      </c>
      <c r="Y13" s="302">
        <f t="shared" si="7"/>
        <v>0</v>
      </c>
    </row>
    <row r="14" spans="1:25">
      <c r="A14" s="278">
        <v>10</v>
      </c>
      <c r="B14" s="266" t="s">
        <v>82</v>
      </c>
      <c r="C14" s="287"/>
      <c r="D14" s="316">
        <f>投入係数表!S14</f>
        <v>4.0912930166172083E-2</v>
      </c>
      <c r="E14" s="306">
        <f t="shared" si="10"/>
        <v>0</v>
      </c>
      <c r="F14" s="316">
        <f>分析係数表!C17</f>
        <v>0.24245613901755958</v>
      </c>
      <c r="G14" s="306">
        <f t="shared" si="1"/>
        <v>0</v>
      </c>
      <c r="H14" s="306">
        <v>0</v>
      </c>
      <c r="I14" s="306">
        <f t="shared" si="8"/>
        <v>0</v>
      </c>
      <c r="J14" s="316">
        <f>分析係数表!G17</f>
        <v>0.24054742090319753</v>
      </c>
      <c r="K14" s="308">
        <f t="shared" si="12"/>
        <v>0</v>
      </c>
      <c r="L14" s="49"/>
      <c r="M14" s="50"/>
      <c r="N14" s="318">
        <f>分析係数表!H17</f>
        <v>2.8816966460243139E-3</v>
      </c>
      <c r="O14" s="310">
        <f t="shared" ref="O14:O43" si="13">$M$44*N14</f>
        <v>0</v>
      </c>
      <c r="P14" s="316">
        <f>分析係数表!C17</f>
        <v>0.24245613901755958</v>
      </c>
      <c r="Q14" s="310">
        <f t="shared" si="11"/>
        <v>0</v>
      </c>
      <c r="R14" s="310">
        <v>0</v>
      </c>
      <c r="S14" s="311">
        <f t="shared" si="9"/>
        <v>0</v>
      </c>
      <c r="T14" s="316">
        <f>分析係数表!F17</f>
        <v>0.42825667105631338</v>
      </c>
      <c r="U14" s="313">
        <f t="shared" si="5"/>
        <v>0</v>
      </c>
      <c r="V14" s="320">
        <f>分析係数表!D17</f>
        <v>5.1560411778863557E-2</v>
      </c>
      <c r="W14" s="301">
        <f t="shared" si="6"/>
        <v>0</v>
      </c>
      <c r="X14" s="316">
        <f>分析係数表!E17</f>
        <v>4.9008807340167618E-2</v>
      </c>
      <c r="Y14" s="302">
        <f t="shared" si="7"/>
        <v>0</v>
      </c>
    </row>
    <row r="15" spans="1:25">
      <c r="A15" s="278">
        <v>11</v>
      </c>
      <c r="B15" s="266" t="s">
        <v>83</v>
      </c>
      <c r="C15" s="287"/>
      <c r="D15" s="316">
        <f>投入係数表!S15</f>
        <v>5.5646643811795102E-3</v>
      </c>
      <c r="E15" s="306">
        <f t="shared" si="10"/>
        <v>0</v>
      </c>
      <c r="F15" s="316">
        <f>分析係数表!C18</f>
        <v>0.40831687749419565</v>
      </c>
      <c r="G15" s="306">
        <f t="shared" ref="G15:G38" si="14">E15*F15</f>
        <v>0</v>
      </c>
      <c r="H15" s="306">
        <v>0</v>
      </c>
      <c r="I15" s="306">
        <f t="shared" si="8"/>
        <v>0</v>
      </c>
      <c r="J15" s="316">
        <f>分析係数表!G18</f>
        <v>0.21766947174074985</v>
      </c>
      <c r="K15" s="308">
        <f t="shared" si="12"/>
        <v>0</v>
      </c>
      <c r="L15" s="49"/>
      <c r="M15" s="50"/>
      <c r="N15" s="318">
        <f>分析係数表!H18</f>
        <v>4.4543159123807785E-4</v>
      </c>
      <c r="O15" s="310">
        <f t="shared" si="13"/>
        <v>0</v>
      </c>
      <c r="P15" s="316">
        <f>分析係数表!C18</f>
        <v>0.40831687749419565</v>
      </c>
      <c r="Q15" s="310">
        <f t="shared" si="11"/>
        <v>0</v>
      </c>
      <c r="R15" s="310">
        <v>0</v>
      </c>
      <c r="S15" s="311">
        <f t="shared" si="9"/>
        <v>0</v>
      </c>
      <c r="T15" s="316">
        <f>分析係数表!F18</f>
        <v>0.48997194925916815</v>
      </c>
      <c r="U15" s="313">
        <f t="shared" si="5"/>
        <v>0</v>
      </c>
      <c r="V15" s="320">
        <f>分析係数表!D18</f>
        <v>3.8565313316438733E-2</v>
      </c>
      <c r="W15" s="301">
        <f t="shared" si="6"/>
        <v>0</v>
      </c>
      <c r="X15" s="316">
        <f>分析係数表!E18</f>
        <v>3.6576455199010559E-2</v>
      </c>
      <c r="Y15" s="302">
        <f t="shared" si="7"/>
        <v>0</v>
      </c>
    </row>
    <row r="16" spans="1:25">
      <c r="A16" s="278">
        <v>12</v>
      </c>
      <c r="B16" s="266" t="s">
        <v>84</v>
      </c>
      <c r="C16" s="287"/>
      <c r="D16" s="316">
        <f>投入係数表!S16</f>
        <v>1.7985790232026632E-2</v>
      </c>
      <c r="E16" s="306">
        <f t="shared" si="10"/>
        <v>0</v>
      </c>
      <c r="F16" s="316">
        <f>分析係数表!C19</f>
        <v>0.72110086081153413</v>
      </c>
      <c r="G16" s="306">
        <f t="shared" si="14"/>
        <v>0</v>
      </c>
      <c r="H16" s="306">
        <v>0</v>
      </c>
      <c r="I16" s="306">
        <f t="shared" si="8"/>
        <v>0</v>
      </c>
      <c r="J16" s="316">
        <f>分析係数表!G19</f>
        <v>6.2445810408374151E-2</v>
      </c>
      <c r="K16" s="308">
        <f t="shared" si="12"/>
        <v>0</v>
      </c>
      <c r="L16" s="49"/>
      <c r="M16" s="50"/>
      <c r="N16" s="318">
        <f>分析係数表!H19</f>
        <v>-1.2604560155461526E-4</v>
      </c>
      <c r="O16" s="310">
        <f t="shared" si="13"/>
        <v>0</v>
      </c>
      <c r="P16" s="316">
        <f>分析係数表!C19</f>
        <v>0.72110086081153413</v>
      </c>
      <c r="Q16" s="310">
        <f t="shared" si="11"/>
        <v>0</v>
      </c>
      <c r="R16" s="310">
        <v>0</v>
      </c>
      <c r="S16" s="311">
        <f t="shared" si="9"/>
        <v>0</v>
      </c>
      <c r="T16" s="316">
        <f>分析係数表!F19</f>
        <v>0.21331101927013058</v>
      </c>
      <c r="U16" s="313">
        <f t="shared" si="5"/>
        <v>0</v>
      </c>
      <c r="V16" s="320">
        <f>分析係数表!D19</f>
        <v>1.2736199640345095E-2</v>
      </c>
      <c r="W16" s="301">
        <f t="shared" si="6"/>
        <v>0</v>
      </c>
      <c r="X16" s="316">
        <f>分析係数表!E19</f>
        <v>1.2523714081279422E-2</v>
      </c>
      <c r="Y16" s="302">
        <f t="shared" si="7"/>
        <v>0</v>
      </c>
    </row>
    <row r="17" spans="1:25">
      <c r="A17" s="278">
        <v>13</v>
      </c>
      <c r="B17" s="266" t="s">
        <v>85</v>
      </c>
      <c r="C17" s="287"/>
      <c r="D17" s="316">
        <f>投入係数表!S17</f>
        <v>2.086297465638649E-2</v>
      </c>
      <c r="E17" s="306">
        <f t="shared" si="10"/>
        <v>0</v>
      </c>
      <c r="F17" s="316">
        <f>分析係数表!C20</f>
        <v>4.9598906854145253E-2</v>
      </c>
      <c r="G17" s="306">
        <f t="shared" si="14"/>
        <v>0</v>
      </c>
      <c r="H17" s="306">
        <v>0</v>
      </c>
      <c r="I17" s="306">
        <f t="shared" si="8"/>
        <v>0</v>
      </c>
      <c r="J17" s="316">
        <f>分析係数表!G20</f>
        <v>0.11671945764775135</v>
      </c>
      <c r="K17" s="308">
        <f t="shared" si="12"/>
        <v>0</v>
      </c>
      <c r="L17" s="49"/>
      <c r="M17" s="50"/>
      <c r="N17" s="318">
        <f>分析係数表!H20</f>
        <v>7.0439320449493942E-4</v>
      </c>
      <c r="O17" s="310">
        <f t="shared" si="13"/>
        <v>0</v>
      </c>
      <c r="P17" s="316">
        <f>分析係数表!C20</f>
        <v>4.9598906854145253E-2</v>
      </c>
      <c r="Q17" s="310">
        <f t="shared" si="11"/>
        <v>0</v>
      </c>
      <c r="R17" s="310">
        <v>0</v>
      </c>
      <c r="S17" s="311">
        <f t="shared" si="9"/>
        <v>0</v>
      </c>
      <c r="T17" s="316">
        <f>分析係数表!F20</f>
        <v>0.2109583665362576</v>
      </c>
      <c r="U17" s="313">
        <f t="shared" si="5"/>
        <v>0</v>
      </c>
      <c r="V17" s="320">
        <f>分析係数表!D20</f>
        <v>3.0797631013066269E-2</v>
      </c>
      <c r="W17" s="301">
        <f t="shared" si="6"/>
        <v>0</v>
      </c>
      <c r="X17" s="316">
        <f>分析係数表!E20</f>
        <v>2.9972730221401771E-2</v>
      </c>
      <c r="Y17" s="302">
        <f t="shared" si="7"/>
        <v>0</v>
      </c>
    </row>
    <row r="18" spans="1:25">
      <c r="A18" s="278">
        <v>14</v>
      </c>
      <c r="B18" s="266" t="s">
        <v>86</v>
      </c>
      <c r="C18" s="287"/>
      <c r="D18" s="316">
        <f>投入係数表!S18</f>
        <v>3.5009507807242192E-2</v>
      </c>
      <c r="E18" s="306">
        <f t="shared" si="10"/>
        <v>0</v>
      </c>
      <c r="F18" s="316">
        <f>分析係数表!C21</f>
        <v>0.28411166756853934</v>
      </c>
      <c r="G18" s="306">
        <f t="shared" si="14"/>
        <v>0</v>
      </c>
      <c r="H18" s="306">
        <v>0</v>
      </c>
      <c r="I18" s="306">
        <f t="shared" si="8"/>
        <v>0</v>
      </c>
      <c r="J18" s="316">
        <f>分析係数表!G21</f>
        <v>0.29005387701730417</v>
      </c>
      <c r="K18" s="308">
        <f t="shared" si="12"/>
        <v>0</v>
      </c>
      <c r="L18" s="49"/>
      <c r="M18" s="50"/>
      <c r="N18" s="318">
        <f>分析係数表!H21</f>
        <v>2.3737267060065176E-3</v>
      </c>
      <c r="O18" s="310">
        <f t="shared" si="13"/>
        <v>0</v>
      </c>
      <c r="P18" s="316">
        <f>分析係数表!C21</f>
        <v>0.28411166756853934</v>
      </c>
      <c r="Q18" s="310">
        <f t="shared" si="11"/>
        <v>0</v>
      </c>
      <c r="R18" s="310">
        <v>0</v>
      </c>
      <c r="S18" s="311">
        <f t="shared" si="9"/>
        <v>0</v>
      </c>
      <c r="T18" s="316">
        <f>分析係数表!F21</f>
        <v>0.45791147145628314</v>
      </c>
      <c r="U18" s="313">
        <f t="shared" si="5"/>
        <v>0</v>
      </c>
      <c r="V18" s="320">
        <f>分析係数表!D21</f>
        <v>5.9847590028896828E-2</v>
      </c>
      <c r="W18" s="301">
        <f t="shared" si="6"/>
        <v>0</v>
      </c>
      <c r="X18" s="316">
        <f>分析係数表!E21</f>
        <v>5.4782163530779596E-2</v>
      </c>
      <c r="Y18" s="302">
        <f t="shared" si="7"/>
        <v>0</v>
      </c>
    </row>
    <row r="19" spans="1:25">
      <c r="A19" s="278">
        <v>15</v>
      </c>
      <c r="B19" s="266" t="s">
        <v>70</v>
      </c>
      <c r="C19" s="287"/>
      <c r="D19" s="316">
        <f>投入係数表!S19</f>
        <v>1.462079431970623E-2</v>
      </c>
      <c r="E19" s="306">
        <f t="shared" si="10"/>
        <v>0</v>
      </c>
      <c r="F19" s="316">
        <f>分析係数表!C22</f>
        <v>0.28280144764930404</v>
      </c>
      <c r="G19" s="306">
        <f t="shared" si="14"/>
        <v>0</v>
      </c>
      <c r="H19" s="306">
        <v>0</v>
      </c>
      <c r="I19" s="306">
        <f t="shared" si="8"/>
        <v>0</v>
      </c>
      <c r="J19" s="316">
        <f>分析係数表!G22</f>
        <v>0.21325815420745545</v>
      </c>
      <c r="K19" s="308">
        <f t="shared" si="12"/>
        <v>0</v>
      </c>
      <c r="L19" s="49"/>
      <c r="M19" s="50"/>
      <c r="N19" s="318">
        <f>分析係数表!H22</f>
        <v>5.2408897921031505E-5</v>
      </c>
      <c r="O19" s="310">
        <f t="shared" si="13"/>
        <v>0</v>
      </c>
      <c r="P19" s="316">
        <f>分析係数表!C22</f>
        <v>0.28280144764930404</v>
      </c>
      <c r="Q19" s="310">
        <f t="shared" si="11"/>
        <v>0</v>
      </c>
      <c r="R19" s="310">
        <v>0</v>
      </c>
      <c r="S19" s="311">
        <f t="shared" si="9"/>
        <v>0</v>
      </c>
      <c r="T19" s="316">
        <f>分析係数表!F22</f>
        <v>0.43073258580094059</v>
      </c>
      <c r="U19" s="313">
        <f t="shared" si="5"/>
        <v>0</v>
      </c>
      <c r="V19" s="320">
        <f>分析係数表!D22</f>
        <v>2.2938556731137788E-2</v>
      </c>
      <c r="W19" s="301">
        <f t="shared" si="6"/>
        <v>0</v>
      </c>
      <c r="X19" s="316">
        <f>分析係数表!E22</f>
        <v>2.2183368519679003E-2</v>
      </c>
      <c r="Y19" s="302">
        <f t="shared" si="7"/>
        <v>0</v>
      </c>
    </row>
    <row r="20" spans="1:25">
      <c r="A20" s="278">
        <v>16</v>
      </c>
      <c r="B20" s="266" t="s">
        <v>71</v>
      </c>
      <c r="C20" s="287"/>
      <c r="D20" s="316">
        <f>投入係数表!S20</f>
        <v>1.7750918034119703E-3</v>
      </c>
      <c r="E20" s="306">
        <f t="shared" si="10"/>
        <v>0</v>
      </c>
      <c r="F20" s="316">
        <f>分析係数表!C23</f>
        <v>0.31843177703160996</v>
      </c>
      <c r="G20" s="306">
        <f t="shared" si="14"/>
        <v>0</v>
      </c>
      <c r="H20" s="306">
        <v>0</v>
      </c>
      <c r="I20" s="306">
        <f t="shared" si="8"/>
        <v>0</v>
      </c>
      <c r="J20" s="316">
        <f>分析係数表!G23</f>
        <v>0.24379890925547271</v>
      </c>
      <c r="K20" s="308">
        <f t="shared" si="12"/>
        <v>0</v>
      </c>
      <c r="L20" s="49"/>
      <c r="M20" s="50"/>
      <c r="N20" s="318">
        <f>分析係数表!H23</f>
        <v>7.2227388731505603E-6</v>
      </c>
      <c r="O20" s="310">
        <f t="shared" si="13"/>
        <v>0</v>
      </c>
      <c r="P20" s="316">
        <f>分析係数表!C23</f>
        <v>0.31843177703160996</v>
      </c>
      <c r="Q20" s="310">
        <f t="shared" si="11"/>
        <v>0</v>
      </c>
      <c r="R20" s="310">
        <v>0</v>
      </c>
      <c r="S20" s="311">
        <f t="shared" si="9"/>
        <v>0</v>
      </c>
      <c r="T20" s="316">
        <f>分析係数表!F23</f>
        <v>0.43764444987651224</v>
      </c>
      <c r="U20" s="313">
        <f t="shared" si="5"/>
        <v>0</v>
      </c>
      <c r="V20" s="320">
        <f>分析係数表!D23</f>
        <v>3.7770855561684982E-2</v>
      </c>
      <c r="W20" s="301">
        <f t="shared" si="6"/>
        <v>0</v>
      </c>
      <c r="X20" s="316">
        <f>分析係数表!E23</f>
        <v>3.6503495425501575E-2</v>
      </c>
      <c r="Y20" s="302">
        <f t="shared" si="7"/>
        <v>0</v>
      </c>
    </row>
    <row r="21" spans="1:25">
      <c r="A21" s="278">
        <v>17</v>
      </c>
      <c r="B21" s="266" t="s">
        <v>72</v>
      </c>
      <c r="C21" s="286">
        <f>データ入力!C22</f>
        <v>0</v>
      </c>
      <c r="D21" s="316">
        <f>投入係数表!S21</f>
        <v>0.14169117016039062</v>
      </c>
      <c r="E21" s="306">
        <f t="shared" si="10"/>
        <v>0</v>
      </c>
      <c r="F21" s="316">
        <f>分析係数表!C24</f>
        <v>6.5709335168878003E-2</v>
      </c>
      <c r="G21" s="306">
        <f t="shared" si="14"/>
        <v>0</v>
      </c>
      <c r="H21" s="306">
        <v>0</v>
      </c>
      <c r="I21" s="306">
        <f t="shared" si="8"/>
        <v>0</v>
      </c>
      <c r="J21" s="316">
        <f>分析係数表!G24</f>
        <v>0.24633125110096343</v>
      </c>
      <c r="K21" s="308">
        <f t="shared" si="12"/>
        <v>0</v>
      </c>
      <c r="L21" s="49"/>
      <c r="M21" s="50"/>
      <c r="N21" s="318">
        <f>分析係数表!H24</f>
        <v>2.8080599423907303E-4</v>
      </c>
      <c r="O21" s="310">
        <f t="shared" si="13"/>
        <v>0</v>
      </c>
      <c r="P21" s="316">
        <f>分析係数表!C24</f>
        <v>6.5709335168878003E-2</v>
      </c>
      <c r="Q21" s="310">
        <f t="shared" si="11"/>
        <v>0</v>
      </c>
      <c r="R21" s="310">
        <v>0</v>
      </c>
      <c r="S21" s="311">
        <f t="shared" si="9"/>
        <v>0</v>
      </c>
      <c r="T21" s="316">
        <f>分析係数表!F24</f>
        <v>0.36721364788140759</v>
      </c>
      <c r="U21" s="313">
        <f t="shared" si="5"/>
        <v>0</v>
      </c>
      <c r="V21" s="320">
        <f>分析係数表!D24</f>
        <v>3.9309475738153632E-2</v>
      </c>
      <c r="W21" s="301">
        <f t="shared" si="6"/>
        <v>0</v>
      </c>
      <c r="X21" s="316">
        <f>分析係数表!E24</f>
        <v>3.8550657867992791E-2</v>
      </c>
      <c r="Y21" s="302">
        <f t="shared" si="7"/>
        <v>0</v>
      </c>
    </row>
    <row r="22" spans="1:25">
      <c r="A22" s="278">
        <v>18</v>
      </c>
      <c r="B22" s="266" t="s">
        <v>87</v>
      </c>
      <c r="C22" s="287"/>
      <c r="D22" s="316">
        <f>投入係数表!S22</f>
        <v>0.12712457711712444</v>
      </c>
      <c r="E22" s="306">
        <f t="shared" si="10"/>
        <v>0</v>
      </c>
      <c r="F22" s="316">
        <f>分析係数表!C25</f>
        <v>0.13092441386923714</v>
      </c>
      <c r="G22" s="306">
        <f t="shared" si="14"/>
        <v>0</v>
      </c>
      <c r="H22" s="306">
        <v>0</v>
      </c>
      <c r="I22" s="306">
        <f t="shared" si="8"/>
        <v>0</v>
      </c>
      <c r="J22" s="316">
        <f>分析係数表!G25</f>
        <v>0.2605848403511512</v>
      </c>
      <c r="K22" s="308">
        <f t="shared" si="12"/>
        <v>0</v>
      </c>
      <c r="L22" s="49"/>
      <c r="M22" s="50"/>
      <c r="N22" s="318">
        <f>分析係数表!H25</f>
        <v>9.8123550057191766E-5</v>
      </c>
      <c r="O22" s="310">
        <f t="shared" si="13"/>
        <v>0</v>
      </c>
      <c r="P22" s="316">
        <f>分析係数表!C25</f>
        <v>0.13092441386923714</v>
      </c>
      <c r="Q22" s="310">
        <f t="shared" si="11"/>
        <v>0</v>
      </c>
      <c r="R22" s="310">
        <v>0</v>
      </c>
      <c r="S22" s="311">
        <f t="shared" si="9"/>
        <v>0</v>
      </c>
      <c r="T22" s="316">
        <f>分析係数表!F25</f>
        <v>0.33318683873123567</v>
      </c>
      <c r="U22" s="313">
        <f t="shared" si="5"/>
        <v>0</v>
      </c>
      <c r="V22" s="320">
        <f>分析係数表!D25</f>
        <v>4.284059086963312E-2</v>
      </c>
      <c r="W22" s="301">
        <f t="shared" si="6"/>
        <v>0</v>
      </c>
      <c r="X22" s="316">
        <f>分析係数表!E25</f>
        <v>4.249917369780222E-2</v>
      </c>
      <c r="Y22" s="302">
        <f t="shared" si="7"/>
        <v>0</v>
      </c>
    </row>
    <row r="23" spans="1:25">
      <c r="A23" s="278">
        <v>19</v>
      </c>
      <c r="B23" s="266" t="s">
        <v>88</v>
      </c>
      <c r="C23" s="287"/>
      <c r="D23" s="316">
        <f>投入係数表!S23</f>
        <v>2.2588381956395072E-2</v>
      </c>
      <c r="E23" s="306">
        <f t="shared" si="10"/>
        <v>0</v>
      </c>
      <c r="F23" s="316">
        <f>分析係数表!C26</f>
        <v>0.15308736674872969</v>
      </c>
      <c r="G23" s="306">
        <f t="shared" si="14"/>
        <v>0</v>
      </c>
      <c r="H23" s="306">
        <v>0</v>
      </c>
      <c r="I23" s="306">
        <f t="shared" si="8"/>
        <v>0</v>
      </c>
      <c r="J23" s="316">
        <f>分析係数表!G26</f>
        <v>0.20415569699579933</v>
      </c>
      <c r="K23" s="308">
        <f t="shared" si="12"/>
        <v>0</v>
      </c>
      <c r="L23" s="49"/>
      <c r="M23" s="50"/>
      <c r="N23" s="318">
        <f>分析係数表!H26</f>
        <v>8.8175548492147558E-3</v>
      </c>
      <c r="O23" s="310">
        <f t="shared" si="13"/>
        <v>0</v>
      </c>
      <c r="P23" s="316">
        <f>分析係数表!C26</f>
        <v>0.15308736674872969</v>
      </c>
      <c r="Q23" s="310">
        <f t="shared" si="11"/>
        <v>0</v>
      </c>
      <c r="R23" s="310">
        <v>0</v>
      </c>
      <c r="S23" s="311">
        <f t="shared" si="9"/>
        <v>0</v>
      </c>
      <c r="T23" s="316">
        <f>分析係数表!F26</f>
        <v>0.33811565690794865</v>
      </c>
      <c r="U23" s="313">
        <f t="shared" si="5"/>
        <v>0</v>
      </c>
      <c r="V23" s="320">
        <f>分析係数表!D26</f>
        <v>3.3929737559631502E-2</v>
      </c>
      <c r="W23" s="301">
        <f t="shared" si="6"/>
        <v>0</v>
      </c>
      <c r="X23" s="316">
        <f>分析係数表!E26</f>
        <v>3.3531988342571602E-2</v>
      </c>
      <c r="Y23" s="302">
        <f t="shared" si="7"/>
        <v>0</v>
      </c>
    </row>
    <row r="24" spans="1:25">
      <c r="A24" s="278">
        <v>20</v>
      </c>
      <c r="B24" s="266" t="s">
        <v>89</v>
      </c>
      <c r="C24" s="287"/>
      <c r="D24" s="316">
        <f>投入係数表!S24</f>
        <v>3.6134184293373439E-5</v>
      </c>
      <c r="E24" s="306">
        <f t="shared" si="10"/>
        <v>0</v>
      </c>
      <c r="F24" s="316">
        <f>分析係数表!C27</f>
        <v>0.18884998044104273</v>
      </c>
      <c r="G24" s="306">
        <f t="shared" si="14"/>
        <v>0</v>
      </c>
      <c r="H24" s="306">
        <v>0</v>
      </c>
      <c r="I24" s="306">
        <f t="shared" si="8"/>
        <v>0</v>
      </c>
      <c r="J24" s="316">
        <f>分析係数表!G27</f>
        <v>0.16481626532719168</v>
      </c>
      <c r="K24" s="308">
        <f t="shared" si="12"/>
        <v>0</v>
      </c>
      <c r="L24" s="49"/>
      <c r="M24" s="50"/>
      <c r="N24" s="318">
        <f>分析係数表!H27</f>
        <v>2.2388024205688101E-2</v>
      </c>
      <c r="O24" s="310">
        <f t="shared" si="13"/>
        <v>0</v>
      </c>
      <c r="P24" s="316">
        <f>分析係数表!C27</f>
        <v>0.18884998044104273</v>
      </c>
      <c r="Q24" s="310">
        <f t="shared" si="11"/>
        <v>0</v>
      </c>
      <c r="R24" s="310">
        <v>0</v>
      </c>
      <c r="S24" s="311">
        <f t="shared" si="9"/>
        <v>0</v>
      </c>
      <c r="T24" s="316">
        <f>分析係数表!F27</f>
        <v>0.29536956526946395</v>
      </c>
      <c r="U24" s="313">
        <f t="shared" si="5"/>
        <v>0</v>
      </c>
      <c r="V24" s="320">
        <f>分析係数表!D27</f>
        <v>2.042747265118797E-2</v>
      </c>
      <c r="W24" s="301">
        <f t="shared" si="6"/>
        <v>0</v>
      </c>
      <c r="X24" s="316">
        <f>分析係数表!E27</f>
        <v>2.035082172191522E-2</v>
      </c>
      <c r="Y24" s="302">
        <f t="shared" si="7"/>
        <v>0</v>
      </c>
    </row>
    <row r="25" spans="1:25">
      <c r="A25" s="278">
        <v>21</v>
      </c>
      <c r="B25" s="266" t="s">
        <v>90</v>
      </c>
      <c r="C25" s="287"/>
      <c r="D25" s="316">
        <f>投入係数表!S25</f>
        <v>0</v>
      </c>
      <c r="E25" s="306">
        <f t="shared" si="10"/>
        <v>0</v>
      </c>
      <c r="F25" s="316">
        <f>分析係数表!C28</f>
        <v>0.2115566871254172</v>
      </c>
      <c r="G25" s="306">
        <f t="shared" si="14"/>
        <v>0</v>
      </c>
      <c r="H25" s="306">
        <v>0</v>
      </c>
      <c r="I25" s="306">
        <f t="shared" si="8"/>
        <v>0</v>
      </c>
      <c r="J25" s="316">
        <f>分析係数表!G28</f>
        <v>0.18177207604774032</v>
      </c>
      <c r="K25" s="308">
        <f t="shared" si="12"/>
        <v>0</v>
      </c>
      <c r="L25" s="49"/>
      <c r="M25" s="50"/>
      <c r="N25" s="318">
        <f>分析係数表!H28</f>
        <v>7.2231792840574596E-3</v>
      </c>
      <c r="O25" s="310">
        <f t="shared" si="13"/>
        <v>0</v>
      </c>
      <c r="P25" s="316">
        <f>分析係数表!C28</f>
        <v>0.2115566871254172</v>
      </c>
      <c r="Q25" s="310">
        <f t="shared" si="11"/>
        <v>0</v>
      </c>
      <c r="R25" s="310">
        <v>0</v>
      </c>
      <c r="S25" s="311">
        <f t="shared" si="9"/>
        <v>0</v>
      </c>
      <c r="T25" s="316">
        <f>分析係数表!F28</f>
        <v>0.29628808224417325</v>
      </c>
      <c r="U25" s="313">
        <f t="shared" si="5"/>
        <v>0</v>
      </c>
      <c r="V25" s="320">
        <f>分析係数表!D28</f>
        <v>3.0551159487848582E-2</v>
      </c>
      <c r="W25" s="301">
        <f t="shared" si="6"/>
        <v>0</v>
      </c>
      <c r="X25" s="316">
        <f>分析係数表!E28</f>
        <v>3.018459578819983E-2</v>
      </c>
      <c r="Y25" s="302">
        <f t="shared" si="7"/>
        <v>0</v>
      </c>
    </row>
    <row r="26" spans="1:25">
      <c r="A26" s="278">
        <v>22</v>
      </c>
      <c r="B26" s="266" t="s">
        <v>64</v>
      </c>
      <c r="C26" s="287"/>
      <c r="D26" s="316">
        <f>投入係数表!S26</f>
        <v>8.4779829898327438E-3</v>
      </c>
      <c r="E26" s="306">
        <f t="shared" si="10"/>
        <v>0</v>
      </c>
      <c r="F26" s="316">
        <f>分析係数表!C29</f>
        <v>0.4024048564090591</v>
      </c>
      <c r="G26" s="306">
        <f t="shared" si="14"/>
        <v>0</v>
      </c>
      <c r="H26" s="306">
        <v>0</v>
      </c>
      <c r="I26" s="306">
        <f t="shared" si="8"/>
        <v>0</v>
      </c>
      <c r="J26" s="316">
        <f>分析係数表!G29</f>
        <v>0.28848634430593861</v>
      </c>
      <c r="K26" s="308">
        <f t="shared" si="12"/>
        <v>0</v>
      </c>
      <c r="L26" s="49"/>
      <c r="M26" s="50"/>
      <c r="N26" s="318">
        <f>分析係数表!H29</f>
        <v>7.7130042947109994E-3</v>
      </c>
      <c r="O26" s="310">
        <f t="shared" si="13"/>
        <v>0</v>
      </c>
      <c r="P26" s="316">
        <f>分析係数表!C29</f>
        <v>0.4024048564090591</v>
      </c>
      <c r="Q26" s="310">
        <f t="shared" si="11"/>
        <v>0</v>
      </c>
      <c r="R26" s="310">
        <v>0</v>
      </c>
      <c r="S26" s="311">
        <f t="shared" si="9"/>
        <v>0</v>
      </c>
      <c r="T26" s="316">
        <f>分析係数表!F29</f>
        <v>0.40202182464221792</v>
      </c>
      <c r="U26" s="313">
        <f t="shared" si="5"/>
        <v>0</v>
      </c>
      <c r="V26" s="320">
        <f>分析係数表!D29</f>
        <v>7.9194780809421356E-2</v>
      </c>
      <c r="W26" s="301">
        <f t="shared" si="6"/>
        <v>0</v>
      </c>
      <c r="X26" s="316">
        <f>分析係数表!E29</f>
        <v>6.5944675090492746E-2</v>
      </c>
      <c r="Y26" s="302">
        <f t="shared" si="7"/>
        <v>0</v>
      </c>
    </row>
    <row r="27" spans="1:25">
      <c r="A27" s="278">
        <v>23</v>
      </c>
      <c r="B27" s="266" t="s">
        <v>91</v>
      </c>
      <c r="C27" s="287"/>
      <c r="D27" s="316">
        <f>投入係数表!S27</f>
        <v>1.3324480458181457E-3</v>
      </c>
      <c r="E27" s="306">
        <f t="shared" si="10"/>
        <v>0</v>
      </c>
      <c r="F27" s="316">
        <f>分析係数表!C30</f>
        <v>1</v>
      </c>
      <c r="G27" s="306">
        <f t="shared" si="14"/>
        <v>0</v>
      </c>
      <c r="H27" s="306">
        <v>0</v>
      </c>
      <c r="I27" s="306">
        <f t="shared" si="8"/>
        <v>0</v>
      </c>
      <c r="J27" s="316">
        <f>分析係数表!G30</f>
        <v>0.33838967095036887</v>
      </c>
      <c r="K27" s="308">
        <f t="shared" si="12"/>
        <v>0</v>
      </c>
      <c r="L27" s="49"/>
      <c r="M27" s="50"/>
      <c r="N27" s="318">
        <f>分析係数表!H30</f>
        <v>0</v>
      </c>
      <c r="O27" s="310">
        <f t="shared" si="13"/>
        <v>0</v>
      </c>
      <c r="P27" s="316">
        <f>分析係数表!C30</f>
        <v>1</v>
      </c>
      <c r="Q27" s="310">
        <f t="shared" si="11"/>
        <v>0</v>
      </c>
      <c r="R27" s="310">
        <v>0</v>
      </c>
      <c r="S27" s="311">
        <f t="shared" si="9"/>
        <v>0</v>
      </c>
      <c r="T27" s="316">
        <f>分析係数表!F30</f>
        <v>0.46362091424568164</v>
      </c>
      <c r="U27" s="313">
        <f t="shared" si="5"/>
        <v>0</v>
      </c>
      <c r="V27" s="320">
        <f>分析係数表!D30</f>
        <v>7.3824536053885614E-2</v>
      </c>
      <c r="W27" s="301">
        <f t="shared" si="6"/>
        <v>0</v>
      </c>
      <c r="X27" s="316">
        <f>分析係数表!E30</f>
        <v>5.6949248710145881E-2</v>
      </c>
      <c r="Y27" s="302">
        <f t="shared" si="7"/>
        <v>0</v>
      </c>
    </row>
    <row r="28" spans="1:25">
      <c r="A28" s="278">
        <v>24</v>
      </c>
      <c r="B28" s="266" t="s">
        <v>92</v>
      </c>
      <c r="C28" s="287"/>
      <c r="D28" s="316">
        <f>投入係数表!S28</f>
        <v>1.1761676987493055E-2</v>
      </c>
      <c r="E28" s="306">
        <f t="shared" si="10"/>
        <v>0</v>
      </c>
      <c r="F28" s="316">
        <f>分析係数表!C31</f>
        <v>0.99932498158227889</v>
      </c>
      <c r="G28" s="306">
        <f t="shared" si="14"/>
        <v>0</v>
      </c>
      <c r="H28" s="306">
        <v>0</v>
      </c>
      <c r="I28" s="306">
        <f t="shared" si="8"/>
        <v>0</v>
      </c>
      <c r="J28" s="316">
        <f>分析係数表!G31</f>
        <v>7.0262508387801376E-2</v>
      </c>
      <c r="K28" s="308">
        <f t="shared" si="12"/>
        <v>0</v>
      </c>
      <c r="L28" s="49"/>
      <c r="M28" s="50"/>
      <c r="N28" s="318">
        <f>分析係数表!H31</f>
        <v>3.314462019579964E-2</v>
      </c>
      <c r="O28" s="310">
        <f t="shared" si="13"/>
        <v>0</v>
      </c>
      <c r="P28" s="316">
        <f>分析係数表!C31</f>
        <v>0.99932498158227889</v>
      </c>
      <c r="Q28" s="310">
        <f t="shared" si="11"/>
        <v>0</v>
      </c>
      <c r="R28" s="310">
        <v>0</v>
      </c>
      <c r="S28" s="311">
        <f t="shared" si="9"/>
        <v>0</v>
      </c>
      <c r="T28" s="316">
        <f>分析係数表!F31</f>
        <v>0.39948542779773355</v>
      </c>
      <c r="U28" s="313">
        <f t="shared" si="5"/>
        <v>0</v>
      </c>
      <c r="V28" s="320">
        <f>分析係数表!D31</f>
        <v>2.9145126840892164E-3</v>
      </c>
      <c r="W28" s="301">
        <f t="shared" si="6"/>
        <v>0</v>
      </c>
      <c r="X28" s="316">
        <f>分析係数表!E31</f>
        <v>2.9145126840892164E-3</v>
      </c>
      <c r="Y28" s="302">
        <f t="shared" si="7"/>
        <v>0</v>
      </c>
    </row>
    <row r="29" spans="1:25">
      <c r="A29" s="278">
        <v>25</v>
      </c>
      <c r="B29" s="266" t="s">
        <v>1</v>
      </c>
      <c r="C29" s="287"/>
      <c r="D29" s="316">
        <f>投入係数表!S29</f>
        <v>3.5682506989706276E-4</v>
      </c>
      <c r="E29" s="306">
        <f t="shared" si="10"/>
        <v>0</v>
      </c>
      <c r="F29" s="316">
        <f>分析係数表!C32</f>
        <v>0.9998360837770528</v>
      </c>
      <c r="G29" s="306">
        <f t="shared" si="14"/>
        <v>0</v>
      </c>
      <c r="H29" s="306">
        <v>0</v>
      </c>
      <c r="I29" s="306">
        <f t="shared" si="8"/>
        <v>0</v>
      </c>
      <c r="J29" s="316">
        <f>分析係数表!G32</f>
        <v>0.11380414292785156</v>
      </c>
      <c r="K29" s="308">
        <f t="shared" si="12"/>
        <v>0</v>
      </c>
      <c r="L29" s="49"/>
      <c r="M29" s="50"/>
      <c r="N29" s="318">
        <f>分析係数表!H32</f>
        <v>7.2296973654795713E-3</v>
      </c>
      <c r="O29" s="310">
        <f t="shared" si="13"/>
        <v>0</v>
      </c>
      <c r="P29" s="316">
        <f>分析係数表!C32</f>
        <v>0.9998360837770528</v>
      </c>
      <c r="Q29" s="310">
        <f t="shared" si="11"/>
        <v>0</v>
      </c>
      <c r="R29" s="310">
        <v>0</v>
      </c>
      <c r="S29" s="311">
        <f t="shared" si="9"/>
        <v>0</v>
      </c>
      <c r="T29" s="316">
        <f>分析係数表!F32</f>
        <v>0.44272670787830282</v>
      </c>
      <c r="U29" s="313">
        <f t="shared" si="5"/>
        <v>0</v>
      </c>
      <c r="V29" s="320">
        <f>分析係数表!D32</f>
        <v>2.1120085933633119E-2</v>
      </c>
      <c r="W29" s="301">
        <f t="shared" si="6"/>
        <v>0</v>
      </c>
      <c r="X29" s="316">
        <f>分析係数表!E32</f>
        <v>2.1120085933633119E-2</v>
      </c>
      <c r="Y29" s="302">
        <f t="shared" si="7"/>
        <v>0</v>
      </c>
    </row>
    <row r="30" spans="1:25">
      <c r="A30" s="278">
        <v>26</v>
      </c>
      <c r="B30" s="266" t="s">
        <v>2</v>
      </c>
      <c r="C30" s="287"/>
      <c r="D30" s="316">
        <f>投入係数表!S30</f>
        <v>1.5357028324683713E-4</v>
      </c>
      <c r="E30" s="306">
        <f t="shared" si="10"/>
        <v>0</v>
      </c>
      <c r="F30" s="316">
        <f>分析係数表!C33</f>
        <v>0.99108509199615646</v>
      </c>
      <c r="G30" s="306">
        <f t="shared" si="14"/>
        <v>0</v>
      </c>
      <c r="H30" s="306">
        <v>0</v>
      </c>
      <c r="I30" s="306">
        <f t="shared" si="8"/>
        <v>0</v>
      </c>
      <c r="J30" s="316">
        <f>分析係数表!G33</f>
        <v>0.4529749017181946</v>
      </c>
      <c r="K30" s="308">
        <f t="shared" si="12"/>
        <v>0</v>
      </c>
      <c r="L30" s="49"/>
      <c r="M30" s="50"/>
      <c r="N30" s="318">
        <f>分析係数表!H33</f>
        <v>7.7168799106917146E-4</v>
      </c>
      <c r="O30" s="310">
        <f t="shared" si="13"/>
        <v>0</v>
      </c>
      <c r="P30" s="316">
        <f>分析係数表!C33</f>
        <v>0.99108509199615646</v>
      </c>
      <c r="Q30" s="310">
        <f t="shared" si="11"/>
        <v>0</v>
      </c>
      <c r="R30" s="310">
        <v>0</v>
      </c>
      <c r="S30" s="311">
        <f t="shared" si="9"/>
        <v>0</v>
      </c>
      <c r="T30" s="316">
        <f>分析係数表!F33</f>
        <v>0.63278689994307047</v>
      </c>
      <c r="U30" s="313">
        <f t="shared" si="5"/>
        <v>0</v>
      </c>
      <c r="V30" s="320">
        <f>分析係数表!D33</f>
        <v>8.7702783269007503E-2</v>
      </c>
      <c r="W30" s="301">
        <f t="shared" si="6"/>
        <v>0</v>
      </c>
      <c r="X30" s="316">
        <f>分析係数表!E33</f>
        <v>8.4336323251883824E-2</v>
      </c>
      <c r="Y30" s="302">
        <f t="shared" si="7"/>
        <v>0</v>
      </c>
    </row>
    <row r="31" spans="1:25">
      <c r="A31" s="278">
        <v>27</v>
      </c>
      <c r="B31" s="266" t="s">
        <v>65</v>
      </c>
      <c r="C31" s="287"/>
      <c r="D31" s="316">
        <f>投入係数表!S31</f>
        <v>6.3343225066283648E-2</v>
      </c>
      <c r="E31" s="306">
        <f t="shared" si="10"/>
        <v>0</v>
      </c>
      <c r="F31" s="316">
        <f>分析係数表!C34</f>
        <v>0.24606089914510665</v>
      </c>
      <c r="G31" s="306">
        <f t="shared" si="14"/>
        <v>0</v>
      </c>
      <c r="H31" s="306">
        <v>0</v>
      </c>
      <c r="I31" s="306">
        <f t="shared" si="8"/>
        <v>0</v>
      </c>
      <c r="J31" s="316">
        <f>分析係数表!G34</f>
        <v>0.43749758717185111</v>
      </c>
      <c r="K31" s="308">
        <f t="shared" si="12"/>
        <v>0</v>
      </c>
      <c r="L31" s="49"/>
      <c r="M31" s="50"/>
      <c r="N31" s="318">
        <f>分析係数表!H34</f>
        <v>0.137069350800852</v>
      </c>
      <c r="O31" s="310">
        <f t="shared" si="13"/>
        <v>0</v>
      </c>
      <c r="P31" s="316">
        <f>分析係数表!C34</f>
        <v>0.24606089914510665</v>
      </c>
      <c r="Q31" s="310">
        <f t="shared" si="11"/>
        <v>0</v>
      </c>
      <c r="R31" s="310">
        <v>0</v>
      </c>
      <c r="S31" s="311">
        <f t="shared" si="9"/>
        <v>0</v>
      </c>
      <c r="T31" s="316">
        <f>分析係数表!F34</f>
        <v>0.68044247766447119</v>
      </c>
      <c r="U31" s="313">
        <f t="shared" si="5"/>
        <v>0</v>
      </c>
      <c r="V31" s="320">
        <f>分析係数表!D34</f>
        <v>0.15389009392691583</v>
      </c>
      <c r="W31" s="301">
        <f t="shared" si="6"/>
        <v>0</v>
      </c>
      <c r="X31" s="316">
        <f>分析係数表!E34</f>
        <v>0.1433320704064108</v>
      </c>
      <c r="Y31" s="302">
        <f t="shared" si="7"/>
        <v>0</v>
      </c>
    </row>
    <row r="32" spans="1:25">
      <c r="A32" s="278">
        <v>28</v>
      </c>
      <c r="B32" s="266" t="s">
        <v>66</v>
      </c>
      <c r="C32" s="287"/>
      <c r="D32" s="316">
        <f>投入係数表!S32</f>
        <v>8.7399558259597006E-3</v>
      </c>
      <c r="E32" s="306">
        <f t="shared" si="10"/>
        <v>0</v>
      </c>
      <c r="F32" s="316">
        <f>分析係数表!C35</f>
        <v>0.75377646979277246</v>
      </c>
      <c r="G32" s="306">
        <f t="shared" si="14"/>
        <v>0</v>
      </c>
      <c r="H32" s="306">
        <v>0</v>
      </c>
      <c r="I32" s="306">
        <f t="shared" si="8"/>
        <v>0</v>
      </c>
      <c r="J32" s="316">
        <f>分析係数表!G35</f>
        <v>0.30282397072447498</v>
      </c>
      <c r="K32" s="308">
        <f t="shared" si="12"/>
        <v>0</v>
      </c>
      <c r="L32" s="49"/>
      <c r="M32" s="50"/>
      <c r="N32" s="318">
        <f>分析係数表!H35</f>
        <v>5.7629969222324183E-2</v>
      </c>
      <c r="O32" s="310">
        <f t="shared" si="13"/>
        <v>0</v>
      </c>
      <c r="P32" s="316">
        <f>分析係数表!C35</f>
        <v>0.75377646979277246</v>
      </c>
      <c r="Q32" s="310">
        <f t="shared" si="11"/>
        <v>0</v>
      </c>
      <c r="R32" s="310">
        <v>0</v>
      </c>
      <c r="S32" s="311">
        <f t="shared" si="9"/>
        <v>0</v>
      </c>
      <c r="T32" s="316">
        <f>分析係数表!F35</f>
        <v>0.60548890850388704</v>
      </c>
      <c r="U32" s="313">
        <f t="shared" si="5"/>
        <v>0</v>
      </c>
      <c r="V32" s="320">
        <f>分析係数表!D35</f>
        <v>4.0363234612300396E-2</v>
      </c>
      <c r="W32" s="301">
        <f t="shared" si="6"/>
        <v>0</v>
      </c>
      <c r="X32" s="316">
        <f>分析係数表!E35</f>
        <v>3.9154079363329694E-2</v>
      </c>
      <c r="Y32" s="302">
        <f t="shared" si="7"/>
        <v>0</v>
      </c>
    </row>
    <row r="33" spans="1:25">
      <c r="A33" s="278">
        <v>29</v>
      </c>
      <c r="B33" s="266" t="s">
        <v>93</v>
      </c>
      <c r="C33" s="287"/>
      <c r="D33" s="316">
        <f>投入係数表!S33</f>
        <v>3.7669887125841815E-3</v>
      </c>
      <c r="E33" s="306">
        <f t="shared" si="10"/>
        <v>0</v>
      </c>
      <c r="F33" s="316">
        <f>分析係数表!C36</f>
        <v>0.99118010215945485</v>
      </c>
      <c r="G33" s="306">
        <f t="shared" si="14"/>
        <v>0</v>
      </c>
      <c r="H33" s="306">
        <v>0</v>
      </c>
      <c r="I33" s="306">
        <f t="shared" si="8"/>
        <v>0</v>
      </c>
      <c r="J33" s="316">
        <f>分析係数表!G36</f>
        <v>5.8650173764370726E-2</v>
      </c>
      <c r="K33" s="308">
        <f t="shared" si="12"/>
        <v>0</v>
      </c>
      <c r="L33" s="49"/>
      <c r="M33" s="50"/>
      <c r="N33" s="318">
        <f>分析係数表!H36</f>
        <v>0.2375179181177472</v>
      </c>
      <c r="O33" s="310">
        <f t="shared" si="13"/>
        <v>0</v>
      </c>
      <c r="P33" s="316">
        <f>分析係数表!C36</f>
        <v>0.99118010215945485</v>
      </c>
      <c r="Q33" s="310">
        <f t="shared" si="11"/>
        <v>0</v>
      </c>
      <c r="R33" s="310">
        <v>0</v>
      </c>
      <c r="S33" s="311">
        <f t="shared" si="9"/>
        <v>0</v>
      </c>
      <c r="T33" s="316">
        <f>分析係数表!F36</f>
        <v>0.81306518983088305</v>
      </c>
      <c r="U33" s="313">
        <f t="shared" si="5"/>
        <v>0</v>
      </c>
      <c r="V33" s="320">
        <f>分析係数表!D36</f>
        <v>1.5774342104513773E-2</v>
      </c>
      <c r="W33" s="301">
        <f t="shared" si="6"/>
        <v>0</v>
      </c>
      <c r="X33" s="316">
        <f>分析係数表!E36</f>
        <v>1.3229670821596217E-2</v>
      </c>
      <c r="Y33" s="302">
        <f t="shared" si="7"/>
        <v>0</v>
      </c>
    </row>
    <row r="34" spans="1:25">
      <c r="A34" s="278">
        <v>30</v>
      </c>
      <c r="B34" s="266" t="s">
        <v>94</v>
      </c>
      <c r="C34" s="287"/>
      <c r="D34" s="316">
        <f>投入係数表!S34</f>
        <v>1.9815083311878662E-2</v>
      </c>
      <c r="E34" s="306">
        <f t="shared" si="10"/>
        <v>0</v>
      </c>
      <c r="F34" s="316">
        <f>分析係数表!C37</f>
        <v>0.58105140483022077</v>
      </c>
      <c r="G34" s="306">
        <f t="shared" si="14"/>
        <v>0</v>
      </c>
      <c r="H34" s="306">
        <v>0</v>
      </c>
      <c r="I34" s="306">
        <f t="shared" si="8"/>
        <v>0</v>
      </c>
      <c r="J34" s="316">
        <f>分析係数表!G37</f>
        <v>0.40235165952905672</v>
      </c>
      <c r="K34" s="308">
        <f t="shared" si="12"/>
        <v>0</v>
      </c>
      <c r="L34" s="49"/>
      <c r="M34" s="50"/>
      <c r="N34" s="318">
        <f>分析係数表!H37</f>
        <v>4.2719417558337268E-2</v>
      </c>
      <c r="O34" s="310">
        <f t="shared" si="13"/>
        <v>0</v>
      </c>
      <c r="P34" s="316">
        <f>分析係数表!C37</f>
        <v>0.58105140483022077</v>
      </c>
      <c r="Q34" s="310">
        <f t="shared" si="11"/>
        <v>0</v>
      </c>
      <c r="R34" s="310">
        <v>0</v>
      </c>
      <c r="S34" s="311">
        <f t="shared" si="9"/>
        <v>0</v>
      </c>
      <c r="T34" s="316">
        <f>分析係数表!F37</f>
        <v>0.63403708963374472</v>
      </c>
      <c r="U34" s="313">
        <f t="shared" si="5"/>
        <v>0</v>
      </c>
      <c r="V34" s="320">
        <f>分析係数表!D37</f>
        <v>7.9200513574427991E-2</v>
      </c>
      <c r="W34" s="301">
        <f t="shared" si="6"/>
        <v>0</v>
      </c>
      <c r="X34" s="316">
        <f>分析係数表!E37</f>
        <v>7.3600662533244779E-2</v>
      </c>
      <c r="Y34" s="302">
        <f t="shared" si="7"/>
        <v>0</v>
      </c>
    </row>
    <row r="35" spans="1:25">
      <c r="A35" s="278">
        <v>31</v>
      </c>
      <c r="B35" s="266" t="s">
        <v>95</v>
      </c>
      <c r="C35" s="287"/>
      <c r="D35" s="316">
        <f>投入係数表!S35</f>
        <v>5.7046843453163326E-3</v>
      </c>
      <c r="E35" s="306">
        <f t="shared" si="10"/>
        <v>0</v>
      </c>
      <c r="F35" s="316">
        <f>分析係数表!C38</f>
        <v>0.47456671407271833</v>
      </c>
      <c r="G35" s="306">
        <f t="shared" si="14"/>
        <v>0</v>
      </c>
      <c r="H35" s="306">
        <v>0</v>
      </c>
      <c r="I35" s="306">
        <f t="shared" si="8"/>
        <v>0</v>
      </c>
      <c r="J35" s="316">
        <f>分析係数表!G38</f>
        <v>0.18003386475673192</v>
      </c>
      <c r="K35" s="308">
        <f t="shared" si="12"/>
        <v>0</v>
      </c>
      <c r="L35" s="49"/>
      <c r="M35" s="50"/>
      <c r="N35" s="318">
        <f>分析係数表!H38</f>
        <v>5.150358926080905E-2</v>
      </c>
      <c r="O35" s="310">
        <f t="shared" si="13"/>
        <v>0</v>
      </c>
      <c r="P35" s="316">
        <f>分析係数表!C38</f>
        <v>0.47456671407271833</v>
      </c>
      <c r="Q35" s="310">
        <f t="shared" si="11"/>
        <v>0</v>
      </c>
      <c r="R35" s="310">
        <v>0</v>
      </c>
      <c r="S35" s="311">
        <f t="shared" si="9"/>
        <v>0</v>
      </c>
      <c r="T35" s="316">
        <f>分析係数表!F38</f>
        <v>0.4997199825516766</v>
      </c>
      <c r="U35" s="313">
        <f t="shared" si="5"/>
        <v>0</v>
      </c>
      <c r="V35" s="320">
        <f>分析係数表!D38</f>
        <v>3.5590827435143364E-2</v>
      </c>
      <c r="W35" s="301">
        <f t="shared" si="6"/>
        <v>0</v>
      </c>
      <c r="X35" s="316">
        <f>分析係数表!E38</f>
        <v>3.1059891839156476E-2</v>
      </c>
      <c r="Y35" s="302">
        <f t="shared" si="7"/>
        <v>0</v>
      </c>
    </row>
    <row r="36" spans="1:25">
      <c r="A36" s="278">
        <v>32</v>
      </c>
      <c r="B36" s="266" t="s">
        <v>67</v>
      </c>
      <c r="C36" s="287"/>
      <c r="D36" s="316">
        <f>投入係数表!S36</f>
        <v>0</v>
      </c>
      <c r="E36" s="306">
        <f t="shared" si="10"/>
        <v>0</v>
      </c>
      <c r="F36" s="316">
        <f>分析係数表!C39</f>
        <v>1</v>
      </c>
      <c r="G36" s="306">
        <f t="shared" si="14"/>
        <v>0</v>
      </c>
      <c r="H36" s="306">
        <v>0</v>
      </c>
      <c r="I36" s="306">
        <f t="shared" si="8"/>
        <v>0</v>
      </c>
      <c r="J36" s="316">
        <f>分析係数表!G39</f>
        <v>0.33345520667958617</v>
      </c>
      <c r="K36" s="308">
        <f t="shared" si="12"/>
        <v>0</v>
      </c>
      <c r="L36" s="49"/>
      <c r="M36" s="50"/>
      <c r="N36" s="318">
        <f>分析係数表!H39</f>
        <v>5.0851604954235139E-3</v>
      </c>
      <c r="O36" s="310">
        <f t="shared" si="13"/>
        <v>0</v>
      </c>
      <c r="P36" s="316">
        <f>分析係数表!C39</f>
        <v>1</v>
      </c>
      <c r="Q36" s="310">
        <f t="shared" si="11"/>
        <v>0</v>
      </c>
      <c r="R36" s="310">
        <v>0</v>
      </c>
      <c r="S36" s="311">
        <f t="shared" si="9"/>
        <v>0</v>
      </c>
      <c r="T36" s="316">
        <f>分析係数表!F39</f>
        <v>0.70859596344355691</v>
      </c>
      <c r="U36" s="313">
        <f t="shared" si="5"/>
        <v>0</v>
      </c>
      <c r="V36" s="320">
        <f>分析係数表!D39</f>
        <v>4.8027598057070089E-2</v>
      </c>
      <c r="W36" s="301">
        <f t="shared" si="6"/>
        <v>0</v>
      </c>
      <c r="X36" s="316">
        <f>分析係数表!E39</f>
        <v>4.8027598057070089E-2</v>
      </c>
      <c r="Y36" s="302">
        <f t="shared" si="7"/>
        <v>0</v>
      </c>
    </row>
    <row r="37" spans="1:25">
      <c r="A37" s="278">
        <v>33</v>
      </c>
      <c r="B37" s="266" t="s">
        <v>96</v>
      </c>
      <c r="C37" s="287"/>
      <c r="D37" s="316">
        <f>投入係数表!S37</f>
        <v>5.5104631047394497E-4</v>
      </c>
      <c r="E37" s="306">
        <f t="shared" si="10"/>
        <v>0</v>
      </c>
      <c r="F37" s="316">
        <f>分析係数表!C40</f>
        <v>0.78927678494152065</v>
      </c>
      <c r="G37" s="306">
        <f t="shared" si="14"/>
        <v>0</v>
      </c>
      <c r="H37" s="306">
        <v>0</v>
      </c>
      <c r="I37" s="306">
        <f t="shared" si="8"/>
        <v>0</v>
      </c>
      <c r="J37" s="316">
        <f>分析係数表!G40</f>
        <v>0.52314226927728547</v>
      </c>
      <c r="K37" s="308">
        <f t="shared" si="12"/>
        <v>0</v>
      </c>
      <c r="L37" s="49"/>
      <c r="M37" s="50"/>
      <c r="N37" s="318">
        <f>分析係数表!H40</f>
        <v>3.428475595158087E-2</v>
      </c>
      <c r="O37" s="310">
        <f t="shared" si="13"/>
        <v>0</v>
      </c>
      <c r="P37" s="316">
        <f>分析係数表!C40</f>
        <v>0.78927678494152065</v>
      </c>
      <c r="Q37" s="310">
        <f t="shared" si="11"/>
        <v>0</v>
      </c>
      <c r="R37" s="310">
        <v>0</v>
      </c>
      <c r="S37" s="311">
        <f t="shared" si="9"/>
        <v>0</v>
      </c>
      <c r="T37" s="316">
        <f>分析係数表!F40</f>
        <v>0.70623799726049996</v>
      </c>
      <c r="U37" s="313">
        <f t="shared" si="5"/>
        <v>0</v>
      </c>
      <c r="V37" s="320">
        <f>分析係数表!D40</f>
        <v>9.0697433955161888E-2</v>
      </c>
      <c r="W37" s="301">
        <f t="shared" si="6"/>
        <v>0</v>
      </c>
      <c r="X37" s="316">
        <f>分析係数表!E40</f>
        <v>9.0562666353757981E-2</v>
      </c>
      <c r="Y37" s="302">
        <f t="shared" si="7"/>
        <v>0</v>
      </c>
    </row>
    <row r="38" spans="1:25">
      <c r="A38" s="278">
        <v>34</v>
      </c>
      <c r="B38" s="266" t="s">
        <v>97</v>
      </c>
      <c r="C38" s="287"/>
      <c r="D38" s="316">
        <f>投入係数表!S38</f>
        <v>0</v>
      </c>
      <c r="E38" s="306">
        <f t="shared" si="10"/>
        <v>0</v>
      </c>
      <c r="F38" s="316">
        <f>分析係数表!C41</f>
        <v>0.99594790611943085</v>
      </c>
      <c r="G38" s="306">
        <f t="shared" si="14"/>
        <v>0</v>
      </c>
      <c r="H38" s="306">
        <v>0</v>
      </c>
      <c r="I38" s="306">
        <f t="shared" si="8"/>
        <v>0</v>
      </c>
      <c r="J38" s="316">
        <f>分析係数表!G41</f>
        <v>0.50896339569449323</v>
      </c>
      <c r="K38" s="308">
        <f t="shared" si="12"/>
        <v>0</v>
      </c>
      <c r="L38" s="49"/>
      <c r="M38" s="50"/>
      <c r="N38" s="318">
        <f>分析係数表!H41</f>
        <v>5.504775199299148E-2</v>
      </c>
      <c r="O38" s="310">
        <f t="shared" si="13"/>
        <v>0</v>
      </c>
      <c r="P38" s="316">
        <f>分析係数表!C41</f>
        <v>0.99594790611943085</v>
      </c>
      <c r="Q38" s="310">
        <f t="shared" si="11"/>
        <v>0</v>
      </c>
      <c r="R38" s="310">
        <v>0</v>
      </c>
      <c r="S38" s="311">
        <f t="shared" si="9"/>
        <v>0</v>
      </c>
      <c r="T38" s="316">
        <f>分析係数表!F41</f>
        <v>0.58132099287543681</v>
      </c>
      <c r="U38" s="313">
        <f t="shared" si="5"/>
        <v>0</v>
      </c>
      <c r="V38" s="320">
        <f>分析係数表!D41</f>
        <v>0.12149342216939719</v>
      </c>
      <c r="W38" s="301">
        <f t="shared" si="6"/>
        <v>0</v>
      </c>
      <c r="X38" s="316">
        <f>分析係数表!E41</f>
        <v>0.11755967401821014</v>
      </c>
      <c r="Y38" s="302">
        <f t="shared" si="7"/>
        <v>0</v>
      </c>
    </row>
    <row r="39" spans="1:25">
      <c r="A39" s="278">
        <v>35</v>
      </c>
      <c r="B39" s="266" t="s">
        <v>3</v>
      </c>
      <c r="C39" s="287"/>
      <c r="D39" s="316">
        <f>投入係数表!S39</f>
        <v>8.6722042304096265E-4</v>
      </c>
      <c r="E39" s="306">
        <f>$C$21*D39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13"/>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投入係数表!S40</f>
        <v>4.3126148954141207E-2</v>
      </c>
      <c r="E40" s="306">
        <f>$C$21*D40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13"/>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投入係数表!S41</f>
        <v>2.2132187879691235E-4</v>
      </c>
      <c r="E41" s="306">
        <f>$C$21*D41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13"/>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投入係数表!S42</f>
        <v>1.2782467693780856E-3</v>
      </c>
      <c r="E42" s="306">
        <f>$C$21*D42</f>
        <v>0</v>
      </c>
      <c r="F42" s="316">
        <f>分析係数表!C45</f>
        <v>1</v>
      </c>
      <c r="G42" s="306">
        <f>E42*F42</f>
        <v>0</v>
      </c>
      <c r="H42" s="306">
        <v>0</v>
      </c>
      <c r="I42" s="306">
        <f>C42+H42</f>
        <v>0</v>
      </c>
      <c r="J42" s="316">
        <f>分析係数表!G45</f>
        <v>0</v>
      </c>
      <c r="K42" s="308">
        <f>I42*J42</f>
        <v>0</v>
      </c>
      <c r="L42" s="49"/>
      <c r="M42" s="50"/>
      <c r="N42" s="318">
        <f>分析係数表!H45</f>
        <v>0</v>
      </c>
      <c r="O42" s="310">
        <f t="shared" si="13"/>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投入係数表!S43</f>
        <v>3.2972443167703265E-3</v>
      </c>
      <c r="E43" s="306">
        <f>$C$21*D43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13"/>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投入係数表!S44</f>
        <v>0.62329661196854524</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1B32A-BC92-4228-A393-00D6AC5A1DFE}">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315</v>
      </c>
      <c r="S2" s="83" t="s">
        <v>240</v>
      </c>
      <c r="U2" s="290" t="s">
        <v>227</v>
      </c>
      <c r="W2" s="83" t="s">
        <v>216</v>
      </c>
      <c r="Y2" s="83" t="s">
        <v>241</v>
      </c>
    </row>
    <row r="3" spans="1:25" ht="44">
      <c r="B3" s="39"/>
      <c r="C3" s="40" t="s">
        <v>242</v>
      </c>
      <c r="D3" s="40" t="s">
        <v>316</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投入係数表!T5</f>
        <v>0</v>
      </c>
      <c r="E5" s="306">
        <f t="shared" ref="E5:E11" si="0">$C$22*D5</f>
        <v>0</v>
      </c>
      <c r="F5" s="316">
        <f>分析係数表!C8</f>
        <v>0.17333290637377241</v>
      </c>
      <c r="G5" s="306">
        <f t="shared" ref="G5:G12" si="1">E5*F5</f>
        <v>0</v>
      </c>
      <c r="H5" s="306">
        <f t="array" ref="H5:H43">MMULT(逆行列係数表!C5:AO43,G5:G43)</f>
        <v>0</v>
      </c>
      <c r="I5" s="306">
        <f t="shared" ref="I5:I14" si="2">C5+H5</f>
        <v>0</v>
      </c>
      <c r="J5" s="316">
        <f>分析係数表!G8</f>
        <v>0.15155149614048036</v>
      </c>
      <c r="K5" s="308">
        <f t="shared" ref="K5:K13" si="3">I5*J5</f>
        <v>0</v>
      </c>
      <c r="L5" s="49" t="s">
        <v>115</v>
      </c>
      <c r="M5" s="50" t="s">
        <v>115</v>
      </c>
      <c r="N5" s="318">
        <f>分析係数表!H8</f>
        <v>1.1299182227411633E-2</v>
      </c>
      <c r="O5" s="310">
        <f t="shared" ref="O5:O11" si="4">$M$44*N5</f>
        <v>0</v>
      </c>
      <c r="P5" s="316">
        <f>分析係数表!C8</f>
        <v>0.17333290637377241</v>
      </c>
      <c r="Q5" s="310">
        <f>O5*P5</f>
        <v>0</v>
      </c>
      <c r="R5" s="310">
        <f t="array" ref="R5:R43">MMULT(逆行列係数表!C5:AO43,Q5:Q43)</f>
        <v>0</v>
      </c>
      <c r="S5" s="311">
        <f>I5+R5</f>
        <v>0</v>
      </c>
      <c r="T5" s="316">
        <f>分析係数表!F8</f>
        <v>0.42721038226158625</v>
      </c>
      <c r="U5" s="313">
        <f>S5*T5</f>
        <v>0</v>
      </c>
      <c r="V5" s="320">
        <f>分析係数表!D8</f>
        <v>0.32298797552049696</v>
      </c>
      <c r="W5" s="291">
        <f t="shared" ref="W5:W10" si="5">ROUND(S5*V5,0)</f>
        <v>0</v>
      </c>
      <c r="X5" s="316">
        <f>分析係数表!E8</f>
        <v>0.12265584155979949</v>
      </c>
      <c r="Y5" s="292">
        <f t="shared" ref="Y5:Y11" si="6">ROUND(S5*X5,0)</f>
        <v>0</v>
      </c>
    </row>
    <row r="6" spans="1:25">
      <c r="A6" s="278">
        <v>2</v>
      </c>
      <c r="B6" s="266" t="s">
        <v>74</v>
      </c>
      <c r="C6" s="287"/>
      <c r="D6" s="316">
        <f>投入係数表!T6</f>
        <v>0</v>
      </c>
      <c r="E6" s="306">
        <f t="shared" si="0"/>
        <v>0</v>
      </c>
      <c r="F6" s="316">
        <f>分析係数表!C9</f>
        <v>0.39351462480142041</v>
      </c>
      <c r="G6" s="306">
        <f t="shared" si="1"/>
        <v>0</v>
      </c>
      <c r="H6" s="306">
        <v>0</v>
      </c>
      <c r="I6" s="306">
        <f t="shared" si="2"/>
        <v>0</v>
      </c>
      <c r="J6" s="316">
        <f>分析係数表!G9</f>
        <v>0.22817522849038765</v>
      </c>
      <c r="K6" s="308">
        <f t="shared" si="3"/>
        <v>0</v>
      </c>
      <c r="L6" s="49"/>
      <c r="M6" s="50"/>
      <c r="N6" s="318">
        <f>分析係数表!H9</f>
        <v>5.0911500837573466E-4</v>
      </c>
      <c r="O6" s="310">
        <f t="shared" si="4"/>
        <v>0</v>
      </c>
      <c r="P6" s="316">
        <f>分析係数表!C9</f>
        <v>0.39351462480142041</v>
      </c>
      <c r="Q6" s="310">
        <f>O6*P6</f>
        <v>0</v>
      </c>
      <c r="R6" s="310">
        <v>0</v>
      </c>
      <c r="S6" s="311">
        <f>I6+R6</f>
        <v>0</v>
      </c>
      <c r="T6" s="316">
        <f>分析係数表!F9</f>
        <v>0.63987813845992225</v>
      </c>
      <c r="U6" s="313">
        <f t="shared" ref="U6:U38" si="7">S6*T6</f>
        <v>0</v>
      </c>
      <c r="V6" s="320">
        <f>分析係数表!D9</f>
        <v>0.29572434079210003</v>
      </c>
      <c r="W6" s="291">
        <f t="shared" si="5"/>
        <v>0</v>
      </c>
      <c r="X6" s="316">
        <f>分析係数表!E9</f>
        <v>0.26862065342998215</v>
      </c>
      <c r="Y6" s="292">
        <f t="shared" si="6"/>
        <v>0</v>
      </c>
    </row>
    <row r="7" spans="1:25">
      <c r="A7" s="278">
        <v>3</v>
      </c>
      <c r="B7" s="266" t="s">
        <v>75</v>
      </c>
      <c r="C7" s="287"/>
      <c r="D7" s="316">
        <f>投入係数表!T7</f>
        <v>0</v>
      </c>
      <c r="E7" s="306">
        <f t="shared" si="0"/>
        <v>0</v>
      </c>
      <c r="F7" s="316">
        <f>分析係数表!C10</f>
        <v>0.12671464860287895</v>
      </c>
      <c r="G7" s="306">
        <f t="shared" si="1"/>
        <v>0</v>
      </c>
      <c r="H7" s="306">
        <v>0</v>
      </c>
      <c r="I7" s="306">
        <f t="shared" si="2"/>
        <v>0</v>
      </c>
      <c r="J7" s="316">
        <f>分析係数表!G10</f>
        <v>0.17153349174243465</v>
      </c>
      <c r="K7" s="308">
        <f t="shared" si="3"/>
        <v>0</v>
      </c>
      <c r="L7" s="49"/>
      <c r="M7" s="50"/>
      <c r="N7" s="318">
        <f>分析係数表!H10</f>
        <v>1.1608350684055029E-3</v>
      </c>
      <c r="O7" s="310">
        <f t="shared" si="4"/>
        <v>0</v>
      </c>
      <c r="P7" s="316">
        <f>分析係数表!C10</f>
        <v>0.12671464860287895</v>
      </c>
      <c r="Q7" s="310">
        <f>O7*P7</f>
        <v>0</v>
      </c>
      <c r="R7" s="310">
        <v>0</v>
      </c>
      <c r="S7" s="311">
        <f>I7+R7</f>
        <v>0</v>
      </c>
      <c r="T7" s="316">
        <f>分析係数表!F10</f>
        <v>0.47381340455197063</v>
      </c>
      <c r="U7" s="313">
        <f t="shared" si="7"/>
        <v>0</v>
      </c>
      <c r="V7" s="320">
        <f>分析係数表!D10</f>
        <v>9.5045460793747427E-2</v>
      </c>
      <c r="W7" s="291">
        <f t="shared" si="5"/>
        <v>0</v>
      </c>
      <c r="X7" s="316">
        <f>分析係数表!E10</f>
        <v>4.2279520059697977E-2</v>
      </c>
      <c r="Y7" s="292">
        <f t="shared" si="6"/>
        <v>0</v>
      </c>
    </row>
    <row r="8" spans="1:25">
      <c r="A8" s="278">
        <v>4</v>
      </c>
      <c r="B8" s="266" t="s">
        <v>76</v>
      </c>
      <c r="C8" s="287"/>
      <c r="D8" s="316">
        <f>投入係数表!T8</f>
        <v>8.7170341744060616E-5</v>
      </c>
      <c r="E8" s="306">
        <f t="shared" si="0"/>
        <v>0</v>
      </c>
      <c r="F8" s="316">
        <f>分析係数表!C11</f>
        <v>9.348517078458185E-3</v>
      </c>
      <c r="G8" s="306">
        <f t="shared" si="1"/>
        <v>0</v>
      </c>
      <c r="H8" s="306">
        <v>0</v>
      </c>
      <c r="I8" s="306">
        <f t="shared" si="2"/>
        <v>0</v>
      </c>
      <c r="J8" s="316">
        <f>分析係数表!G11</f>
        <v>0.2579516055394917</v>
      </c>
      <c r="K8" s="308">
        <f t="shared" si="3"/>
        <v>0</v>
      </c>
      <c r="L8" s="49"/>
      <c r="M8" s="50"/>
      <c r="N8" s="318">
        <f>分析係数表!H11</f>
        <v>-1.9466162084954558E-5</v>
      </c>
      <c r="O8" s="310">
        <f t="shared" si="4"/>
        <v>0</v>
      </c>
      <c r="P8" s="316">
        <f>分析係数表!C11</f>
        <v>9.348517078458185E-3</v>
      </c>
      <c r="Q8" s="310">
        <f>O8*P8</f>
        <v>0</v>
      </c>
      <c r="R8" s="310">
        <v>0</v>
      </c>
      <c r="S8" s="311">
        <f>I8+R8</f>
        <v>0</v>
      </c>
      <c r="T8" s="316">
        <f>分析係数表!F11</f>
        <v>0.54360066960888753</v>
      </c>
      <c r="U8" s="313">
        <f t="shared" si="7"/>
        <v>0</v>
      </c>
      <c r="V8" s="320">
        <f>分析係数表!D11</f>
        <v>4.0785268604474206E-2</v>
      </c>
      <c r="W8" s="291">
        <f t="shared" si="5"/>
        <v>0</v>
      </c>
      <c r="X8" s="316">
        <f>分析係数表!E11</f>
        <v>3.926343022371024E-2</v>
      </c>
      <c r="Y8" s="292">
        <f t="shared" si="6"/>
        <v>0</v>
      </c>
    </row>
    <row r="9" spans="1:25">
      <c r="A9" s="278">
        <v>5</v>
      </c>
      <c r="B9" s="266" t="s">
        <v>77</v>
      </c>
      <c r="C9" s="287"/>
      <c r="D9" s="316">
        <f>投入係数表!T9</f>
        <v>0</v>
      </c>
      <c r="E9" s="306">
        <f t="shared" si="0"/>
        <v>0</v>
      </c>
      <c r="F9" s="316">
        <f>分析係数表!C12</f>
        <v>0.26169189557273109</v>
      </c>
      <c r="G9" s="306">
        <f t="shared" si="1"/>
        <v>0</v>
      </c>
      <c r="H9" s="306">
        <v>0</v>
      </c>
      <c r="I9" s="306">
        <f t="shared" si="2"/>
        <v>0</v>
      </c>
      <c r="J9" s="316">
        <f>分析係数表!G12</f>
        <v>0.13770114594385849</v>
      </c>
      <c r="K9" s="308">
        <f t="shared" si="3"/>
        <v>0</v>
      </c>
      <c r="L9" s="49"/>
      <c r="M9" s="50"/>
      <c r="N9" s="318">
        <f>分析係数表!H12</f>
        <v>0.10146071966313146</v>
      </c>
      <c r="O9" s="310">
        <f t="shared" si="4"/>
        <v>0</v>
      </c>
      <c r="P9" s="316">
        <f>分析係数表!C12</f>
        <v>0.26169189557273109</v>
      </c>
      <c r="Q9" s="310">
        <f>O9*P9</f>
        <v>0</v>
      </c>
      <c r="R9" s="310">
        <v>0</v>
      </c>
      <c r="S9" s="311">
        <f>I9+R9</f>
        <v>0</v>
      </c>
      <c r="T9" s="316">
        <f>分析係数表!F12</f>
        <v>0.33651535386825859</v>
      </c>
      <c r="U9" s="313">
        <f t="shared" si="7"/>
        <v>0</v>
      </c>
      <c r="V9" s="320">
        <f>分析係数表!D12</f>
        <v>3.4578030097235327E-2</v>
      </c>
      <c r="W9" s="291">
        <f t="shared" si="5"/>
        <v>0</v>
      </c>
      <c r="X9" s="316">
        <f>分析係数表!E12</f>
        <v>3.3355134693599395E-2</v>
      </c>
      <c r="Y9" s="292">
        <f t="shared" si="6"/>
        <v>0</v>
      </c>
    </row>
    <row r="10" spans="1:25">
      <c r="A10" s="278">
        <v>6</v>
      </c>
      <c r="B10" s="266" t="s">
        <v>78</v>
      </c>
      <c r="C10" s="287"/>
      <c r="D10" s="316">
        <f>投入係数表!T10</f>
        <v>3.2579915226842652E-3</v>
      </c>
      <c r="E10" s="306">
        <f t="shared" si="0"/>
        <v>0</v>
      </c>
      <c r="F10" s="316">
        <f>分析係数表!C13</f>
        <v>8.2810371123538395E-2</v>
      </c>
      <c r="G10" s="306">
        <f t="shared" si="1"/>
        <v>0</v>
      </c>
      <c r="H10" s="306">
        <v>0</v>
      </c>
      <c r="I10" s="306">
        <f t="shared" si="2"/>
        <v>0</v>
      </c>
      <c r="J10" s="316">
        <f>分析係数表!G13</f>
        <v>0.2721720626600464</v>
      </c>
      <c r="K10" s="308">
        <f t="shared" si="3"/>
        <v>0</v>
      </c>
      <c r="L10" s="49"/>
      <c r="M10" s="50"/>
      <c r="N10" s="318">
        <f>分析係数表!H13</f>
        <v>1.212874021164739E-2</v>
      </c>
      <c r="O10" s="310">
        <f t="shared" si="4"/>
        <v>0</v>
      </c>
      <c r="P10" s="316">
        <f>分析係数表!C13</f>
        <v>8.2810371123538395E-2</v>
      </c>
      <c r="Q10" s="310">
        <f t="shared" ref="Q10:Q38" si="8">O10*P10</f>
        <v>0</v>
      </c>
      <c r="R10" s="310">
        <v>0</v>
      </c>
      <c r="S10" s="311">
        <f t="shared" ref="S10:S38" si="9">I10+R10</f>
        <v>0</v>
      </c>
      <c r="T10" s="316">
        <f>分析係数表!F13</f>
        <v>0.39077170920544851</v>
      </c>
      <c r="U10" s="313">
        <f t="shared" si="7"/>
        <v>0</v>
      </c>
      <c r="V10" s="320">
        <f>分析係数表!D13</f>
        <v>0.12720758845381647</v>
      </c>
      <c r="W10" s="291">
        <f t="shared" si="5"/>
        <v>0</v>
      </c>
      <c r="X10" s="316">
        <f>分析係数表!E13</f>
        <v>9.5492852763317662E-2</v>
      </c>
      <c r="Y10" s="292">
        <f t="shared" si="6"/>
        <v>0</v>
      </c>
    </row>
    <row r="11" spans="1:25">
      <c r="A11" s="278">
        <v>7</v>
      </c>
      <c r="B11" s="266" t="s">
        <v>79</v>
      </c>
      <c r="C11" s="287"/>
      <c r="D11" s="316">
        <f>投入係数表!T11</f>
        <v>3.6103049872331771E-3</v>
      </c>
      <c r="E11" s="306">
        <f t="shared" si="0"/>
        <v>0</v>
      </c>
      <c r="F11" s="316">
        <f>分析係数表!C14</f>
        <v>0.29759344347769412</v>
      </c>
      <c r="G11" s="306">
        <f t="shared" si="1"/>
        <v>0</v>
      </c>
      <c r="H11" s="306">
        <v>0</v>
      </c>
      <c r="I11" s="306">
        <f t="shared" si="2"/>
        <v>0</v>
      </c>
      <c r="J11" s="316">
        <f>分析係数表!G14</f>
        <v>0.17335642824825784</v>
      </c>
      <c r="K11" s="308">
        <f t="shared" si="3"/>
        <v>0</v>
      </c>
      <c r="L11" s="49"/>
      <c r="M11" s="50"/>
      <c r="N11" s="318">
        <f>分析係数表!H14</f>
        <v>1.9165801846449152E-3</v>
      </c>
      <c r="O11" s="310">
        <f t="shared" si="4"/>
        <v>0</v>
      </c>
      <c r="P11" s="316">
        <f>分析係数表!C14</f>
        <v>0.29759344347769412</v>
      </c>
      <c r="Q11" s="310">
        <f t="shared" si="8"/>
        <v>0</v>
      </c>
      <c r="R11" s="310">
        <v>0</v>
      </c>
      <c r="S11" s="311">
        <f t="shared" si="9"/>
        <v>0</v>
      </c>
      <c r="T11" s="316">
        <f>分析係数表!F14</f>
        <v>0.35598651785260127</v>
      </c>
      <c r="U11" s="313">
        <f t="shared" si="7"/>
        <v>0</v>
      </c>
      <c r="V11" s="320">
        <f>分析係数表!D14</f>
        <v>4.3833041969742803E-2</v>
      </c>
      <c r="W11" s="291">
        <f t="shared" ref="W11:W38" si="10">ROUND(S11*V11,0)</f>
        <v>0</v>
      </c>
      <c r="X11" s="316">
        <f>分析係数表!E14</f>
        <v>3.8757158040430381E-2</v>
      </c>
      <c r="Y11" s="292">
        <f t="shared" si="6"/>
        <v>0</v>
      </c>
    </row>
    <row r="12" spans="1:25">
      <c r="A12" s="278">
        <v>8</v>
      </c>
      <c r="B12" s="266" t="s">
        <v>80</v>
      </c>
      <c r="C12" s="287"/>
      <c r="D12" s="316">
        <f>投入係数表!T12</f>
        <v>1.4470276729514061E-2</v>
      </c>
      <c r="E12" s="306">
        <f t="shared" ref="E12:E38" si="11">$C$22*D12</f>
        <v>0</v>
      </c>
      <c r="F12" s="316">
        <f>分析係数表!C15</f>
        <v>0.21593049601829584</v>
      </c>
      <c r="G12" s="306">
        <f t="shared" si="1"/>
        <v>0</v>
      </c>
      <c r="H12" s="306">
        <v>0</v>
      </c>
      <c r="I12" s="306">
        <f t="shared" si="2"/>
        <v>0</v>
      </c>
      <c r="J12" s="316">
        <f>分析係数表!G15</f>
        <v>0.1171240792325445</v>
      </c>
      <c r="K12" s="308">
        <f t="shared" si="3"/>
        <v>0</v>
      </c>
      <c r="L12" s="49"/>
      <c r="M12" s="50"/>
      <c r="N12" s="318">
        <f>分析係数表!H15</f>
        <v>7.9892300155183192E-3</v>
      </c>
      <c r="O12" s="310">
        <f t="shared" ref="O12:O43" si="12">$M$44*N12</f>
        <v>0</v>
      </c>
      <c r="P12" s="316">
        <f>分析係数表!C15</f>
        <v>0.21593049601829584</v>
      </c>
      <c r="Q12" s="310">
        <f t="shared" si="8"/>
        <v>0</v>
      </c>
      <c r="R12" s="310">
        <v>0</v>
      </c>
      <c r="S12" s="311">
        <f t="shared" si="9"/>
        <v>0</v>
      </c>
      <c r="T12" s="316">
        <f>分析係数表!F15</f>
        <v>0.35842164855867914</v>
      </c>
      <c r="U12" s="313">
        <f t="shared" si="7"/>
        <v>0</v>
      </c>
      <c r="V12" s="320">
        <f>分析係数表!D15</f>
        <v>1.5678367482667734E-2</v>
      </c>
      <c r="W12" s="291">
        <f t="shared" si="10"/>
        <v>0</v>
      </c>
      <c r="X12" s="316">
        <f>分析係数表!E15</f>
        <v>1.5634458686506418E-2</v>
      </c>
      <c r="Y12" s="292">
        <f t="shared" ref="Y12:Y38" si="13">ROUND(S12*X12,0)</f>
        <v>0</v>
      </c>
    </row>
    <row r="13" spans="1:25">
      <c r="A13" s="278">
        <v>9</v>
      </c>
      <c r="B13" s="266" t="s">
        <v>81</v>
      </c>
      <c r="C13" s="287"/>
      <c r="D13" s="316">
        <f>投入係数表!T13</f>
        <v>1.6090192246924521E-3</v>
      </c>
      <c r="E13" s="306">
        <f t="shared" si="11"/>
        <v>0</v>
      </c>
      <c r="F13" s="316">
        <f>分析係数表!C16</f>
        <v>0.18770505348742417</v>
      </c>
      <c r="G13" s="306">
        <f t="shared" ref="G13:G38" si="14">E13*F13</f>
        <v>0</v>
      </c>
      <c r="H13" s="306">
        <v>0</v>
      </c>
      <c r="I13" s="306">
        <f t="shared" si="2"/>
        <v>0</v>
      </c>
      <c r="J13" s="316">
        <f>分析係数表!G16</f>
        <v>1.5279579137581789E-2</v>
      </c>
      <c r="K13" s="308">
        <f t="shared" si="3"/>
        <v>0</v>
      </c>
      <c r="L13" s="49"/>
      <c r="M13" s="50"/>
      <c r="N13" s="318">
        <f>分析係数表!H16</f>
        <v>6.0242927132958465E-3</v>
      </c>
      <c r="O13" s="310">
        <f t="shared" si="12"/>
        <v>0</v>
      </c>
      <c r="P13" s="316">
        <f>分析係数表!C16</f>
        <v>0.18770505348742417</v>
      </c>
      <c r="Q13" s="310">
        <f t="shared" si="8"/>
        <v>0</v>
      </c>
      <c r="R13" s="310">
        <v>0</v>
      </c>
      <c r="S13" s="311">
        <f t="shared" si="9"/>
        <v>0</v>
      </c>
      <c r="T13" s="316">
        <f>分析係数表!F16</f>
        <v>0.2627694146106877</v>
      </c>
      <c r="U13" s="313">
        <f t="shared" si="7"/>
        <v>0</v>
      </c>
      <c r="V13" s="320">
        <f>分析係数表!D16</f>
        <v>1.0339400475073228E-2</v>
      </c>
      <c r="W13" s="291">
        <f t="shared" si="10"/>
        <v>0</v>
      </c>
      <c r="X13" s="316">
        <f>分析係数表!E16</f>
        <v>1.0339400475073228E-2</v>
      </c>
      <c r="Y13" s="292">
        <f t="shared" si="13"/>
        <v>0</v>
      </c>
    </row>
    <row r="14" spans="1:25">
      <c r="A14" s="278">
        <v>10</v>
      </c>
      <c r="B14" s="266" t="s">
        <v>82</v>
      </c>
      <c r="C14" s="287"/>
      <c r="D14" s="316">
        <f>投入係数表!T14</f>
        <v>1.7136236347853249E-2</v>
      </c>
      <c r="E14" s="306">
        <f t="shared" si="11"/>
        <v>0</v>
      </c>
      <c r="F14" s="316">
        <f>分析係数表!C17</f>
        <v>0.24245613901755958</v>
      </c>
      <c r="G14" s="306">
        <f t="shared" si="14"/>
        <v>0</v>
      </c>
      <c r="H14" s="306">
        <v>0</v>
      </c>
      <c r="I14" s="306">
        <f t="shared" si="2"/>
        <v>0</v>
      </c>
      <c r="J14" s="316">
        <f>分析係数表!G17</f>
        <v>0.24054742090319753</v>
      </c>
      <c r="K14" s="308">
        <f t="shared" ref="K14:K38" si="15">I14*J14</f>
        <v>0</v>
      </c>
      <c r="L14" s="49"/>
      <c r="M14" s="50"/>
      <c r="N14" s="318">
        <f>分析係数表!H17</f>
        <v>2.8816966460243139E-3</v>
      </c>
      <c r="O14" s="310">
        <f t="shared" si="12"/>
        <v>0</v>
      </c>
      <c r="P14" s="316">
        <f>分析係数表!C17</f>
        <v>0.24245613901755958</v>
      </c>
      <c r="Q14" s="310">
        <f t="shared" si="8"/>
        <v>0</v>
      </c>
      <c r="R14" s="310">
        <v>0</v>
      </c>
      <c r="S14" s="311">
        <f t="shared" si="9"/>
        <v>0</v>
      </c>
      <c r="T14" s="316">
        <f>分析係数表!F17</f>
        <v>0.42825667105631338</v>
      </c>
      <c r="U14" s="313">
        <f t="shared" si="7"/>
        <v>0</v>
      </c>
      <c r="V14" s="320">
        <f>分析係数表!D17</f>
        <v>5.1560411778863557E-2</v>
      </c>
      <c r="W14" s="291">
        <f t="shared" si="10"/>
        <v>0</v>
      </c>
      <c r="X14" s="316">
        <f>分析係数表!E17</f>
        <v>4.9008807340167618E-2</v>
      </c>
      <c r="Y14" s="292">
        <f t="shared" si="13"/>
        <v>0</v>
      </c>
    </row>
    <row r="15" spans="1:25">
      <c r="A15" s="278">
        <v>11</v>
      </c>
      <c r="B15" s="266" t="s">
        <v>83</v>
      </c>
      <c r="C15" s="287"/>
      <c r="D15" s="316">
        <f>投入係数表!T15</f>
        <v>2.7901773553244736E-2</v>
      </c>
      <c r="E15" s="306">
        <f t="shared" si="11"/>
        <v>0</v>
      </c>
      <c r="F15" s="316">
        <f>分析係数表!C18</f>
        <v>0.40831687749419565</v>
      </c>
      <c r="G15" s="306">
        <f t="shared" si="14"/>
        <v>0</v>
      </c>
      <c r="H15" s="306">
        <v>0</v>
      </c>
      <c r="I15" s="306">
        <f t="shared" ref="I15:I38" si="16">C15+H15</f>
        <v>0</v>
      </c>
      <c r="J15" s="316">
        <f>分析係数表!G18</f>
        <v>0.21766947174074985</v>
      </c>
      <c r="K15" s="308">
        <f t="shared" si="15"/>
        <v>0</v>
      </c>
      <c r="L15" s="49"/>
      <c r="M15" s="50"/>
      <c r="N15" s="318">
        <f>分析係数表!H18</f>
        <v>4.4543159123807785E-4</v>
      </c>
      <c r="O15" s="310">
        <f t="shared" si="12"/>
        <v>0</v>
      </c>
      <c r="P15" s="316">
        <f>分析係数表!C18</f>
        <v>0.40831687749419565</v>
      </c>
      <c r="Q15" s="310">
        <f t="shared" si="8"/>
        <v>0</v>
      </c>
      <c r="R15" s="310">
        <v>0</v>
      </c>
      <c r="S15" s="311">
        <f t="shared" si="9"/>
        <v>0</v>
      </c>
      <c r="T15" s="316">
        <f>分析係数表!F18</f>
        <v>0.48997194925916815</v>
      </c>
      <c r="U15" s="313">
        <f t="shared" si="7"/>
        <v>0</v>
      </c>
      <c r="V15" s="320">
        <f>分析係数表!D18</f>
        <v>3.8565313316438733E-2</v>
      </c>
      <c r="W15" s="291">
        <f t="shared" si="10"/>
        <v>0</v>
      </c>
      <c r="X15" s="316">
        <f>分析係数表!E18</f>
        <v>3.6576455199010559E-2</v>
      </c>
      <c r="Y15" s="292">
        <f t="shared" si="13"/>
        <v>0</v>
      </c>
    </row>
    <row r="16" spans="1:25">
      <c r="A16" s="278">
        <v>12</v>
      </c>
      <c r="B16" s="266" t="s">
        <v>84</v>
      </c>
      <c r="C16" s="287"/>
      <c r="D16" s="316">
        <f>投入係数表!T16</f>
        <v>4.7834725032053259E-3</v>
      </c>
      <c r="E16" s="306">
        <f t="shared" si="11"/>
        <v>0</v>
      </c>
      <c r="F16" s="316">
        <f>分析係数表!C19</f>
        <v>0.72110086081153413</v>
      </c>
      <c r="G16" s="306">
        <f t="shared" si="14"/>
        <v>0</v>
      </c>
      <c r="H16" s="306">
        <v>0</v>
      </c>
      <c r="I16" s="306">
        <f t="shared" si="16"/>
        <v>0</v>
      </c>
      <c r="J16" s="316">
        <f>分析係数表!G19</f>
        <v>6.2445810408374151E-2</v>
      </c>
      <c r="K16" s="308">
        <f t="shared" si="15"/>
        <v>0</v>
      </c>
      <c r="L16" s="49"/>
      <c r="M16" s="50"/>
      <c r="N16" s="318">
        <f>分析係数表!H19</f>
        <v>-1.2604560155461526E-4</v>
      </c>
      <c r="O16" s="310">
        <f t="shared" si="12"/>
        <v>0</v>
      </c>
      <c r="P16" s="316">
        <f>分析係数表!C19</f>
        <v>0.72110086081153413</v>
      </c>
      <c r="Q16" s="310">
        <f t="shared" si="8"/>
        <v>0</v>
      </c>
      <c r="R16" s="310">
        <v>0</v>
      </c>
      <c r="S16" s="311">
        <f t="shared" si="9"/>
        <v>0</v>
      </c>
      <c r="T16" s="316">
        <f>分析係数表!F19</f>
        <v>0.21331101927013058</v>
      </c>
      <c r="U16" s="313">
        <f t="shared" si="7"/>
        <v>0</v>
      </c>
      <c r="V16" s="320">
        <f>分析係数表!D19</f>
        <v>1.2736199640345095E-2</v>
      </c>
      <c r="W16" s="291">
        <f t="shared" si="10"/>
        <v>0</v>
      </c>
      <c r="X16" s="316">
        <f>分析係数表!E19</f>
        <v>1.2523714081279422E-2</v>
      </c>
      <c r="Y16" s="292">
        <f t="shared" si="13"/>
        <v>0</v>
      </c>
    </row>
    <row r="17" spans="1:25">
      <c r="A17" s="278">
        <v>13</v>
      </c>
      <c r="B17" s="266" t="s">
        <v>85</v>
      </c>
      <c r="C17" s="287"/>
      <c r="D17" s="316">
        <f>投入係数表!T17</f>
        <v>2.9721454437152E-2</v>
      </c>
      <c r="E17" s="306">
        <f t="shared" si="11"/>
        <v>0</v>
      </c>
      <c r="F17" s="316">
        <f>分析係数表!C20</f>
        <v>4.9598906854145253E-2</v>
      </c>
      <c r="G17" s="306">
        <f t="shared" si="14"/>
        <v>0</v>
      </c>
      <c r="H17" s="306">
        <v>0</v>
      </c>
      <c r="I17" s="306">
        <f t="shared" si="16"/>
        <v>0</v>
      </c>
      <c r="J17" s="316">
        <f>分析係数表!G20</f>
        <v>0.11671945764775135</v>
      </c>
      <c r="K17" s="308">
        <f t="shared" si="15"/>
        <v>0</v>
      </c>
      <c r="L17" s="49"/>
      <c r="M17" s="50"/>
      <c r="N17" s="318">
        <f>分析係数表!H20</f>
        <v>7.0439320449493942E-4</v>
      </c>
      <c r="O17" s="310">
        <f t="shared" si="12"/>
        <v>0</v>
      </c>
      <c r="P17" s="316">
        <f>分析係数表!C20</f>
        <v>4.9598906854145253E-2</v>
      </c>
      <c r="Q17" s="310">
        <f t="shared" si="8"/>
        <v>0</v>
      </c>
      <c r="R17" s="310">
        <v>0</v>
      </c>
      <c r="S17" s="311">
        <f t="shared" si="9"/>
        <v>0</v>
      </c>
      <c r="T17" s="316">
        <f>分析係数表!F20</f>
        <v>0.2109583665362576</v>
      </c>
      <c r="U17" s="313">
        <f t="shared" si="7"/>
        <v>0</v>
      </c>
      <c r="V17" s="320">
        <f>分析係数表!D20</f>
        <v>3.0797631013066269E-2</v>
      </c>
      <c r="W17" s="291">
        <f t="shared" si="10"/>
        <v>0</v>
      </c>
      <c r="X17" s="316">
        <f>分析係数表!E20</f>
        <v>2.9972730221401771E-2</v>
      </c>
      <c r="Y17" s="292">
        <f t="shared" si="13"/>
        <v>0</v>
      </c>
    </row>
    <row r="18" spans="1:25">
      <c r="A18" s="278">
        <v>14</v>
      </c>
      <c r="B18" s="266" t="s">
        <v>86</v>
      </c>
      <c r="C18" s="287"/>
      <c r="D18" s="316">
        <f>投入係数表!T18</f>
        <v>1.6446137809046101E-2</v>
      </c>
      <c r="E18" s="306">
        <f t="shared" si="11"/>
        <v>0</v>
      </c>
      <c r="F18" s="316">
        <f>分析係数表!C21</f>
        <v>0.28411166756853934</v>
      </c>
      <c r="G18" s="306">
        <f t="shared" si="14"/>
        <v>0</v>
      </c>
      <c r="H18" s="306">
        <v>0</v>
      </c>
      <c r="I18" s="306">
        <f t="shared" si="16"/>
        <v>0</v>
      </c>
      <c r="J18" s="316">
        <f>分析係数表!G21</f>
        <v>0.29005387701730417</v>
      </c>
      <c r="K18" s="308">
        <f t="shared" si="15"/>
        <v>0</v>
      </c>
      <c r="L18" s="49"/>
      <c r="M18" s="50"/>
      <c r="N18" s="318">
        <f>分析係数表!H21</f>
        <v>2.3737267060065176E-3</v>
      </c>
      <c r="O18" s="310">
        <f t="shared" si="12"/>
        <v>0</v>
      </c>
      <c r="P18" s="316">
        <f>分析係数表!C21</f>
        <v>0.28411166756853934</v>
      </c>
      <c r="Q18" s="310">
        <f t="shared" si="8"/>
        <v>0</v>
      </c>
      <c r="R18" s="310">
        <v>0</v>
      </c>
      <c r="S18" s="311">
        <f t="shared" si="9"/>
        <v>0</v>
      </c>
      <c r="T18" s="316">
        <f>分析係数表!F21</f>
        <v>0.45791147145628314</v>
      </c>
      <c r="U18" s="313">
        <f t="shared" si="7"/>
        <v>0</v>
      </c>
      <c r="V18" s="320">
        <f>分析係数表!D21</f>
        <v>5.9847590028896828E-2</v>
      </c>
      <c r="W18" s="291">
        <f t="shared" si="10"/>
        <v>0</v>
      </c>
      <c r="X18" s="316">
        <f>分析係数表!E21</f>
        <v>5.4782163530779596E-2</v>
      </c>
      <c r="Y18" s="292">
        <f t="shared" si="13"/>
        <v>0</v>
      </c>
    </row>
    <row r="19" spans="1:25">
      <c r="A19" s="278">
        <v>15</v>
      </c>
      <c r="B19" s="266" t="s">
        <v>70</v>
      </c>
      <c r="C19" s="287"/>
      <c r="D19" s="316">
        <f>投入係数表!T19</f>
        <v>1.9213796159420027E-3</v>
      </c>
      <c r="E19" s="306">
        <f t="shared" si="11"/>
        <v>0</v>
      </c>
      <c r="F19" s="316">
        <f>分析係数表!C22</f>
        <v>0.28280144764930404</v>
      </c>
      <c r="G19" s="306">
        <f t="shared" si="14"/>
        <v>0</v>
      </c>
      <c r="H19" s="306">
        <v>0</v>
      </c>
      <c r="I19" s="306">
        <f t="shared" si="16"/>
        <v>0</v>
      </c>
      <c r="J19" s="316">
        <f>分析係数表!G22</f>
        <v>0.21325815420745545</v>
      </c>
      <c r="K19" s="308">
        <f t="shared" si="15"/>
        <v>0</v>
      </c>
      <c r="L19" s="49"/>
      <c r="M19" s="50"/>
      <c r="N19" s="318">
        <f>分析係数表!H22</f>
        <v>5.2408897921031505E-5</v>
      </c>
      <c r="O19" s="310">
        <f t="shared" si="12"/>
        <v>0</v>
      </c>
      <c r="P19" s="316">
        <f>分析係数表!C22</f>
        <v>0.28280144764930404</v>
      </c>
      <c r="Q19" s="310">
        <f t="shared" si="8"/>
        <v>0</v>
      </c>
      <c r="R19" s="310">
        <v>0</v>
      </c>
      <c r="S19" s="311">
        <f t="shared" si="9"/>
        <v>0</v>
      </c>
      <c r="T19" s="316">
        <f>分析係数表!F22</f>
        <v>0.43073258580094059</v>
      </c>
      <c r="U19" s="313">
        <f t="shared" si="7"/>
        <v>0</v>
      </c>
      <c r="V19" s="320">
        <f>分析係数表!D22</f>
        <v>2.2938556731137788E-2</v>
      </c>
      <c r="W19" s="291">
        <f t="shared" si="10"/>
        <v>0</v>
      </c>
      <c r="X19" s="316">
        <f>分析係数表!E22</f>
        <v>2.2183368519679003E-2</v>
      </c>
      <c r="Y19" s="292">
        <f t="shared" si="13"/>
        <v>0</v>
      </c>
    </row>
    <row r="20" spans="1:25">
      <c r="A20" s="278">
        <v>16</v>
      </c>
      <c r="B20" s="266" t="s">
        <v>71</v>
      </c>
      <c r="C20" s="287"/>
      <c r="D20" s="316">
        <f>投入係数表!T20</f>
        <v>2.7240731795018943E-3</v>
      </c>
      <c r="E20" s="306">
        <f t="shared" si="11"/>
        <v>0</v>
      </c>
      <c r="F20" s="316">
        <f>分析係数表!C23</f>
        <v>0.31843177703160996</v>
      </c>
      <c r="G20" s="306">
        <f t="shared" si="14"/>
        <v>0</v>
      </c>
      <c r="H20" s="306">
        <v>0</v>
      </c>
      <c r="I20" s="306">
        <f t="shared" si="16"/>
        <v>0</v>
      </c>
      <c r="J20" s="316">
        <f>分析係数表!G23</f>
        <v>0.24379890925547271</v>
      </c>
      <c r="K20" s="308">
        <f t="shared" si="15"/>
        <v>0</v>
      </c>
      <c r="L20" s="49"/>
      <c r="M20" s="50"/>
      <c r="N20" s="318">
        <f>分析係数表!H23</f>
        <v>7.2227388731505603E-6</v>
      </c>
      <c r="O20" s="310">
        <f t="shared" si="12"/>
        <v>0</v>
      </c>
      <c r="P20" s="316">
        <f>分析係数表!C23</f>
        <v>0.31843177703160996</v>
      </c>
      <c r="Q20" s="310">
        <f t="shared" si="8"/>
        <v>0</v>
      </c>
      <c r="R20" s="310">
        <v>0</v>
      </c>
      <c r="S20" s="311">
        <f t="shared" si="9"/>
        <v>0</v>
      </c>
      <c r="T20" s="316">
        <f>分析係数表!F23</f>
        <v>0.43764444987651224</v>
      </c>
      <c r="U20" s="313">
        <f t="shared" si="7"/>
        <v>0</v>
      </c>
      <c r="V20" s="320">
        <f>分析係数表!D23</f>
        <v>3.7770855561684982E-2</v>
      </c>
      <c r="W20" s="291">
        <f t="shared" si="10"/>
        <v>0</v>
      </c>
      <c r="X20" s="316">
        <f>分析係数表!E23</f>
        <v>3.6503495425501575E-2</v>
      </c>
      <c r="Y20" s="292">
        <f t="shared" si="13"/>
        <v>0</v>
      </c>
    </row>
    <row r="21" spans="1:25">
      <c r="A21" s="278">
        <v>17</v>
      </c>
      <c r="B21" s="266" t="s">
        <v>72</v>
      </c>
      <c r="C21" s="287"/>
      <c r="D21" s="316">
        <f>投入係数表!T21</f>
        <v>3.2688878154022727E-5</v>
      </c>
      <c r="E21" s="306">
        <f t="shared" si="11"/>
        <v>0</v>
      </c>
      <c r="F21" s="316">
        <f>分析係数表!C24</f>
        <v>6.5709335168878003E-2</v>
      </c>
      <c r="G21" s="306">
        <f t="shared" si="14"/>
        <v>0</v>
      </c>
      <c r="H21" s="306">
        <v>0</v>
      </c>
      <c r="I21" s="306">
        <f t="shared" si="16"/>
        <v>0</v>
      </c>
      <c r="J21" s="316">
        <f>分析係数表!G24</f>
        <v>0.24633125110096343</v>
      </c>
      <c r="K21" s="308">
        <f t="shared" si="15"/>
        <v>0</v>
      </c>
      <c r="L21" s="49"/>
      <c r="M21" s="50"/>
      <c r="N21" s="318">
        <f>分析係数表!H24</f>
        <v>2.8080599423907303E-4</v>
      </c>
      <c r="O21" s="310">
        <f t="shared" si="12"/>
        <v>0</v>
      </c>
      <c r="P21" s="316">
        <f>分析係数表!C24</f>
        <v>6.5709335168878003E-2</v>
      </c>
      <c r="Q21" s="310">
        <f t="shared" si="8"/>
        <v>0</v>
      </c>
      <c r="R21" s="310">
        <v>0</v>
      </c>
      <c r="S21" s="311">
        <f t="shared" si="9"/>
        <v>0</v>
      </c>
      <c r="T21" s="316">
        <f>分析係数表!F24</f>
        <v>0.36721364788140759</v>
      </c>
      <c r="U21" s="313">
        <f t="shared" si="7"/>
        <v>0</v>
      </c>
      <c r="V21" s="320">
        <f>分析係数表!D24</f>
        <v>3.9309475738153632E-2</v>
      </c>
      <c r="W21" s="291">
        <f t="shared" si="10"/>
        <v>0</v>
      </c>
      <c r="X21" s="316">
        <f>分析係数表!E24</f>
        <v>3.8550657867992791E-2</v>
      </c>
      <c r="Y21" s="292">
        <f t="shared" si="13"/>
        <v>0</v>
      </c>
    </row>
    <row r="22" spans="1:25">
      <c r="A22" s="278">
        <v>18</v>
      </c>
      <c r="B22" s="266" t="s">
        <v>87</v>
      </c>
      <c r="C22" s="286">
        <f>データ入力!C23</f>
        <v>0</v>
      </c>
      <c r="D22" s="316">
        <f>投入係数表!T22</f>
        <v>0.34549964950258422</v>
      </c>
      <c r="E22" s="306">
        <f t="shared" si="11"/>
        <v>0</v>
      </c>
      <c r="F22" s="316">
        <f>分析係数表!C25</f>
        <v>0.13092441386923714</v>
      </c>
      <c r="G22" s="306">
        <f t="shared" si="14"/>
        <v>0</v>
      </c>
      <c r="H22" s="306">
        <v>0</v>
      </c>
      <c r="I22" s="306">
        <f t="shared" si="16"/>
        <v>0</v>
      </c>
      <c r="J22" s="316">
        <f>分析係数表!G25</f>
        <v>0.2605848403511512</v>
      </c>
      <c r="K22" s="308">
        <f t="shared" si="15"/>
        <v>0</v>
      </c>
      <c r="L22" s="49"/>
      <c r="M22" s="50"/>
      <c r="N22" s="318">
        <f>分析係数表!H25</f>
        <v>9.8123550057191766E-5</v>
      </c>
      <c r="O22" s="310">
        <f t="shared" si="12"/>
        <v>0</v>
      </c>
      <c r="P22" s="316">
        <f>分析係数表!C25</f>
        <v>0.13092441386923714</v>
      </c>
      <c r="Q22" s="310">
        <f t="shared" si="8"/>
        <v>0</v>
      </c>
      <c r="R22" s="310">
        <v>0</v>
      </c>
      <c r="S22" s="311">
        <f t="shared" si="9"/>
        <v>0</v>
      </c>
      <c r="T22" s="316">
        <f>分析係数表!F25</f>
        <v>0.33318683873123567</v>
      </c>
      <c r="U22" s="313">
        <f t="shared" si="7"/>
        <v>0</v>
      </c>
      <c r="V22" s="320">
        <f>分析係数表!D25</f>
        <v>4.284059086963312E-2</v>
      </c>
      <c r="W22" s="291">
        <f t="shared" si="10"/>
        <v>0</v>
      </c>
      <c r="X22" s="316">
        <f>分析係数表!E25</f>
        <v>4.249917369780222E-2</v>
      </c>
      <c r="Y22" s="292">
        <f t="shared" si="13"/>
        <v>0</v>
      </c>
    </row>
    <row r="23" spans="1:25">
      <c r="A23" s="278">
        <v>19</v>
      </c>
      <c r="B23" s="266" t="s">
        <v>88</v>
      </c>
      <c r="C23" s="287"/>
      <c r="D23" s="316">
        <f>投入係数表!T23</f>
        <v>1.6271797125557982E-2</v>
      </c>
      <c r="E23" s="306">
        <f t="shared" si="11"/>
        <v>0</v>
      </c>
      <c r="F23" s="316">
        <f>分析係数表!C26</f>
        <v>0.15308736674872969</v>
      </c>
      <c r="G23" s="306">
        <f t="shared" si="14"/>
        <v>0</v>
      </c>
      <c r="H23" s="306">
        <v>0</v>
      </c>
      <c r="I23" s="306">
        <f t="shared" si="16"/>
        <v>0</v>
      </c>
      <c r="J23" s="316">
        <f>分析係数表!G26</f>
        <v>0.20415569699579933</v>
      </c>
      <c r="K23" s="308">
        <f t="shared" si="15"/>
        <v>0</v>
      </c>
      <c r="L23" s="49"/>
      <c r="M23" s="50"/>
      <c r="N23" s="318">
        <f>分析係数表!H26</f>
        <v>8.8175548492147558E-3</v>
      </c>
      <c r="O23" s="310">
        <f t="shared" si="12"/>
        <v>0</v>
      </c>
      <c r="P23" s="316">
        <f>分析係数表!C26</f>
        <v>0.15308736674872969</v>
      </c>
      <c r="Q23" s="310">
        <f t="shared" si="8"/>
        <v>0</v>
      </c>
      <c r="R23" s="310">
        <v>0</v>
      </c>
      <c r="S23" s="311">
        <f t="shared" si="9"/>
        <v>0</v>
      </c>
      <c r="T23" s="316">
        <f>分析係数表!F26</f>
        <v>0.33811565690794865</v>
      </c>
      <c r="U23" s="313">
        <f t="shared" si="7"/>
        <v>0</v>
      </c>
      <c r="V23" s="320">
        <f>分析係数表!D26</f>
        <v>3.3929737559631502E-2</v>
      </c>
      <c r="W23" s="291">
        <f t="shared" si="10"/>
        <v>0</v>
      </c>
      <c r="X23" s="316">
        <f>分析係数表!E26</f>
        <v>3.3531988342571602E-2</v>
      </c>
      <c r="Y23" s="292">
        <f t="shared" si="13"/>
        <v>0</v>
      </c>
    </row>
    <row r="24" spans="1:25">
      <c r="A24" s="278">
        <v>20</v>
      </c>
      <c r="B24" s="266" t="s">
        <v>89</v>
      </c>
      <c r="C24" s="287"/>
      <c r="D24" s="316">
        <f>投入係数表!T24</f>
        <v>3.9953073299361117E-5</v>
      </c>
      <c r="E24" s="306">
        <f t="shared" si="11"/>
        <v>0</v>
      </c>
      <c r="F24" s="316">
        <f>分析係数表!C27</f>
        <v>0.18884998044104273</v>
      </c>
      <c r="G24" s="306">
        <f t="shared" si="14"/>
        <v>0</v>
      </c>
      <c r="H24" s="306">
        <v>0</v>
      </c>
      <c r="I24" s="306">
        <f t="shared" si="16"/>
        <v>0</v>
      </c>
      <c r="J24" s="316">
        <f>分析係数表!G27</f>
        <v>0.16481626532719168</v>
      </c>
      <c r="K24" s="308">
        <f t="shared" si="15"/>
        <v>0</v>
      </c>
      <c r="L24" s="49"/>
      <c r="M24" s="50"/>
      <c r="N24" s="318">
        <f>分析係数表!H27</f>
        <v>2.2388024205688101E-2</v>
      </c>
      <c r="O24" s="310">
        <f t="shared" si="12"/>
        <v>0</v>
      </c>
      <c r="P24" s="316">
        <f>分析係数表!C27</f>
        <v>0.18884998044104273</v>
      </c>
      <c r="Q24" s="310">
        <f t="shared" si="8"/>
        <v>0</v>
      </c>
      <c r="R24" s="310">
        <v>0</v>
      </c>
      <c r="S24" s="311">
        <f t="shared" si="9"/>
        <v>0</v>
      </c>
      <c r="T24" s="316">
        <f>分析係数表!F27</f>
        <v>0.29536956526946395</v>
      </c>
      <c r="U24" s="313">
        <f t="shared" si="7"/>
        <v>0</v>
      </c>
      <c r="V24" s="320">
        <f>分析係数表!D27</f>
        <v>2.042747265118797E-2</v>
      </c>
      <c r="W24" s="291">
        <f t="shared" si="10"/>
        <v>0</v>
      </c>
      <c r="X24" s="316">
        <f>分析係数表!E27</f>
        <v>2.035082172191522E-2</v>
      </c>
      <c r="Y24" s="292">
        <f t="shared" si="13"/>
        <v>0</v>
      </c>
    </row>
    <row r="25" spans="1:25">
      <c r="A25" s="278">
        <v>21</v>
      </c>
      <c r="B25" s="266" t="s">
        <v>90</v>
      </c>
      <c r="C25" s="287"/>
      <c r="D25" s="316">
        <f>投入係数表!T25</f>
        <v>0</v>
      </c>
      <c r="E25" s="306">
        <f t="shared" si="11"/>
        <v>0</v>
      </c>
      <c r="F25" s="316">
        <f>分析係数表!C28</f>
        <v>0.2115566871254172</v>
      </c>
      <c r="G25" s="306">
        <f t="shared" si="14"/>
        <v>0</v>
      </c>
      <c r="H25" s="306">
        <v>0</v>
      </c>
      <c r="I25" s="306">
        <f t="shared" si="16"/>
        <v>0</v>
      </c>
      <c r="J25" s="316">
        <f>分析係数表!G28</f>
        <v>0.18177207604774032</v>
      </c>
      <c r="K25" s="308">
        <f t="shared" si="15"/>
        <v>0</v>
      </c>
      <c r="L25" s="49"/>
      <c r="M25" s="50"/>
      <c r="N25" s="318">
        <f>分析係数表!H28</f>
        <v>7.2231792840574596E-3</v>
      </c>
      <c r="O25" s="310">
        <f t="shared" si="12"/>
        <v>0</v>
      </c>
      <c r="P25" s="316">
        <f>分析係数表!C28</f>
        <v>0.2115566871254172</v>
      </c>
      <c r="Q25" s="310">
        <f t="shared" si="8"/>
        <v>0</v>
      </c>
      <c r="R25" s="310">
        <v>0</v>
      </c>
      <c r="S25" s="311">
        <f t="shared" si="9"/>
        <v>0</v>
      </c>
      <c r="T25" s="316">
        <f>分析係数表!F28</f>
        <v>0.29628808224417325</v>
      </c>
      <c r="U25" s="313">
        <f t="shared" si="7"/>
        <v>0</v>
      </c>
      <c r="V25" s="320">
        <f>分析係数表!D28</f>
        <v>3.0551159487848582E-2</v>
      </c>
      <c r="W25" s="291">
        <f t="shared" si="10"/>
        <v>0</v>
      </c>
      <c r="X25" s="316">
        <f>分析係数表!E28</f>
        <v>3.018459578819983E-2</v>
      </c>
      <c r="Y25" s="292">
        <f t="shared" si="13"/>
        <v>0</v>
      </c>
    </row>
    <row r="26" spans="1:25">
      <c r="A26" s="278">
        <v>22</v>
      </c>
      <c r="B26" s="266" t="s">
        <v>64</v>
      </c>
      <c r="C26" s="287"/>
      <c r="D26" s="316">
        <f>投入係数表!T26</f>
        <v>3.5812482066518237E-3</v>
      </c>
      <c r="E26" s="306">
        <f t="shared" si="11"/>
        <v>0</v>
      </c>
      <c r="F26" s="316">
        <f>分析係数表!C29</f>
        <v>0.4024048564090591</v>
      </c>
      <c r="G26" s="306">
        <f t="shared" si="14"/>
        <v>0</v>
      </c>
      <c r="H26" s="306">
        <v>0</v>
      </c>
      <c r="I26" s="306">
        <f t="shared" si="16"/>
        <v>0</v>
      </c>
      <c r="J26" s="316">
        <f>分析係数表!G29</f>
        <v>0.28848634430593861</v>
      </c>
      <c r="K26" s="308">
        <f t="shared" si="15"/>
        <v>0</v>
      </c>
      <c r="L26" s="49"/>
      <c r="M26" s="50"/>
      <c r="N26" s="318">
        <f>分析係数表!H29</f>
        <v>7.7130042947109994E-3</v>
      </c>
      <c r="O26" s="310">
        <f t="shared" si="12"/>
        <v>0</v>
      </c>
      <c r="P26" s="316">
        <f>分析係数表!C29</f>
        <v>0.4024048564090591</v>
      </c>
      <c r="Q26" s="310">
        <f t="shared" si="8"/>
        <v>0</v>
      </c>
      <c r="R26" s="310">
        <v>0</v>
      </c>
      <c r="S26" s="311">
        <f t="shared" si="9"/>
        <v>0</v>
      </c>
      <c r="T26" s="316">
        <f>分析係数表!F29</f>
        <v>0.40202182464221792</v>
      </c>
      <c r="U26" s="313">
        <f t="shared" si="7"/>
        <v>0</v>
      </c>
      <c r="V26" s="320">
        <f>分析係数表!D29</f>
        <v>7.9194780809421356E-2</v>
      </c>
      <c r="W26" s="291">
        <f t="shared" si="10"/>
        <v>0</v>
      </c>
      <c r="X26" s="316">
        <f>分析係数表!E29</f>
        <v>6.5944675090492746E-2</v>
      </c>
      <c r="Y26" s="292">
        <f t="shared" si="13"/>
        <v>0</v>
      </c>
    </row>
    <row r="27" spans="1:25">
      <c r="A27" s="278">
        <v>23</v>
      </c>
      <c r="B27" s="266" t="s">
        <v>91</v>
      </c>
      <c r="C27" s="287"/>
      <c r="D27" s="316">
        <f>投入係数表!T27</f>
        <v>4.0788455741075031E-3</v>
      </c>
      <c r="E27" s="306">
        <f t="shared" si="11"/>
        <v>0</v>
      </c>
      <c r="F27" s="316">
        <f>分析係数表!C30</f>
        <v>1</v>
      </c>
      <c r="G27" s="306">
        <f t="shared" si="14"/>
        <v>0</v>
      </c>
      <c r="H27" s="306">
        <v>0</v>
      </c>
      <c r="I27" s="306">
        <f t="shared" si="16"/>
        <v>0</v>
      </c>
      <c r="J27" s="316">
        <f>分析係数表!G30</f>
        <v>0.33838967095036887</v>
      </c>
      <c r="K27" s="308">
        <f t="shared" si="15"/>
        <v>0</v>
      </c>
      <c r="L27" s="49"/>
      <c r="M27" s="50"/>
      <c r="N27" s="318">
        <f>分析係数表!H30</f>
        <v>0</v>
      </c>
      <c r="O27" s="310">
        <f t="shared" si="12"/>
        <v>0</v>
      </c>
      <c r="P27" s="316">
        <f>分析係数表!C30</f>
        <v>1</v>
      </c>
      <c r="Q27" s="310">
        <f t="shared" si="8"/>
        <v>0</v>
      </c>
      <c r="R27" s="310">
        <v>0</v>
      </c>
      <c r="S27" s="311">
        <f t="shared" si="9"/>
        <v>0</v>
      </c>
      <c r="T27" s="316">
        <f>分析係数表!F30</f>
        <v>0.46362091424568164</v>
      </c>
      <c r="U27" s="313">
        <f t="shared" si="7"/>
        <v>0</v>
      </c>
      <c r="V27" s="320">
        <f>分析係数表!D30</f>
        <v>7.3824536053885614E-2</v>
      </c>
      <c r="W27" s="291">
        <f t="shared" si="10"/>
        <v>0</v>
      </c>
      <c r="X27" s="316">
        <f>分析係数表!E30</f>
        <v>5.6949248710145881E-2</v>
      </c>
      <c r="Y27" s="292">
        <f t="shared" si="13"/>
        <v>0</v>
      </c>
    </row>
    <row r="28" spans="1:25">
      <c r="A28" s="278">
        <v>24</v>
      </c>
      <c r="B28" s="266" t="s">
        <v>92</v>
      </c>
      <c r="C28" s="287"/>
      <c r="D28" s="316">
        <f>投入係数表!T28</f>
        <v>2.716082564842022E-2</v>
      </c>
      <c r="E28" s="306">
        <f t="shared" si="11"/>
        <v>0</v>
      </c>
      <c r="F28" s="316">
        <f>分析係数表!C31</f>
        <v>0.99932498158227889</v>
      </c>
      <c r="G28" s="306">
        <f t="shared" si="14"/>
        <v>0</v>
      </c>
      <c r="H28" s="306">
        <v>0</v>
      </c>
      <c r="I28" s="306">
        <f t="shared" si="16"/>
        <v>0</v>
      </c>
      <c r="J28" s="316">
        <f>分析係数表!G31</f>
        <v>7.0262508387801376E-2</v>
      </c>
      <c r="K28" s="308">
        <f t="shared" si="15"/>
        <v>0</v>
      </c>
      <c r="L28" s="49"/>
      <c r="M28" s="50"/>
      <c r="N28" s="318">
        <f>分析係数表!H31</f>
        <v>3.314462019579964E-2</v>
      </c>
      <c r="O28" s="310">
        <f t="shared" si="12"/>
        <v>0</v>
      </c>
      <c r="P28" s="316">
        <f>分析係数表!C31</f>
        <v>0.99932498158227889</v>
      </c>
      <c r="Q28" s="310">
        <f t="shared" si="8"/>
        <v>0</v>
      </c>
      <c r="R28" s="310">
        <v>0</v>
      </c>
      <c r="S28" s="311">
        <f t="shared" si="9"/>
        <v>0</v>
      </c>
      <c r="T28" s="316">
        <f>分析係数表!F31</f>
        <v>0.39948542779773355</v>
      </c>
      <c r="U28" s="313">
        <f t="shared" si="7"/>
        <v>0</v>
      </c>
      <c r="V28" s="320">
        <f>分析係数表!D31</f>
        <v>2.9145126840892164E-3</v>
      </c>
      <c r="W28" s="291">
        <f t="shared" si="10"/>
        <v>0</v>
      </c>
      <c r="X28" s="316">
        <f>分析係数表!E31</f>
        <v>2.9145126840892164E-3</v>
      </c>
      <c r="Y28" s="292">
        <f t="shared" si="13"/>
        <v>0</v>
      </c>
    </row>
    <row r="29" spans="1:25">
      <c r="A29" s="278">
        <v>25</v>
      </c>
      <c r="B29" s="266" t="s">
        <v>1</v>
      </c>
      <c r="C29" s="287"/>
      <c r="D29" s="316">
        <f>投入係数表!T29</f>
        <v>1.1441107353907956E-3</v>
      </c>
      <c r="E29" s="306">
        <f t="shared" si="11"/>
        <v>0</v>
      </c>
      <c r="F29" s="316">
        <f>分析係数表!C32</f>
        <v>0.9998360837770528</v>
      </c>
      <c r="G29" s="306">
        <f t="shared" si="14"/>
        <v>0</v>
      </c>
      <c r="H29" s="306">
        <v>0</v>
      </c>
      <c r="I29" s="306">
        <f t="shared" si="16"/>
        <v>0</v>
      </c>
      <c r="J29" s="316">
        <f>分析係数表!G32</f>
        <v>0.11380414292785156</v>
      </c>
      <c r="K29" s="308">
        <f t="shared" si="15"/>
        <v>0</v>
      </c>
      <c r="L29" s="49"/>
      <c r="M29" s="50"/>
      <c r="N29" s="318">
        <f>分析係数表!H32</f>
        <v>7.2296973654795713E-3</v>
      </c>
      <c r="O29" s="310">
        <f t="shared" si="12"/>
        <v>0</v>
      </c>
      <c r="P29" s="316">
        <f>分析係数表!C32</f>
        <v>0.9998360837770528</v>
      </c>
      <c r="Q29" s="310">
        <f t="shared" si="8"/>
        <v>0</v>
      </c>
      <c r="R29" s="310">
        <v>0</v>
      </c>
      <c r="S29" s="311">
        <f t="shared" si="9"/>
        <v>0</v>
      </c>
      <c r="T29" s="316">
        <f>分析係数表!F32</f>
        <v>0.44272670787830282</v>
      </c>
      <c r="U29" s="313">
        <f t="shared" si="7"/>
        <v>0</v>
      </c>
      <c r="V29" s="320">
        <f>分析係数表!D32</f>
        <v>2.1120085933633119E-2</v>
      </c>
      <c r="W29" s="291">
        <f t="shared" si="10"/>
        <v>0</v>
      </c>
      <c r="X29" s="316">
        <f>分析係数表!E32</f>
        <v>2.1120085933633119E-2</v>
      </c>
      <c r="Y29" s="292">
        <f t="shared" si="13"/>
        <v>0</v>
      </c>
    </row>
    <row r="30" spans="1:25">
      <c r="A30" s="278">
        <v>26</v>
      </c>
      <c r="B30" s="266" t="s">
        <v>2</v>
      </c>
      <c r="C30" s="287"/>
      <c r="D30" s="316">
        <f>投入係数表!T30</f>
        <v>9.1528858831263645E-4</v>
      </c>
      <c r="E30" s="306">
        <f t="shared" si="11"/>
        <v>0</v>
      </c>
      <c r="F30" s="316">
        <f>分析係数表!C33</f>
        <v>0.99108509199615646</v>
      </c>
      <c r="G30" s="306">
        <f t="shared" si="14"/>
        <v>0</v>
      </c>
      <c r="H30" s="306">
        <v>0</v>
      </c>
      <c r="I30" s="306">
        <f t="shared" si="16"/>
        <v>0</v>
      </c>
      <c r="J30" s="316">
        <f>分析係数表!G33</f>
        <v>0.4529749017181946</v>
      </c>
      <c r="K30" s="308">
        <f t="shared" si="15"/>
        <v>0</v>
      </c>
      <c r="L30" s="49"/>
      <c r="M30" s="50"/>
      <c r="N30" s="318">
        <f>分析係数表!H33</f>
        <v>7.7168799106917146E-4</v>
      </c>
      <c r="O30" s="310">
        <f t="shared" si="12"/>
        <v>0</v>
      </c>
      <c r="P30" s="316">
        <f>分析係数表!C33</f>
        <v>0.99108509199615646</v>
      </c>
      <c r="Q30" s="310">
        <f t="shared" si="8"/>
        <v>0</v>
      </c>
      <c r="R30" s="310">
        <v>0</v>
      </c>
      <c r="S30" s="311">
        <f t="shared" si="9"/>
        <v>0</v>
      </c>
      <c r="T30" s="316">
        <f>分析係数表!F33</f>
        <v>0.63278689994307047</v>
      </c>
      <c r="U30" s="313">
        <f t="shared" si="7"/>
        <v>0</v>
      </c>
      <c r="V30" s="320">
        <f>分析係数表!D33</f>
        <v>8.7702783269007503E-2</v>
      </c>
      <c r="W30" s="291">
        <f t="shared" si="10"/>
        <v>0</v>
      </c>
      <c r="X30" s="316">
        <f>分析係数表!E33</f>
        <v>8.4336323251883824E-2</v>
      </c>
      <c r="Y30" s="292">
        <f t="shared" si="13"/>
        <v>0</v>
      </c>
    </row>
    <row r="31" spans="1:25">
      <c r="A31" s="278">
        <v>27</v>
      </c>
      <c r="B31" s="266" t="s">
        <v>65</v>
      </c>
      <c r="C31" s="287"/>
      <c r="D31" s="316">
        <f>投入係数表!T31</f>
        <v>4.7885574398070632E-2</v>
      </c>
      <c r="E31" s="306">
        <f t="shared" si="11"/>
        <v>0</v>
      </c>
      <c r="F31" s="316">
        <f>分析係数表!C34</f>
        <v>0.24606089914510665</v>
      </c>
      <c r="G31" s="306">
        <f t="shared" si="14"/>
        <v>0</v>
      </c>
      <c r="H31" s="306">
        <v>0</v>
      </c>
      <c r="I31" s="306">
        <f t="shared" si="16"/>
        <v>0</v>
      </c>
      <c r="J31" s="316">
        <f>分析係数表!G34</f>
        <v>0.43749758717185111</v>
      </c>
      <c r="K31" s="308">
        <f t="shared" si="15"/>
        <v>0</v>
      </c>
      <c r="L31" s="49"/>
      <c r="M31" s="50"/>
      <c r="N31" s="318">
        <f>分析係数表!H34</f>
        <v>0.137069350800852</v>
      </c>
      <c r="O31" s="310">
        <f t="shared" si="12"/>
        <v>0</v>
      </c>
      <c r="P31" s="316">
        <f>分析係数表!C34</f>
        <v>0.24606089914510665</v>
      </c>
      <c r="Q31" s="310">
        <f t="shared" si="8"/>
        <v>0</v>
      </c>
      <c r="R31" s="310">
        <v>0</v>
      </c>
      <c r="S31" s="311">
        <f t="shared" si="9"/>
        <v>0</v>
      </c>
      <c r="T31" s="316">
        <f>分析係数表!F34</f>
        <v>0.68044247766447119</v>
      </c>
      <c r="U31" s="313">
        <f t="shared" si="7"/>
        <v>0</v>
      </c>
      <c r="V31" s="320">
        <f>分析係数表!D34</f>
        <v>0.15389009392691583</v>
      </c>
      <c r="W31" s="291">
        <f t="shared" si="10"/>
        <v>0</v>
      </c>
      <c r="X31" s="316">
        <f>分析係数表!E34</f>
        <v>0.1433320704064108</v>
      </c>
      <c r="Y31" s="292">
        <f t="shared" si="13"/>
        <v>0</v>
      </c>
    </row>
    <row r="32" spans="1:25">
      <c r="A32" s="278">
        <v>28</v>
      </c>
      <c r="B32" s="266" t="s">
        <v>66</v>
      </c>
      <c r="C32" s="287"/>
      <c r="D32" s="316">
        <f>投入係数表!T32</f>
        <v>6.2217831419823259E-3</v>
      </c>
      <c r="E32" s="306">
        <f t="shared" si="11"/>
        <v>0</v>
      </c>
      <c r="F32" s="316">
        <f>分析係数表!C35</f>
        <v>0.75377646979277246</v>
      </c>
      <c r="G32" s="306">
        <f t="shared" si="14"/>
        <v>0</v>
      </c>
      <c r="H32" s="306">
        <v>0</v>
      </c>
      <c r="I32" s="306">
        <f t="shared" si="16"/>
        <v>0</v>
      </c>
      <c r="J32" s="316">
        <f>分析係数表!G35</f>
        <v>0.30282397072447498</v>
      </c>
      <c r="K32" s="308">
        <f t="shared" si="15"/>
        <v>0</v>
      </c>
      <c r="L32" s="49"/>
      <c r="M32" s="50"/>
      <c r="N32" s="318">
        <f>分析係数表!H35</f>
        <v>5.7629969222324183E-2</v>
      </c>
      <c r="O32" s="310">
        <f t="shared" si="12"/>
        <v>0</v>
      </c>
      <c r="P32" s="316">
        <f>分析係数表!C35</f>
        <v>0.75377646979277246</v>
      </c>
      <c r="Q32" s="310">
        <f t="shared" si="8"/>
        <v>0</v>
      </c>
      <c r="R32" s="310">
        <v>0</v>
      </c>
      <c r="S32" s="311">
        <f t="shared" si="9"/>
        <v>0</v>
      </c>
      <c r="T32" s="316">
        <f>分析係数表!F35</f>
        <v>0.60548890850388704</v>
      </c>
      <c r="U32" s="313">
        <f t="shared" si="7"/>
        <v>0</v>
      </c>
      <c r="V32" s="320">
        <f>分析係数表!D35</f>
        <v>4.0363234612300396E-2</v>
      </c>
      <c r="W32" s="291">
        <f t="shared" si="10"/>
        <v>0</v>
      </c>
      <c r="X32" s="316">
        <f>分析係数表!E35</f>
        <v>3.9154079363329694E-2</v>
      </c>
      <c r="Y32" s="292">
        <f t="shared" si="13"/>
        <v>0</v>
      </c>
    </row>
    <row r="33" spans="1:25">
      <c r="A33" s="278">
        <v>29</v>
      </c>
      <c r="B33" s="266" t="s">
        <v>93</v>
      </c>
      <c r="C33" s="287"/>
      <c r="D33" s="316">
        <f>投入係数表!T33</f>
        <v>1.6925574688638435E-3</v>
      </c>
      <c r="E33" s="306">
        <f t="shared" si="11"/>
        <v>0</v>
      </c>
      <c r="F33" s="316">
        <f>分析係数表!C36</f>
        <v>0.99118010215945485</v>
      </c>
      <c r="G33" s="306">
        <f t="shared" si="14"/>
        <v>0</v>
      </c>
      <c r="H33" s="306">
        <v>0</v>
      </c>
      <c r="I33" s="306">
        <f t="shared" si="16"/>
        <v>0</v>
      </c>
      <c r="J33" s="316">
        <f>分析係数表!G36</f>
        <v>5.8650173764370726E-2</v>
      </c>
      <c r="K33" s="308">
        <f t="shared" si="15"/>
        <v>0</v>
      </c>
      <c r="L33" s="49"/>
      <c r="M33" s="50"/>
      <c r="N33" s="318">
        <f>分析係数表!H36</f>
        <v>0.2375179181177472</v>
      </c>
      <c r="O33" s="310">
        <f t="shared" si="12"/>
        <v>0</v>
      </c>
      <c r="P33" s="316">
        <f>分析係数表!C36</f>
        <v>0.99118010215945485</v>
      </c>
      <c r="Q33" s="310">
        <f t="shared" si="8"/>
        <v>0</v>
      </c>
      <c r="R33" s="310">
        <v>0</v>
      </c>
      <c r="S33" s="311">
        <f t="shared" si="9"/>
        <v>0</v>
      </c>
      <c r="T33" s="316">
        <f>分析係数表!F36</f>
        <v>0.81306518983088305</v>
      </c>
      <c r="U33" s="313">
        <f t="shared" si="7"/>
        <v>0</v>
      </c>
      <c r="V33" s="320">
        <f>分析係数表!D36</f>
        <v>1.5774342104513773E-2</v>
      </c>
      <c r="W33" s="291">
        <f t="shared" si="10"/>
        <v>0</v>
      </c>
      <c r="X33" s="316">
        <f>分析係数表!E36</f>
        <v>1.3229670821596217E-2</v>
      </c>
      <c r="Y33" s="292">
        <f t="shared" si="13"/>
        <v>0</v>
      </c>
    </row>
    <row r="34" spans="1:25">
      <c r="A34" s="278">
        <v>30</v>
      </c>
      <c r="B34" s="266" t="s">
        <v>94</v>
      </c>
      <c r="C34" s="287"/>
      <c r="D34" s="316">
        <f>投入係数表!T34</f>
        <v>1.5182167853757223E-2</v>
      </c>
      <c r="E34" s="306">
        <f t="shared" si="11"/>
        <v>0</v>
      </c>
      <c r="F34" s="316">
        <f>分析係数表!C37</f>
        <v>0.58105140483022077</v>
      </c>
      <c r="G34" s="306">
        <f t="shared" si="14"/>
        <v>0</v>
      </c>
      <c r="H34" s="306">
        <v>0</v>
      </c>
      <c r="I34" s="306">
        <f t="shared" si="16"/>
        <v>0</v>
      </c>
      <c r="J34" s="316">
        <f>分析係数表!G37</f>
        <v>0.40235165952905672</v>
      </c>
      <c r="K34" s="308">
        <f t="shared" si="15"/>
        <v>0</v>
      </c>
      <c r="L34" s="49"/>
      <c r="M34" s="50"/>
      <c r="N34" s="318">
        <f>分析係数表!H37</f>
        <v>4.2719417558337268E-2</v>
      </c>
      <c r="O34" s="310">
        <f t="shared" si="12"/>
        <v>0</v>
      </c>
      <c r="P34" s="316">
        <f>分析係数表!C37</f>
        <v>0.58105140483022077</v>
      </c>
      <c r="Q34" s="310">
        <f t="shared" si="8"/>
        <v>0</v>
      </c>
      <c r="R34" s="310">
        <v>0</v>
      </c>
      <c r="S34" s="311">
        <f t="shared" si="9"/>
        <v>0</v>
      </c>
      <c r="T34" s="316">
        <f>分析係数表!F37</f>
        <v>0.63403708963374472</v>
      </c>
      <c r="U34" s="313">
        <f t="shared" si="7"/>
        <v>0</v>
      </c>
      <c r="V34" s="320">
        <f>分析係数表!D37</f>
        <v>7.9200513574427991E-2</v>
      </c>
      <c r="W34" s="291">
        <f t="shared" si="10"/>
        <v>0</v>
      </c>
      <c r="X34" s="316">
        <f>分析係数表!E37</f>
        <v>7.3600662533244779E-2</v>
      </c>
      <c r="Y34" s="292">
        <f t="shared" si="13"/>
        <v>0</v>
      </c>
    </row>
    <row r="35" spans="1:25">
      <c r="A35" s="278">
        <v>31</v>
      </c>
      <c r="B35" s="266" t="s">
        <v>95</v>
      </c>
      <c r="C35" s="287"/>
      <c r="D35" s="316">
        <f>投入係数表!T35</f>
        <v>4.5800750391358511E-3</v>
      </c>
      <c r="E35" s="306">
        <f t="shared" si="11"/>
        <v>0</v>
      </c>
      <c r="F35" s="316">
        <f>分析係数表!C38</f>
        <v>0.47456671407271833</v>
      </c>
      <c r="G35" s="306">
        <f t="shared" si="14"/>
        <v>0</v>
      </c>
      <c r="H35" s="306">
        <v>0</v>
      </c>
      <c r="I35" s="306">
        <f t="shared" si="16"/>
        <v>0</v>
      </c>
      <c r="J35" s="316">
        <f>分析係数表!G38</f>
        <v>0.18003386475673192</v>
      </c>
      <c r="K35" s="308">
        <f t="shared" si="15"/>
        <v>0</v>
      </c>
      <c r="L35" s="49"/>
      <c r="M35" s="50"/>
      <c r="N35" s="318">
        <f>分析係数表!H38</f>
        <v>5.150358926080905E-2</v>
      </c>
      <c r="O35" s="310">
        <f t="shared" si="12"/>
        <v>0</v>
      </c>
      <c r="P35" s="316">
        <f>分析係数表!C38</f>
        <v>0.47456671407271833</v>
      </c>
      <c r="Q35" s="310">
        <f t="shared" si="8"/>
        <v>0</v>
      </c>
      <c r="R35" s="310">
        <v>0</v>
      </c>
      <c r="S35" s="311">
        <f t="shared" si="9"/>
        <v>0</v>
      </c>
      <c r="T35" s="316">
        <f>分析係数表!F38</f>
        <v>0.4997199825516766</v>
      </c>
      <c r="U35" s="313">
        <f t="shared" si="7"/>
        <v>0</v>
      </c>
      <c r="V35" s="320">
        <f>分析係数表!D38</f>
        <v>3.5590827435143364E-2</v>
      </c>
      <c r="W35" s="291">
        <f t="shared" si="10"/>
        <v>0</v>
      </c>
      <c r="X35" s="316">
        <f>分析係数表!E38</f>
        <v>3.1059891839156476E-2</v>
      </c>
      <c r="Y35" s="292">
        <f t="shared" si="13"/>
        <v>0</v>
      </c>
    </row>
    <row r="36" spans="1:25">
      <c r="A36" s="278">
        <v>32</v>
      </c>
      <c r="B36" s="266" t="s">
        <v>67</v>
      </c>
      <c r="C36" s="287"/>
      <c r="D36" s="316">
        <f>投入係数表!T36</f>
        <v>0</v>
      </c>
      <c r="E36" s="306">
        <f t="shared" si="11"/>
        <v>0</v>
      </c>
      <c r="F36" s="316">
        <f>分析係数表!C39</f>
        <v>1</v>
      </c>
      <c r="G36" s="306">
        <f t="shared" si="14"/>
        <v>0</v>
      </c>
      <c r="H36" s="306">
        <v>0</v>
      </c>
      <c r="I36" s="306">
        <f t="shared" si="16"/>
        <v>0</v>
      </c>
      <c r="J36" s="316">
        <f>分析係数表!G39</f>
        <v>0.33345520667958617</v>
      </c>
      <c r="K36" s="308">
        <f t="shared" si="15"/>
        <v>0</v>
      </c>
      <c r="L36" s="49"/>
      <c r="M36" s="50"/>
      <c r="N36" s="318">
        <f>分析係数表!H39</f>
        <v>5.0851604954235139E-3</v>
      </c>
      <c r="O36" s="310">
        <f t="shared" si="12"/>
        <v>0</v>
      </c>
      <c r="P36" s="316">
        <f>分析係数表!C39</f>
        <v>1</v>
      </c>
      <c r="Q36" s="310">
        <f>O36*P36</f>
        <v>0</v>
      </c>
      <c r="R36" s="310">
        <v>0</v>
      </c>
      <c r="S36" s="311">
        <f t="shared" si="9"/>
        <v>0</v>
      </c>
      <c r="T36" s="316">
        <f>分析係数表!F39</f>
        <v>0.70859596344355691</v>
      </c>
      <c r="U36" s="313">
        <f t="shared" si="7"/>
        <v>0</v>
      </c>
      <c r="V36" s="320">
        <f>分析係数表!D39</f>
        <v>4.8027598057070089E-2</v>
      </c>
      <c r="W36" s="291">
        <f t="shared" si="10"/>
        <v>0</v>
      </c>
      <c r="X36" s="316">
        <f>分析係数表!E39</f>
        <v>4.8027598057070089E-2</v>
      </c>
      <c r="Y36" s="292">
        <f t="shared" si="13"/>
        <v>0</v>
      </c>
    </row>
    <row r="37" spans="1:25">
      <c r="A37" s="278">
        <v>33</v>
      </c>
      <c r="B37" s="266" t="s">
        <v>96</v>
      </c>
      <c r="C37" s="287"/>
      <c r="D37" s="316">
        <f>投入係数表!T37</f>
        <v>1.9649647868140328E-3</v>
      </c>
      <c r="E37" s="306">
        <f t="shared" si="11"/>
        <v>0</v>
      </c>
      <c r="F37" s="316">
        <f>分析係数表!C40</f>
        <v>0.78927678494152065</v>
      </c>
      <c r="G37" s="306">
        <f t="shared" si="14"/>
        <v>0</v>
      </c>
      <c r="H37" s="306">
        <v>0</v>
      </c>
      <c r="I37" s="306">
        <f t="shared" si="16"/>
        <v>0</v>
      </c>
      <c r="J37" s="316">
        <f>分析係数表!G40</f>
        <v>0.52314226927728547</v>
      </c>
      <c r="K37" s="308">
        <f t="shared" si="15"/>
        <v>0</v>
      </c>
      <c r="L37" s="49"/>
      <c r="M37" s="50"/>
      <c r="N37" s="318">
        <f>分析係数表!H40</f>
        <v>3.428475595158087E-2</v>
      </c>
      <c r="O37" s="310">
        <f t="shared" si="12"/>
        <v>0</v>
      </c>
      <c r="P37" s="316">
        <f>分析係数表!C40</f>
        <v>0.78927678494152065</v>
      </c>
      <c r="Q37" s="310">
        <f t="shared" si="8"/>
        <v>0</v>
      </c>
      <c r="R37" s="310">
        <v>0</v>
      </c>
      <c r="S37" s="311">
        <f t="shared" si="9"/>
        <v>0</v>
      </c>
      <c r="T37" s="316">
        <f>分析係数表!F40</f>
        <v>0.70623799726049996</v>
      </c>
      <c r="U37" s="313">
        <f t="shared" si="7"/>
        <v>0</v>
      </c>
      <c r="V37" s="320">
        <f>分析係数表!D40</f>
        <v>9.0697433955161888E-2</v>
      </c>
      <c r="W37" s="291">
        <f t="shared" si="10"/>
        <v>0</v>
      </c>
      <c r="X37" s="316">
        <f>分析係数表!E40</f>
        <v>9.0562666353757981E-2</v>
      </c>
      <c r="Y37" s="292">
        <f t="shared" si="13"/>
        <v>0</v>
      </c>
    </row>
    <row r="38" spans="1:25">
      <c r="A38" s="278">
        <v>34</v>
      </c>
      <c r="B38" s="266" t="s">
        <v>97</v>
      </c>
      <c r="C38" s="287"/>
      <c r="D38" s="316">
        <f>投入係数表!T38</f>
        <v>0</v>
      </c>
      <c r="E38" s="306">
        <f t="shared" si="11"/>
        <v>0</v>
      </c>
      <c r="F38" s="316">
        <f>分析係数表!C41</f>
        <v>0.99594790611943085</v>
      </c>
      <c r="G38" s="306">
        <f t="shared" si="14"/>
        <v>0</v>
      </c>
      <c r="H38" s="306">
        <v>0</v>
      </c>
      <c r="I38" s="306">
        <f t="shared" si="16"/>
        <v>0</v>
      </c>
      <c r="J38" s="316">
        <f>分析係数表!G41</f>
        <v>0.50896339569449323</v>
      </c>
      <c r="K38" s="308">
        <f t="shared" si="15"/>
        <v>0</v>
      </c>
      <c r="L38" s="49"/>
      <c r="M38" s="50"/>
      <c r="N38" s="318">
        <f>分析係数表!H41</f>
        <v>5.504775199299148E-2</v>
      </c>
      <c r="O38" s="310">
        <f t="shared" si="12"/>
        <v>0</v>
      </c>
      <c r="P38" s="316">
        <f>分析係数表!C41</f>
        <v>0.99594790611943085</v>
      </c>
      <c r="Q38" s="310">
        <f t="shared" si="8"/>
        <v>0</v>
      </c>
      <c r="R38" s="310">
        <v>0</v>
      </c>
      <c r="S38" s="311">
        <f t="shared" si="9"/>
        <v>0</v>
      </c>
      <c r="T38" s="316">
        <f>分析係数表!F41</f>
        <v>0.58132099287543681</v>
      </c>
      <c r="U38" s="313">
        <f t="shared" si="7"/>
        <v>0</v>
      </c>
      <c r="V38" s="320">
        <f>分析係数表!D41</f>
        <v>0.12149342216939719</v>
      </c>
      <c r="W38" s="291">
        <f t="shared" si="10"/>
        <v>0</v>
      </c>
      <c r="X38" s="316">
        <f>分析係数表!E41</f>
        <v>0.11755967401821014</v>
      </c>
      <c r="Y38" s="292">
        <f t="shared" si="13"/>
        <v>0</v>
      </c>
    </row>
    <row r="39" spans="1:25">
      <c r="A39" s="278">
        <v>35</v>
      </c>
      <c r="B39" s="266" t="s">
        <v>3</v>
      </c>
      <c r="C39" s="287"/>
      <c r="D39" s="316">
        <f>投入係数表!T39</f>
        <v>5.5207883104571717E-4</v>
      </c>
      <c r="E39" s="306">
        <f>$C$22*D39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12"/>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316">
        <f>投入係数表!T40</f>
        <v>5.5044438713801609E-2</v>
      </c>
      <c r="E40" s="306">
        <f>$C$22*D40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12"/>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316">
        <f>投入係数表!T41</f>
        <v>2.4335053736883588E-4</v>
      </c>
      <c r="E41" s="306">
        <f>$C$22*D41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12"/>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316">
        <f>投入係数表!T42</f>
        <v>1.569066151393091E-3</v>
      </c>
      <c r="E42" s="306">
        <f>$C$22*D42</f>
        <v>0</v>
      </c>
      <c r="F42" s="316">
        <f>分析係数表!C45</f>
        <v>1</v>
      </c>
      <c r="G42" s="306">
        <f>E42*F42</f>
        <v>0</v>
      </c>
      <c r="H42" s="306">
        <v>0</v>
      </c>
      <c r="I42" s="306">
        <f>C42+H42</f>
        <v>0</v>
      </c>
      <c r="J42" s="316">
        <f>分析係数表!G45</f>
        <v>0</v>
      </c>
      <c r="K42" s="308">
        <f>I42*J42</f>
        <v>0</v>
      </c>
      <c r="L42" s="49"/>
      <c r="M42" s="50"/>
      <c r="N42" s="318">
        <f>分析係数表!H45</f>
        <v>0</v>
      </c>
      <c r="O42" s="310">
        <f t="shared" si="12"/>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316">
        <f>投入係数表!T43</f>
        <v>1.1985921989808334E-3</v>
      </c>
      <c r="E43" s="306">
        <f>$C$22*D43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12"/>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17">
        <f>投入係数表!T44</f>
        <v>0.65852834670550586</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E0E2A-DE72-4C39-A9BE-5795471090DA}">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317</v>
      </c>
      <c r="S2" s="83" t="s">
        <v>240</v>
      </c>
      <c r="U2" s="290" t="s">
        <v>227</v>
      </c>
      <c r="W2" s="83" t="s">
        <v>216</v>
      </c>
      <c r="Y2" s="83" t="s">
        <v>241</v>
      </c>
    </row>
    <row r="3" spans="1:25" ht="44">
      <c r="B3" s="39"/>
      <c r="C3" s="40" t="s">
        <v>242</v>
      </c>
      <c r="D3" s="40" t="s">
        <v>318</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投入係数表!U5</f>
        <v>0</v>
      </c>
      <c r="E5" s="306">
        <f>$C$23*D5</f>
        <v>0</v>
      </c>
      <c r="F5" s="316">
        <f>分析係数表!C8</f>
        <v>0.17333290637377241</v>
      </c>
      <c r="G5" s="306">
        <f t="shared" ref="G5:G12" si="0">E5*F5</f>
        <v>0</v>
      </c>
      <c r="H5" s="306">
        <f t="array" ref="H5:H43">MMULT(逆行列係数表!C5:AO43,G5:G43)</f>
        <v>0</v>
      </c>
      <c r="I5" s="306">
        <f t="shared" ref="I5:I38" si="1">C5+H5</f>
        <v>0</v>
      </c>
      <c r="J5" s="316">
        <f>分析係数表!G8</f>
        <v>0.15155149614048036</v>
      </c>
      <c r="K5" s="308">
        <f>I5*J5</f>
        <v>0</v>
      </c>
      <c r="L5" s="49" t="s">
        <v>115</v>
      </c>
      <c r="M5" s="50" t="s">
        <v>115</v>
      </c>
      <c r="N5" s="318">
        <f>分析係数表!H8</f>
        <v>1.1299182227411633E-2</v>
      </c>
      <c r="O5" s="310">
        <f>$M$44*N5</f>
        <v>0</v>
      </c>
      <c r="P5" s="316">
        <f>分析係数表!C8</f>
        <v>0.17333290637377241</v>
      </c>
      <c r="Q5" s="310">
        <f t="shared" ref="Q5:Q10" si="2">O5*P5</f>
        <v>0</v>
      </c>
      <c r="R5" s="310">
        <f t="array" ref="R5:R43">MMULT(逆行列係数表!C5:AO43,Q5:Q43)</f>
        <v>0</v>
      </c>
      <c r="S5" s="311">
        <f>I5+R5</f>
        <v>0</v>
      </c>
      <c r="T5" s="316">
        <f>分析係数表!F8</f>
        <v>0.42721038226158625</v>
      </c>
      <c r="U5" s="313">
        <f>S5*T5</f>
        <v>0</v>
      </c>
      <c r="V5" s="320">
        <f>分析係数表!D8</f>
        <v>0.32298797552049696</v>
      </c>
      <c r="W5" s="291">
        <f>ROUND(S5*V5,0)</f>
        <v>0</v>
      </c>
      <c r="X5" s="316">
        <f>分析係数表!E8</f>
        <v>0.12265584155979949</v>
      </c>
      <c r="Y5" s="292">
        <f>ROUND(S5*X5,0)</f>
        <v>0</v>
      </c>
    </row>
    <row r="6" spans="1:25">
      <c r="A6" s="278">
        <v>2</v>
      </c>
      <c r="B6" s="266" t="s">
        <v>74</v>
      </c>
      <c r="C6" s="287"/>
      <c r="D6" s="316">
        <f>投入係数表!U6</f>
        <v>0</v>
      </c>
      <c r="E6" s="306">
        <f>$C$23*D6</f>
        <v>0</v>
      </c>
      <c r="F6" s="316">
        <f>分析係数表!C9</f>
        <v>0.39351462480142041</v>
      </c>
      <c r="G6" s="306">
        <f t="shared" si="0"/>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 t="shared" si="2"/>
        <v>0</v>
      </c>
      <c r="R6" s="310">
        <v>0</v>
      </c>
      <c r="S6" s="311">
        <f t="shared" ref="S6:S38" si="3">I6+R6</f>
        <v>0</v>
      </c>
      <c r="T6" s="316">
        <f>分析係数表!F9</f>
        <v>0.63987813845992225</v>
      </c>
      <c r="U6" s="313">
        <f t="shared" ref="U6:U38" si="4">S6*T6</f>
        <v>0</v>
      </c>
      <c r="V6" s="320">
        <f>分析係数表!D9</f>
        <v>0.29572434079210003</v>
      </c>
      <c r="W6" s="291">
        <f t="shared" ref="W6:W38" si="5">ROUND(S6*V6,0)</f>
        <v>0</v>
      </c>
      <c r="X6" s="316">
        <f>分析係数表!E9</f>
        <v>0.26862065342998215</v>
      </c>
      <c r="Y6" s="292">
        <f t="shared" ref="Y6:Y38" si="6">ROUND(S6*X6,0)</f>
        <v>0</v>
      </c>
    </row>
    <row r="7" spans="1:25">
      <c r="A7" s="278">
        <v>3</v>
      </c>
      <c r="B7" s="266" t="s">
        <v>75</v>
      </c>
      <c r="C7" s="287"/>
      <c r="D7" s="316">
        <f>投入係数表!U7</f>
        <v>0</v>
      </c>
      <c r="E7" s="306">
        <f>$C$23*D7</f>
        <v>0</v>
      </c>
      <c r="F7" s="316">
        <f>分析係数表!C10</f>
        <v>0.12671464860287895</v>
      </c>
      <c r="G7" s="306">
        <f t="shared" si="0"/>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 t="shared" si="2"/>
        <v>0</v>
      </c>
      <c r="R7" s="310">
        <v>0</v>
      </c>
      <c r="S7" s="311">
        <f t="shared" si="3"/>
        <v>0</v>
      </c>
      <c r="T7" s="316">
        <f>分析係数表!F10</f>
        <v>0.47381340455197063</v>
      </c>
      <c r="U7" s="313">
        <f t="shared" si="4"/>
        <v>0</v>
      </c>
      <c r="V7" s="320">
        <f>分析係数表!D10</f>
        <v>9.5045460793747427E-2</v>
      </c>
      <c r="W7" s="291">
        <f t="shared" si="5"/>
        <v>0</v>
      </c>
      <c r="X7" s="316">
        <f>分析係数表!E10</f>
        <v>4.2279520059697977E-2</v>
      </c>
      <c r="Y7" s="292">
        <f t="shared" si="6"/>
        <v>0</v>
      </c>
    </row>
    <row r="8" spans="1:25">
      <c r="A8" s="278">
        <v>4</v>
      </c>
      <c r="B8" s="266" t="s">
        <v>76</v>
      </c>
      <c r="C8" s="287"/>
      <c r="D8" s="316">
        <f>投入係数表!U8</f>
        <v>1.7293444219995669E-5</v>
      </c>
      <c r="E8" s="306">
        <f>$C$23*D8</f>
        <v>0</v>
      </c>
      <c r="F8" s="316">
        <f>分析係数表!C11</f>
        <v>9.348517078458185E-3</v>
      </c>
      <c r="G8" s="306">
        <f t="shared" si="0"/>
        <v>0</v>
      </c>
      <c r="H8" s="306">
        <v>0</v>
      </c>
      <c r="I8" s="306">
        <f>C8+H8</f>
        <v>0</v>
      </c>
      <c r="J8" s="316">
        <f>分析係数表!G11</f>
        <v>0.2579516055394917</v>
      </c>
      <c r="K8" s="308">
        <f>I8*J8</f>
        <v>0</v>
      </c>
      <c r="L8" s="49"/>
      <c r="M8" s="50"/>
      <c r="N8" s="318">
        <f>分析係数表!H11</f>
        <v>-1.9466162084954558E-5</v>
      </c>
      <c r="O8" s="310">
        <f>$M$44*N8</f>
        <v>0</v>
      </c>
      <c r="P8" s="316">
        <f>分析係数表!C11</f>
        <v>9.348517078458185E-3</v>
      </c>
      <c r="Q8" s="310">
        <f t="shared" si="2"/>
        <v>0</v>
      </c>
      <c r="R8" s="310">
        <v>0</v>
      </c>
      <c r="S8" s="311">
        <f t="shared" si="3"/>
        <v>0</v>
      </c>
      <c r="T8" s="316">
        <f>分析係数表!F11</f>
        <v>0.54360066960888753</v>
      </c>
      <c r="U8" s="313">
        <f t="shared" si="4"/>
        <v>0</v>
      </c>
      <c r="V8" s="320">
        <f>分析係数表!D11</f>
        <v>4.0785268604474206E-2</v>
      </c>
      <c r="W8" s="291">
        <f t="shared" si="5"/>
        <v>0</v>
      </c>
      <c r="X8" s="316">
        <f>分析係数表!E11</f>
        <v>3.926343022371024E-2</v>
      </c>
      <c r="Y8" s="292">
        <f t="shared" si="6"/>
        <v>0</v>
      </c>
    </row>
    <row r="9" spans="1:25">
      <c r="A9" s="278">
        <v>5</v>
      </c>
      <c r="B9" s="266" t="s">
        <v>77</v>
      </c>
      <c r="C9" s="287"/>
      <c r="D9" s="316">
        <f>投入係数表!U9</f>
        <v>0</v>
      </c>
      <c r="E9" s="306">
        <f>$C$23*D9</f>
        <v>0</v>
      </c>
      <c r="F9" s="316">
        <f>分析係数表!C12</f>
        <v>0.26169189557273109</v>
      </c>
      <c r="G9" s="306">
        <f t="shared" si="0"/>
        <v>0</v>
      </c>
      <c r="H9" s="306">
        <v>0</v>
      </c>
      <c r="I9" s="306">
        <f t="shared" si="1"/>
        <v>0</v>
      </c>
      <c r="J9" s="316">
        <f>分析係数表!G12</f>
        <v>0.13770114594385849</v>
      </c>
      <c r="K9" s="308">
        <f>I9*J9</f>
        <v>0</v>
      </c>
      <c r="L9" s="49"/>
      <c r="M9" s="50"/>
      <c r="N9" s="318">
        <f>分析係数表!H12</f>
        <v>0.10146071966313146</v>
      </c>
      <c r="O9" s="310">
        <f>$M$44*N9</f>
        <v>0</v>
      </c>
      <c r="P9" s="316">
        <f>分析係数表!C12</f>
        <v>0.26169189557273109</v>
      </c>
      <c r="Q9" s="310">
        <f t="shared" si="2"/>
        <v>0</v>
      </c>
      <c r="R9" s="310">
        <v>0</v>
      </c>
      <c r="S9" s="311">
        <f t="shared" si="3"/>
        <v>0</v>
      </c>
      <c r="T9" s="316">
        <f>分析係数表!F12</f>
        <v>0.33651535386825859</v>
      </c>
      <c r="U9" s="313">
        <f t="shared" si="4"/>
        <v>0</v>
      </c>
      <c r="V9" s="320">
        <f>分析係数表!D12</f>
        <v>3.4578030097235327E-2</v>
      </c>
      <c r="W9" s="291">
        <f t="shared" si="5"/>
        <v>0</v>
      </c>
      <c r="X9" s="316">
        <f>分析係数表!E12</f>
        <v>3.3355134693599395E-2</v>
      </c>
      <c r="Y9" s="292">
        <f t="shared" si="6"/>
        <v>0</v>
      </c>
    </row>
    <row r="10" spans="1:25">
      <c r="A10" s="278">
        <v>6</v>
      </c>
      <c r="B10" s="266" t="s">
        <v>78</v>
      </c>
      <c r="C10" s="287"/>
      <c r="D10" s="316">
        <f>投入係数表!U10</f>
        <v>1.4040629711948864E-3</v>
      </c>
      <c r="E10" s="306">
        <f t="shared" ref="E10:E38" si="7">$C$23*D10</f>
        <v>0</v>
      </c>
      <c r="F10" s="316">
        <f>分析係数表!C13</f>
        <v>8.2810371123538395E-2</v>
      </c>
      <c r="G10" s="306">
        <f t="shared" si="0"/>
        <v>0</v>
      </c>
      <c r="H10" s="306">
        <v>0</v>
      </c>
      <c r="I10" s="306">
        <f t="shared" si="1"/>
        <v>0</v>
      </c>
      <c r="J10" s="316">
        <f>分析係数表!G13</f>
        <v>0.2721720626600464</v>
      </c>
      <c r="K10" s="308">
        <f t="shared" ref="K10:K38" si="8">I10*J10</f>
        <v>0</v>
      </c>
      <c r="L10" s="49"/>
      <c r="M10" s="50"/>
      <c r="N10" s="318">
        <f>分析係数表!H13</f>
        <v>1.212874021164739E-2</v>
      </c>
      <c r="O10" s="310">
        <f t="shared" ref="O10:O43" si="9">$M$44*N10</f>
        <v>0</v>
      </c>
      <c r="P10" s="316">
        <f>分析係数表!C13</f>
        <v>8.2810371123538395E-2</v>
      </c>
      <c r="Q10" s="310">
        <f t="shared" si="2"/>
        <v>0</v>
      </c>
      <c r="R10" s="310">
        <v>0</v>
      </c>
      <c r="S10" s="311">
        <f t="shared" si="3"/>
        <v>0</v>
      </c>
      <c r="T10" s="316">
        <f>分析係数表!F13</f>
        <v>0.39077170920544851</v>
      </c>
      <c r="U10" s="313">
        <f t="shared" si="4"/>
        <v>0</v>
      </c>
      <c r="V10" s="320">
        <f>分析係数表!D13</f>
        <v>0.12720758845381647</v>
      </c>
      <c r="W10" s="291">
        <f t="shared" si="5"/>
        <v>0</v>
      </c>
      <c r="X10" s="316">
        <f>分析係数表!E13</f>
        <v>9.5492852763317662E-2</v>
      </c>
      <c r="Y10" s="292">
        <f t="shared" si="6"/>
        <v>0</v>
      </c>
    </row>
    <row r="11" spans="1:25">
      <c r="A11" s="278">
        <v>7</v>
      </c>
      <c r="B11" s="266" t="s">
        <v>79</v>
      </c>
      <c r="C11" s="287"/>
      <c r="D11" s="316">
        <f>投入係数表!U11</f>
        <v>5.6631912333766771E-3</v>
      </c>
      <c r="E11" s="306">
        <f t="shared" si="7"/>
        <v>0</v>
      </c>
      <c r="F11" s="316">
        <f>分析係数表!C14</f>
        <v>0.29759344347769412</v>
      </c>
      <c r="G11" s="306">
        <f t="shared" si="0"/>
        <v>0</v>
      </c>
      <c r="H11" s="306">
        <v>0</v>
      </c>
      <c r="I11" s="306">
        <f t="shared" si="1"/>
        <v>0</v>
      </c>
      <c r="J11" s="316">
        <f>分析係数表!G14</f>
        <v>0.17335642824825784</v>
      </c>
      <c r="K11" s="308">
        <f t="shared" si="8"/>
        <v>0</v>
      </c>
      <c r="L11" s="49"/>
      <c r="M11" s="50"/>
      <c r="N11" s="318">
        <f>分析係数表!H14</f>
        <v>1.9165801846449152E-3</v>
      </c>
      <c r="O11" s="310">
        <f t="shared" si="9"/>
        <v>0</v>
      </c>
      <c r="P11" s="316">
        <f>分析係数表!C14</f>
        <v>0.29759344347769412</v>
      </c>
      <c r="Q11" s="310">
        <f t="shared" ref="Q11:Q38" si="10">O11*P11</f>
        <v>0</v>
      </c>
      <c r="R11" s="310">
        <v>0</v>
      </c>
      <c r="S11" s="311">
        <f t="shared" si="3"/>
        <v>0</v>
      </c>
      <c r="T11" s="316">
        <f>分析係数表!F14</f>
        <v>0.35598651785260127</v>
      </c>
      <c r="U11" s="313">
        <f t="shared" si="4"/>
        <v>0</v>
      </c>
      <c r="V11" s="320">
        <f>分析係数表!D14</f>
        <v>4.3833041969742803E-2</v>
      </c>
      <c r="W11" s="291">
        <f t="shared" si="5"/>
        <v>0</v>
      </c>
      <c r="X11" s="316">
        <f>分析係数表!E14</f>
        <v>3.8757158040430381E-2</v>
      </c>
      <c r="Y11" s="292">
        <f t="shared" si="6"/>
        <v>0</v>
      </c>
    </row>
    <row r="12" spans="1:25">
      <c r="A12" s="278">
        <v>8</v>
      </c>
      <c r="B12" s="266" t="s">
        <v>80</v>
      </c>
      <c r="C12" s="287"/>
      <c r="D12" s="316">
        <f>投入係数表!U12</f>
        <v>9.6332719278813973E-3</v>
      </c>
      <c r="E12" s="306">
        <f t="shared" si="7"/>
        <v>0</v>
      </c>
      <c r="F12" s="316">
        <f>分析係数表!C15</f>
        <v>0.21593049601829584</v>
      </c>
      <c r="G12" s="306">
        <f t="shared" si="0"/>
        <v>0</v>
      </c>
      <c r="H12" s="306">
        <v>0</v>
      </c>
      <c r="I12" s="306">
        <f t="shared" si="1"/>
        <v>0</v>
      </c>
      <c r="J12" s="316">
        <f>分析係数表!G15</f>
        <v>0.1171240792325445</v>
      </c>
      <c r="K12" s="308">
        <f t="shared" si="8"/>
        <v>0</v>
      </c>
      <c r="L12" s="49"/>
      <c r="M12" s="50"/>
      <c r="N12" s="318">
        <f>分析係数表!H15</f>
        <v>7.9892300155183192E-3</v>
      </c>
      <c r="O12" s="310">
        <f t="shared" si="9"/>
        <v>0</v>
      </c>
      <c r="P12" s="316">
        <f>分析係数表!C15</f>
        <v>0.21593049601829584</v>
      </c>
      <c r="Q12" s="310">
        <f t="shared" si="10"/>
        <v>0</v>
      </c>
      <c r="R12" s="310">
        <v>0</v>
      </c>
      <c r="S12" s="311">
        <f t="shared" si="3"/>
        <v>0</v>
      </c>
      <c r="T12" s="316">
        <f>分析係数表!F15</f>
        <v>0.35842164855867914</v>
      </c>
      <c r="U12" s="313">
        <f t="shared" si="4"/>
        <v>0</v>
      </c>
      <c r="V12" s="320">
        <f>分析係数表!D15</f>
        <v>1.5678367482667734E-2</v>
      </c>
      <c r="W12" s="291">
        <f t="shared" si="5"/>
        <v>0</v>
      </c>
      <c r="X12" s="316">
        <f>分析係数表!E15</f>
        <v>1.5634458686506418E-2</v>
      </c>
      <c r="Y12" s="292">
        <f t="shared" si="6"/>
        <v>0</v>
      </c>
    </row>
    <row r="13" spans="1:25">
      <c r="A13" s="278">
        <v>9</v>
      </c>
      <c r="B13" s="266" t="s">
        <v>81</v>
      </c>
      <c r="C13" s="287"/>
      <c r="D13" s="316">
        <f>投入係数表!U13</f>
        <v>1.4954711763577207E-3</v>
      </c>
      <c r="E13" s="306">
        <f t="shared" si="7"/>
        <v>0</v>
      </c>
      <c r="F13" s="316">
        <f>分析係数表!C16</f>
        <v>0.18770505348742417</v>
      </c>
      <c r="G13" s="306">
        <f t="shared" ref="G13:G38" si="11">E13*F13</f>
        <v>0</v>
      </c>
      <c r="H13" s="306">
        <v>0</v>
      </c>
      <c r="I13" s="306">
        <f t="shared" si="1"/>
        <v>0</v>
      </c>
      <c r="J13" s="316">
        <f>分析係数表!G16</f>
        <v>1.5279579137581789E-2</v>
      </c>
      <c r="K13" s="308">
        <f t="shared" si="8"/>
        <v>0</v>
      </c>
      <c r="L13" s="49"/>
      <c r="M13" s="50"/>
      <c r="N13" s="318">
        <f>分析係数表!H16</f>
        <v>6.0242927132958465E-3</v>
      </c>
      <c r="O13" s="310">
        <f t="shared" si="9"/>
        <v>0</v>
      </c>
      <c r="P13" s="316">
        <f>分析係数表!C16</f>
        <v>0.18770505348742417</v>
      </c>
      <c r="Q13" s="310">
        <f t="shared" si="10"/>
        <v>0</v>
      </c>
      <c r="R13" s="310">
        <v>0</v>
      </c>
      <c r="S13" s="311">
        <f t="shared" si="3"/>
        <v>0</v>
      </c>
      <c r="T13" s="316">
        <f>分析係数表!F16</f>
        <v>0.2627694146106877</v>
      </c>
      <c r="U13" s="313">
        <f t="shared" si="4"/>
        <v>0</v>
      </c>
      <c r="V13" s="320">
        <f>分析係数表!D16</f>
        <v>1.0339400475073228E-2</v>
      </c>
      <c r="W13" s="291">
        <f t="shared" si="5"/>
        <v>0</v>
      </c>
      <c r="X13" s="316">
        <f>分析係数表!E16</f>
        <v>1.0339400475073228E-2</v>
      </c>
      <c r="Y13" s="292">
        <f t="shared" si="6"/>
        <v>0</v>
      </c>
    </row>
    <row r="14" spans="1:25">
      <c r="A14" s="278">
        <v>10</v>
      </c>
      <c r="B14" s="266" t="s">
        <v>82</v>
      </c>
      <c r="C14" s="287"/>
      <c r="D14" s="316">
        <f>投入係数表!U14</f>
        <v>3.007000550919723E-2</v>
      </c>
      <c r="E14" s="306">
        <f t="shared" si="7"/>
        <v>0</v>
      </c>
      <c r="F14" s="316">
        <f>分析係数表!C17</f>
        <v>0.24245613901755958</v>
      </c>
      <c r="G14" s="306">
        <f t="shared" si="11"/>
        <v>0</v>
      </c>
      <c r="H14" s="306">
        <v>0</v>
      </c>
      <c r="I14" s="306">
        <f t="shared" si="1"/>
        <v>0</v>
      </c>
      <c r="J14" s="316">
        <f>分析係数表!G17</f>
        <v>0.24054742090319753</v>
      </c>
      <c r="K14" s="308">
        <f t="shared" si="8"/>
        <v>0</v>
      </c>
      <c r="L14" s="49"/>
      <c r="M14" s="50"/>
      <c r="N14" s="318">
        <f>分析係数表!H17</f>
        <v>2.8816966460243139E-3</v>
      </c>
      <c r="O14" s="310">
        <f t="shared" si="9"/>
        <v>0</v>
      </c>
      <c r="P14" s="316">
        <f>分析係数表!C17</f>
        <v>0.24245613901755958</v>
      </c>
      <c r="Q14" s="310">
        <f t="shared" si="10"/>
        <v>0</v>
      </c>
      <c r="R14" s="310">
        <v>0</v>
      </c>
      <c r="S14" s="311">
        <f t="shared" si="3"/>
        <v>0</v>
      </c>
      <c r="T14" s="316">
        <f>分析係数表!F17</f>
        <v>0.42825667105631338</v>
      </c>
      <c r="U14" s="313">
        <f t="shared" si="4"/>
        <v>0</v>
      </c>
      <c r="V14" s="320">
        <f>分析係数表!D17</f>
        <v>5.1560411778863557E-2</v>
      </c>
      <c r="W14" s="291">
        <f t="shared" si="5"/>
        <v>0</v>
      </c>
      <c r="X14" s="316">
        <f>分析係数表!E17</f>
        <v>4.9008807340167618E-2</v>
      </c>
      <c r="Y14" s="292">
        <f t="shared" si="6"/>
        <v>0</v>
      </c>
    </row>
    <row r="15" spans="1:25">
      <c r="A15" s="278">
        <v>11</v>
      </c>
      <c r="B15" s="266" t="s">
        <v>83</v>
      </c>
      <c r="C15" s="287"/>
      <c r="D15" s="316">
        <f>投入係数表!U15</f>
        <v>8.9456516458006168E-3</v>
      </c>
      <c r="E15" s="306">
        <f t="shared" si="7"/>
        <v>0</v>
      </c>
      <c r="F15" s="316">
        <f>分析係数表!C18</f>
        <v>0.40831687749419565</v>
      </c>
      <c r="G15" s="306">
        <f t="shared" si="11"/>
        <v>0</v>
      </c>
      <c r="H15" s="306">
        <v>0</v>
      </c>
      <c r="I15" s="306">
        <f t="shared" si="1"/>
        <v>0</v>
      </c>
      <c r="J15" s="316">
        <f>分析係数表!G18</f>
        <v>0.21766947174074985</v>
      </c>
      <c r="K15" s="308">
        <f t="shared" si="8"/>
        <v>0</v>
      </c>
      <c r="L15" s="49"/>
      <c r="M15" s="50"/>
      <c r="N15" s="318">
        <f>分析係数表!H18</f>
        <v>4.4543159123807785E-4</v>
      </c>
      <c r="O15" s="310">
        <f t="shared" si="9"/>
        <v>0</v>
      </c>
      <c r="P15" s="316">
        <f>分析係数表!C18</f>
        <v>0.40831687749419565</v>
      </c>
      <c r="Q15" s="310">
        <f t="shared" si="10"/>
        <v>0</v>
      </c>
      <c r="R15" s="310">
        <v>0</v>
      </c>
      <c r="S15" s="311">
        <f t="shared" si="3"/>
        <v>0</v>
      </c>
      <c r="T15" s="316">
        <f>分析係数表!F18</f>
        <v>0.48997194925916815</v>
      </c>
      <c r="U15" s="313">
        <f t="shared" si="4"/>
        <v>0</v>
      </c>
      <c r="V15" s="320">
        <f>分析係数表!D18</f>
        <v>3.8565313316438733E-2</v>
      </c>
      <c r="W15" s="291">
        <f t="shared" si="5"/>
        <v>0</v>
      </c>
      <c r="X15" s="316">
        <f>分析係数表!E18</f>
        <v>3.6576455199010559E-2</v>
      </c>
      <c r="Y15" s="292">
        <f t="shared" si="6"/>
        <v>0</v>
      </c>
    </row>
    <row r="16" spans="1:25">
      <c r="A16" s="278">
        <v>12</v>
      </c>
      <c r="B16" s="266" t="s">
        <v>84</v>
      </c>
      <c r="C16" s="287"/>
      <c r="D16" s="316">
        <f>投入係数表!U16</f>
        <v>5.0407095911912135E-2</v>
      </c>
      <c r="E16" s="306">
        <f t="shared" si="7"/>
        <v>0</v>
      </c>
      <c r="F16" s="316">
        <f>分析係数表!C19</f>
        <v>0.72110086081153413</v>
      </c>
      <c r="G16" s="306">
        <f t="shared" si="11"/>
        <v>0</v>
      </c>
      <c r="H16" s="306">
        <v>0</v>
      </c>
      <c r="I16" s="306">
        <f t="shared" si="1"/>
        <v>0</v>
      </c>
      <c r="J16" s="316">
        <f>分析係数表!G19</f>
        <v>6.2445810408374151E-2</v>
      </c>
      <c r="K16" s="308">
        <f t="shared" si="8"/>
        <v>0</v>
      </c>
      <c r="L16" s="49"/>
      <c r="M16" s="50"/>
      <c r="N16" s="318">
        <f>分析係数表!H19</f>
        <v>-1.2604560155461526E-4</v>
      </c>
      <c r="O16" s="310">
        <f t="shared" si="9"/>
        <v>0</v>
      </c>
      <c r="P16" s="316">
        <f>分析係数表!C19</f>
        <v>0.72110086081153413</v>
      </c>
      <c r="Q16" s="310">
        <f t="shared" si="10"/>
        <v>0</v>
      </c>
      <c r="R16" s="310">
        <v>0</v>
      </c>
      <c r="S16" s="311">
        <f t="shared" si="3"/>
        <v>0</v>
      </c>
      <c r="T16" s="316">
        <f>分析係数表!F19</f>
        <v>0.21331101927013058</v>
      </c>
      <c r="U16" s="313">
        <f t="shared" si="4"/>
        <v>0</v>
      </c>
      <c r="V16" s="320">
        <f>分析係数表!D19</f>
        <v>1.2736199640345095E-2</v>
      </c>
      <c r="W16" s="291">
        <f t="shared" si="5"/>
        <v>0</v>
      </c>
      <c r="X16" s="316">
        <f>分析係数表!E19</f>
        <v>1.2523714081279422E-2</v>
      </c>
      <c r="Y16" s="292">
        <f t="shared" si="6"/>
        <v>0</v>
      </c>
    </row>
    <row r="17" spans="1:25">
      <c r="A17" s="278">
        <v>13</v>
      </c>
      <c r="B17" s="266" t="s">
        <v>85</v>
      </c>
      <c r="C17" s="287"/>
      <c r="D17" s="316">
        <f>投入係数表!U17</f>
        <v>6.9938805912381524E-2</v>
      </c>
      <c r="E17" s="306">
        <f t="shared" si="7"/>
        <v>0</v>
      </c>
      <c r="F17" s="316">
        <f>分析係数表!C20</f>
        <v>4.9598906854145253E-2</v>
      </c>
      <c r="G17" s="306">
        <f t="shared" si="11"/>
        <v>0</v>
      </c>
      <c r="H17" s="306">
        <v>0</v>
      </c>
      <c r="I17" s="306">
        <f t="shared" si="1"/>
        <v>0</v>
      </c>
      <c r="J17" s="316">
        <f>分析係数表!G20</f>
        <v>0.11671945764775135</v>
      </c>
      <c r="K17" s="308">
        <f t="shared" si="8"/>
        <v>0</v>
      </c>
      <c r="L17" s="49"/>
      <c r="M17" s="50"/>
      <c r="N17" s="318">
        <f>分析係数表!H20</f>
        <v>7.0439320449493942E-4</v>
      </c>
      <c r="O17" s="310">
        <f t="shared" si="9"/>
        <v>0</v>
      </c>
      <c r="P17" s="316">
        <f>分析係数表!C20</f>
        <v>4.9598906854145253E-2</v>
      </c>
      <c r="Q17" s="310">
        <f t="shared" si="10"/>
        <v>0</v>
      </c>
      <c r="R17" s="310">
        <v>0</v>
      </c>
      <c r="S17" s="311">
        <f t="shared" si="3"/>
        <v>0</v>
      </c>
      <c r="T17" s="316">
        <f>分析係数表!F20</f>
        <v>0.2109583665362576</v>
      </c>
      <c r="U17" s="313">
        <f t="shared" si="4"/>
        <v>0</v>
      </c>
      <c r="V17" s="320">
        <f>分析係数表!D20</f>
        <v>3.0797631013066269E-2</v>
      </c>
      <c r="W17" s="291">
        <f t="shared" si="5"/>
        <v>0</v>
      </c>
      <c r="X17" s="316">
        <f>分析係数表!E20</f>
        <v>2.9972730221401771E-2</v>
      </c>
      <c r="Y17" s="292">
        <f t="shared" si="6"/>
        <v>0</v>
      </c>
    </row>
    <row r="18" spans="1:25">
      <c r="A18" s="278">
        <v>14</v>
      </c>
      <c r="B18" s="266" t="s">
        <v>86</v>
      </c>
      <c r="C18" s="287"/>
      <c r="D18" s="316">
        <f>投入係数表!U18</f>
        <v>3.2027458695431978E-2</v>
      </c>
      <c r="E18" s="306">
        <f t="shared" si="7"/>
        <v>0</v>
      </c>
      <c r="F18" s="316">
        <f>分析係数表!C21</f>
        <v>0.28411166756853934</v>
      </c>
      <c r="G18" s="306">
        <f t="shared" si="11"/>
        <v>0</v>
      </c>
      <c r="H18" s="306">
        <v>0</v>
      </c>
      <c r="I18" s="306">
        <f t="shared" si="1"/>
        <v>0</v>
      </c>
      <c r="J18" s="316">
        <f>分析係数表!G21</f>
        <v>0.29005387701730417</v>
      </c>
      <c r="K18" s="308">
        <f t="shared" si="8"/>
        <v>0</v>
      </c>
      <c r="L18" s="49"/>
      <c r="M18" s="50"/>
      <c r="N18" s="318">
        <f>分析係数表!H21</f>
        <v>2.3737267060065176E-3</v>
      </c>
      <c r="O18" s="310">
        <f t="shared" si="9"/>
        <v>0</v>
      </c>
      <c r="P18" s="316">
        <f>分析係数表!C21</f>
        <v>0.28411166756853934</v>
      </c>
      <c r="Q18" s="310">
        <f t="shared" si="10"/>
        <v>0</v>
      </c>
      <c r="R18" s="310">
        <v>0</v>
      </c>
      <c r="S18" s="311">
        <f t="shared" si="3"/>
        <v>0</v>
      </c>
      <c r="T18" s="316">
        <f>分析係数表!F21</f>
        <v>0.45791147145628314</v>
      </c>
      <c r="U18" s="313">
        <f t="shared" si="4"/>
        <v>0</v>
      </c>
      <c r="V18" s="320">
        <f>分析係数表!D21</f>
        <v>5.9847590028896828E-2</v>
      </c>
      <c r="W18" s="291">
        <f t="shared" si="5"/>
        <v>0</v>
      </c>
      <c r="X18" s="316">
        <f>分析係数表!E21</f>
        <v>5.4782163530779596E-2</v>
      </c>
      <c r="Y18" s="292">
        <f t="shared" si="6"/>
        <v>0</v>
      </c>
    </row>
    <row r="19" spans="1:25">
      <c r="A19" s="278">
        <v>15</v>
      </c>
      <c r="B19" s="266" t="s">
        <v>70</v>
      </c>
      <c r="C19" s="287"/>
      <c r="D19" s="316">
        <f>投入係数表!U19</f>
        <v>1.6713702089953909E-2</v>
      </c>
      <c r="E19" s="306">
        <f t="shared" si="7"/>
        <v>0</v>
      </c>
      <c r="F19" s="316">
        <f>分析係数表!C22</f>
        <v>0.28280144764930404</v>
      </c>
      <c r="G19" s="306">
        <f t="shared" si="11"/>
        <v>0</v>
      </c>
      <c r="H19" s="306">
        <v>0</v>
      </c>
      <c r="I19" s="306">
        <f t="shared" si="1"/>
        <v>0</v>
      </c>
      <c r="J19" s="316">
        <f>分析係数表!G22</f>
        <v>0.21325815420745545</v>
      </c>
      <c r="K19" s="308">
        <f t="shared" si="8"/>
        <v>0</v>
      </c>
      <c r="L19" s="49"/>
      <c r="M19" s="50"/>
      <c r="N19" s="318">
        <f>分析係数表!H22</f>
        <v>5.2408897921031505E-5</v>
      </c>
      <c r="O19" s="310">
        <f t="shared" si="9"/>
        <v>0</v>
      </c>
      <c r="P19" s="316">
        <f>分析係数表!C22</f>
        <v>0.28280144764930404</v>
      </c>
      <c r="Q19" s="310">
        <f t="shared" si="10"/>
        <v>0</v>
      </c>
      <c r="R19" s="310">
        <v>0</v>
      </c>
      <c r="S19" s="311">
        <f t="shared" si="3"/>
        <v>0</v>
      </c>
      <c r="T19" s="316">
        <f>分析係数表!F22</f>
        <v>0.43073258580094059</v>
      </c>
      <c r="U19" s="313">
        <f t="shared" si="4"/>
        <v>0</v>
      </c>
      <c r="V19" s="320">
        <f>分析係数表!D22</f>
        <v>2.2938556731137788E-2</v>
      </c>
      <c r="W19" s="291">
        <f t="shared" si="5"/>
        <v>0</v>
      </c>
      <c r="X19" s="316">
        <f>分析係数表!E22</f>
        <v>2.2183368519679003E-2</v>
      </c>
      <c r="Y19" s="292">
        <f t="shared" si="6"/>
        <v>0</v>
      </c>
    </row>
    <row r="20" spans="1:25">
      <c r="A20" s="278">
        <v>16</v>
      </c>
      <c r="B20" s="266" t="s">
        <v>71</v>
      </c>
      <c r="C20" s="287"/>
      <c r="D20" s="316">
        <f>投入係数表!U20</f>
        <v>2.1015652214013783E-3</v>
      </c>
      <c r="E20" s="306">
        <f t="shared" si="7"/>
        <v>0</v>
      </c>
      <c r="F20" s="316">
        <f>分析係数表!C23</f>
        <v>0.31843177703160996</v>
      </c>
      <c r="G20" s="306">
        <f t="shared" si="11"/>
        <v>0</v>
      </c>
      <c r="H20" s="306">
        <v>0</v>
      </c>
      <c r="I20" s="306">
        <f t="shared" si="1"/>
        <v>0</v>
      </c>
      <c r="J20" s="316">
        <f>分析係数表!G23</f>
        <v>0.24379890925547271</v>
      </c>
      <c r="K20" s="308">
        <f t="shared" si="8"/>
        <v>0</v>
      </c>
      <c r="L20" s="49"/>
      <c r="M20" s="50"/>
      <c r="N20" s="318">
        <f>分析係数表!H23</f>
        <v>7.2227388731505603E-6</v>
      </c>
      <c r="O20" s="310">
        <f t="shared" si="9"/>
        <v>0</v>
      </c>
      <c r="P20" s="316">
        <f>分析係数表!C23</f>
        <v>0.31843177703160996</v>
      </c>
      <c r="Q20" s="310">
        <f t="shared" si="10"/>
        <v>0</v>
      </c>
      <c r="R20" s="310">
        <v>0</v>
      </c>
      <c r="S20" s="311">
        <f t="shared" si="3"/>
        <v>0</v>
      </c>
      <c r="T20" s="316">
        <f>分析係数表!F23</f>
        <v>0.43764444987651224</v>
      </c>
      <c r="U20" s="313">
        <f t="shared" si="4"/>
        <v>0</v>
      </c>
      <c r="V20" s="320">
        <f>分析係数表!D23</f>
        <v>3.7770855561684982E-2</v>
      </c>
      <c r="W20" s="291">
        <f t="shared" si="5"/>
        <v>0</v>
      </c>
      <c r="X20" s="316">
        <f>分析係数表!E23</f>
        <v>3.6503495425501575E-2</v>
      </c>
      <c r="Y20" s="292">
        <f t="shared" si="6"/>
        <v>0</v>
      </c>
    </row>
    <row r="21" spans="1:25">
      <c r="A21" s="278">
        <v>17</v>
      </c>
      <c r="B21" s="266" t="s">
        <v>72</v>
      </c>
      <c r="C21" s="287"/>
      <c r="D21" s="316">
        <f>投入係数表!U21</f>
        <v>6.0280005566842041E-4</v>
      </c>
      <c r="E21" s="306">
        <f t="shared" si="7"/>
        <v>0</v>
      </c>
      <c r="F21" s="316">
        <f>分析係数表!C24</f>
        <v>6.5709335168878003E-2</v>
      </c>
      <c r="G21" s="306">
        <f t="shared" si="11"/>
        <v>0</v>
      </c>
      <c r="H21" s="306">
        <v>0</v>
      </c>
      <c r="I21" s="306">
        <f t="shared" si="1"/>
        <v>0</v>
      </c>
      <c r="J21" s="316">
        <f>分析係数表!G24</f>
        <v>0.24633125110096343</v>
      </c>
      <c r="K21" s="308">
        <f t="shared" si="8"/>
        <v>0</v>
      </c>
      <c r="L21" s="49"/>
      <c r="M21" s="50"/>
      <c r="N21" s="318">
        <f>分析係数表!H24</f>
        <v>2.8080599423907303E-4</v>
      </c>
      <c r="O21" s="310">
        <f t="shared" si="9"/>
        <v>0</v>
      </c>
      <c r="P21" s="316">
        <f>分析係数表!C24</f>
        <v>6.5709335168878003E-2</v>
      </c>
      <c r="Q21" s="310">
        <f t="shared" si="10"/>
        <v>0</v>
      </c>
      <c r="R21" s="310">
        <v>0</v>
      </c>
      <c r="S21" s="311">
        <f t="shared" si="3"/>
        <v>0</v>
      </c>
      <c r="T21" s="316">
        <f>分析係数表!F24</f>
        <v>0.36721364788140759</v>
      </c>
      <c r="U21" s="313">
        <f t="shared" si="4"/>
        <v>0</v>
      </c>
      <c r="V21" s="320">
        <f>分析係数表!D24</f>
        <v>3.9309475738153632E-2</v>
      </c>
      <c r="W21" s="291">
        <f t="shared" si="5"/>
        <v>0</v>
      </c>
      <c r="X21" s="316">
        <f>分析係数表!E24</f>
        <v>3.8550657867992791E-2</v>
      </c>
      <c r="Y21" s="292">
        <f t="shared" si="6"/>
        <v>0</v>
      </c>
    </row>
    <row r="22" spans="1:25">
      <c r="A22" s="278">
        <v>18</v>
      </c>
      <c r="B22" s="266" t="s">
        <v>87</v>
      </c>
      <c r="C22" s="287"/>
      <c r="D22" s="316">
        <f>投入係数表!U22</f>
        <v>9.2026651668035045E-2</v>
      </c>
      <c r="E22" s="306">
        <f t="shared" si="7"/>
        <v>0</v>
      </c>
      <c r="F22" s="316">
        <f>分析係数表!C25</f>
        <v>0.13092441386923714</v>
      </c>
      <c r="G22" s="306">
        <f t="shared" si="11"/>
        <v>0</v>
      </c>
      <c r="H22" s="306">
        <v>0</v>
      </c>
      <c r="I22" s="306">
        <f t="shared" si="1"/>
        <v>0</v>
      </c>
      <c r="J22" s="316">
        <f>分析係数表!G25</f>
        <v>0.2605848403511512</v>
      </c>
      <c r="K22" s="308">
        <f t="shared" si="8"/>
        <v>0</v>
      </c>
      <c r="L22" s="49"/>
      <c r="M22" s="50"/>
      <c r="N22" s="318">
        <f>分析係数表!H25</f>
        <v>9.8123550057191766E-5</v>
      </c>
      <c r="O22" s="310">
        <f t="shared" si="9"/>
        <v>0</v>
      </c>
      <c r="P22" s="316">
        <f>分析係数表!C25</f>
        <v>0.13092441386923714</v>
      </c>
      <c r="Q22" s="310">
        <f t="shared" si="10"/>
        <v>0</v>
      </c>
      <c r="R22" s="310">
        <v>0</v>
      </c>
      <c r="S22" s="311">
        <f t="shared" si="3"/>
        <v>0</v>
      </c>
      <c r="T22" s="316">
        <f>分析係数表!F25</f>
        <v>0.33318683873123567</v>
      </c>
      <c r="U22" s="313">
        <f t="shared" si="4"/>
        <v>0</v>
      </c>
      <c r="V22" s="320">
        <f>分析係数表!D25</f>
        <v>4.284059086963312E-2</v>
      </c>
      <c r="W22" s="291">
        <f t="shared" si="5"/>
        <v>0</v>
      </c>
      <c r="X22" s="316">
        <f>分析係数表!E25</f>
        <v>4.249917369780222E-2</v>
      </c>
      <c r="Y22" s="292">
        <f t="shared" si="6"/>
        <v>0</v>
      </c>
    </row>
    <row r="23" spans="1:25">
      <c r="A23" s="278">
        <v>19</v>
      </c>
      <c r="B23" s="266" t="s">
        <v>88</v>
      </c>
      <c r="C23" s="286">
        <f>データ入力!C24</f>
        <v>0</v>
      </c>
      <c r="D23" s="316">
        <f>投入係数表!U23</f>
        <v>0.17386828818783645</v>
      </c>
      <c r="E23" s="306">
        <f t="shared" si="7"/>
        <v>0</v>
      </c>
      <c r="F23" s="316">
        <f>分析係数表!C26</f>
        <v>0.15308736674872969</v>
      </c>
      <c r="G23" s="306">
        <f t="shared" si="11"/>
        <v>0</v>
      </c>
      <c r="H23" s="306">
        <v>0</v>
      </c>
      <c r="I23" s="306">
        <f t="shared" si="1"/>
        <v>0</v>
      </c>
      <c r="J23" s="316">
        <f>分析係数表!G26</f>
        <v>0.20415569699579933</v>
      </c>
      <c r="K23" s="308">
        <f t="shared" si="8"/>
        <v>0</v>
      </c>
      <c r="L23" s="49"/>
      <c r="M23" s="50"/>
      <c r="N23" s="318">
        <f>分析係数表!H26</f>
        <v>8.8175548492147558E-3</v>
      </c>
      <c r="O23" s="310">
        <f t="shared" si="9"/>
        <v>0</v>
      </c>
      <c r="P23" s="316">
        <f>分析係数表!C26</f>
        <v>0.15308736674872969</v>
      </c>
      <c r="Q23" s="310">
        <f t="shared" si="10"/>
        <v>0</v>
      </c>
      <c r="R23" s="310">
        <v>0</v>
      </c>
      <c r="S23" s="311">
        <f t="shared" si="3"/>
        <v>0</v>
      </c>
      <c r="T23" s="316">
        <f>分析係数表!F26</f>
        <v>0.33811565690794865</v>
      </c>
      <c r="U23" s="313">
        <f t="shared" si="4"/>
        <v>0</v>
      </c>
      <c r="V23" s="320">
        <f>分析係数表!D26</f>
        <v>3.3929737559631502E-2</v>
      </c>
      <c r="W23" s="291">
        <f t="shared" si="5"/>
        <v>0</v>
      </c>
      <c r="X23" s="316">
        <f>分析係数表!E26</f>
        <v>3.3531988342571602E-2</v>
      </c>
      <c r="Y23" s="292">
        <f t="shared" si="6"/>
        <v>0</v>
      </c>
    </row>
    <row r="24" spans="1:25">
      <c r="A24" s="278">
        <v>20</v>
      </c>
      <c r="B24" s="266" t="s">
        <v>89</v>
      </c>
      <c r="C24" s="287"/>
      <c r="D24" s="316">
        <f>投入係数表!U24</f>
        <v>3.2939893752372699E-5</v>
      </c>
      <c r="E24" s="306">
        <f t="shared" si="7"/>
        <v>0</v>
      </c>
      <c r="F24" s="316">
        <f>分析係数表!C27</f>
        <v>0.18884998044104273</v>
      </c>
      <c r="G24" s="306">
        <f t="shared" si="11"/>
        <v>0</v>
      </c>
      <c r="H24" s="306">
        <v>0</v>
      </c>
      <c r="I24" s="306">
        <f t="shared" si="1"/>
        <v>0</v>
      </c>
      <c r="J24" s="316">
        <f>分析係数表!G27</f>
        <v>0.16481626532719168</v>
      </c>
      <c r="K24" s="308">
        <f t="shared" si="8"/>
        <v>0</v>
      </c>
      <c r="L24" s="49"/>
      <c r="M24" s="50"/>
      <c r="N24" s="318">
        <f>分析係数表!H27</f>
        <v>2.2388024205688101E-2</v>
      </c>
      <c r="O24" s="310">
        <f t="shared" si="9"/>
        <v>0</v>
      </c>
      <c r="P24" s="316">
        <f>分析係数表!C27</f>
        <v>0.18884998044104273</v>
      </c>
      <c r="Q24" s="310">
        <f t="shared" si="10"/>
        <v>0</v>
      </c>
      <c r="R24" s="310">
        <v>0</v>
      </c>
      <c r="S24" s="311">
        <f t="shared" si="3"/>
        <v>0</v>
      </c>
      <c r="T24" s="316">
        <f>分析係数表!F27</f>
        <v>0.29536956526946395</v>
      </c>
      <c r="U24" s="313">
        <f t="shared" si="4"/>
        <v>0</v>
      </c>
      <c r="V24" s="320">
        <f>分析係数表!D27</f>
        <v>2.042747265118797E-2</v>
      </c>
      <c r="W24" s="291">
        <f t="shared" si="5"/>
        <v>0</v>
      </c>
      <c r="X24" s="316">
        <f>分析係数表!E27</f>
        <v>2.035082172191522E-2</v>
      </c>
      <c r="Y24" s="292">
        <f t="shared" si="6"/>
        <v>0</v>
      </c>
    </row>
    <row r="25" spans="1:25">
      <c r="A25" s="278">
        <v>21</v>
      </c>
      <c r="B25" s="266" t="s">
        <v>90</v>
      </c>
      <c r="C25" s="287"/>
      <c r="D25" s="316">
        <f>投入係数表!U25</f>
        <v>0</v>
      </c>
      <c r="E25" s="306">
        <f t="shared" si="7"/>
        <v>0</v>
      </c>
      <c r="F25" s="316">
        <f>分析係数表!C28</f>
        <v>0.2115566871254172</v>
      </c>
      <c r="G25" s="306">
        <f t="shared" si="11"/>
        <v>0</v>
      </c>
      <c r="H25" s="306">
        <v>0</v>
      </c>
      <c r="I25" s="306">
        <f t="shared" si="1"/>
        <v>0</v>
      </c>
      <c r="J25" s="316">
        <f>分析係数表!G28</f>
        <v>0.18177207604774032</v>
      </c>
      <c r="K25" s="308">
        <f t="shared" si="8"/>
        <v>0</v>
      </c>
      <c r="L25" s="49"/>
      <c r="M25" s="50"/>
      <c r="N25" s="318">
        <f>分析係数表!H28</f>
        <v>7.2231792840574596E-3</v>
      </c>
      <c r="O25" s="310">
        <f t="shared" si="9"/>
        <v>0</v>
      </c>
      <c r="P25" s="316">
        <f>分析係数表!C28</f>
        <v>0.2115566871254172</v>
      </c>
      <c r="Q25" s="310">
        <f t="shared" si="10"/>
        <v>0</v>
      </c>
      <c r="R25" s="310">
        <v>0</v>
      </c>
      <c r="S25" s="311">
        <f t="shared" si="3"/>
        <v>0</v>
      </c>
      <c r="T25" s="316">
        <f>分析係数表!F28</f>
        <v>0.29628808224417325</v>
      </c>
      <c r="U25" s="313">
        <f t="shared" si="4"/>
        <v>0</v>
      </c>
      <c r="V25" s="320">
        <f>分析係数表!D28</f>
        <v>3.0551159487848582E-2</v>
      </c>
      <c r="W25" s="291">
        <f t="shared" si="5"/>
        <v>0</v>
      </c>
      <c r="X25" s="316">
        <f>分析係数表!E28</f>
        <v>3.018459578819983E-2</v>
      </c>
      <c r="Y25" s="292">
        <f t="shared" si="6"/>
        <v>0</v>
      </c>
    </row>
    <row r="26" spans="1:25">
      <c r="A26" s="278">
        <v>22</v>
      </c>
      <c r="B26" s="266" t="s">
        <v>64</v>
      </c>
      <c r="C26" s="287"/>
      <c r="D26" s="316">
        <f>投入係数表!U26</f>
        <v>2.766951075199307E-3</v>
      </c>
      <c r="E26" s="306">
        <f t="shared" si="7"/>
        <v>0</v>
      </c>
      <c r="F26" s="316">
        <f>分析係数表!C29</f>
        <v>0.4024048564090591</v>
      </c>
      <c r="G26" s="306">
        <f t="shared" si="11"/>
        <v>0</v>
      </c>
      <c r="H26" s="306">
        <v>0</v>
      </c>
      <c r="I26" s="306">
        <f t="shared" si="1"/>
        <v>0</v>
      </c>
      <c r="J26" s="316">
        <f>分析係数表!G29</f>
        <v>0.28848634430593861</v>
      </c>
      <c r="K26" s="308">
        <f t="shared" si="8"/>
        <v>0</v>
      </c>
      <c r="L26" s="49"/>
      <c r="M26" s="50"/>
      <c r="N26" s="318">
        <f>分析係数表!H29</f>
        <v>7.7130042947109994E-3</v>
      </c>
      <c r="O26" s="310">
        <f t="shared" si="9"/>
        <v>0</v>
      </c>
      <c r="P26" s="316">
        <f>分析係数表!C29</f>
        <v>0.4024048564090591</v>
      </c>
      <c r="Q26" s="310">
        <f t="shared" si="10"/>
        <v>0</v>
      </c>
      <c r="R26" s="310">
        <v>0</v>
      </c>
      <c r="S26" s="311">
        <f t="shared" si="3"/>
        <v>0</v>
      </c>
      <c r="T26" s="316">
        <f>分析係数表!F29</f>
        <v>0.40202182464221792</v>
      </c>
      <c r="U26" s="313">
        <f t="shared" si="4"/>
        <v>0</v>
      </c>
      <c r="V26" s="320">
        <f>分析係数表!D29</f>
        <v>7.9194780809421356E-2</v>
      </c>
      <c r="W26" s="291">
        <f t="shared" si="5"/>
        <v>0</v>
      </c>
      <c r="X26" s="316">
        <f>分析係数表!E29</f>
        <v>6.5944675090492746E-2</v>
      </c>
      <c r="Y26" s="292">
        <f t="shared" si="6"/>
        <v>0</v>
      </c>
    </row>
    <row r="27" spans="1:25">
      <c r="A27" s="278">
        <v>23</v>
      </c>
      <c r="B27" s="266" t="s">
        <v>91</v>
      </c>
      <c r="C27" s="287"/>
      <c r="D27" s="316">
        <f>投入係数表!U27</f>
        <v>2.6467204630031466E-3</v>
      </c>
      <c r="E27" s="306">
        <f t="shared" si="7"/>
        <v>0</v>
      </c>
      <c r="F27" s="316">
        <f>分析係数表!C30</f>
        <v>1</v>
      </c>
      <c r="G27" s="306">
        <f t="shared" si="11"/>
        <v>0</v>
      </c>
      <c r="H27" s="306">
        <v>0</v>
      </c>
      <c r="I27" s="306">
        <f t="shared" si="1"/>
        <v>0</v>
      </c>
      <c r="J27" s="316">
        <f>分析係数表!G30</f>
        <v>0.33838967095036887</v>
      </c>
      <c r="K27" s="308">
        <f t="shared" si="8"/>
        <v>0</v>
      </c>
      <c r="L27" s="49"/>
      <c r="M27" s="50"/>
      <c r="N27" s="318">
        <f>分析係数表!H30</f>
        <v>0</v>
      </c>
      <c r="O27" s="310">
        <f t="shared" si="9"/>
        <v>0</v>
      </c>
      <c r="P27" s="316">
        <f>分析係数表!C30</f>
        <v>1</v>
      </c>
      <c r="Q27" s="310">
        <f t="shared" si="10"/>
        <v>0</v>
      </c>
      <c r="R27" s="310">
        <v>0</v>
      </c>
      <c r="S27" s="311">
        <f t="shared" si="3"/>
        <v>0</v>
      </c>
      <c r="T27" s="316">
        <f>分析係数表!F30</f>
        <v>0.46362091424568164</v>
      </c>
      <c r="U27" s="313">
        <f t="shared" si="4"/>
        <v>0</v>
      </c>
      <c r="V27" s="320">
        <f>分析係数表!D30</f>
        <v>7.3824536053885614E-2</v>
      </c>
      <c r="W27" s="291">
        <f t="shared" si="5"/>
        <v>0</v>
      </c>
      <c r="X27" s="316">
        <f>分析係数表!E30</f>
        <v>5.6949248710145881E-2</v>
      </c>
      <c r="Y27" s="292">
        <f t="shared" si="6"/>
        <v>0</v>
      </c>
    </row>
    <row r="28" spans="1:25">
      <c r="A28" s="278">
        <v>24</v>
      </c>
      <c r="B28" s="266" t="s">
        <v>92</v>
      </c>
      <c r="C28" s="287"/>
      <c r="D28" s="316">
        <f>投入係数表!U28</f>
        <v>9.9824348016565468E-3</v>
      </c>
      <c r="E28" s="306">
        <f t="shared" si="7"/>
        <v>0</v>
      </c>
      <c r="F28" s="316">
        <f>分析係数表!C31</f>
        <v>0.99932498158227889</v>
      </c>
      <c r="G28" s="306">
        <f t="shared" si="11"/>
        <v>0</v>
      </c>
      <c r="H28" s="306">
        <v>0</v>
      </c>
      <c r="I28" s="306">
        <f t="shared" si="1"/>
        <v>0</v>
      </c>
      <c r="J28" s="316">
        <f>分析係数表!G31</f>
        <v>7.0262508387801376E-2</v>
      </c>
      <c r="K28" s="308">
        <f t="shared" si="8"/>
        <v>0</v>
      </c>
      <c r="L28" s="49"/>
      <c r="M28" s="50"/>
      <c r="N28" s="318">
        <f>分析係数表!H31</f>
        <v>3.314462019579964E-2</v>
      </c>
      <c r="O28" s="310">
        <f t="shared" si="9"/>
        <v>0</v>
      </c>
      <c r="P28" s="316">
        <f>分析係数表!C31</f>
        <v>0.99932498158227889</v>
      </c>
      <c r="Q28" s="310">
        <f t="shared" si="10"/>
        <v>0</v>
      </c>
      <c r="R28" s="310">
        <v>0</v>
      </c>
      <c r="S28" s="311">
        <f t="shared" si="3"/>
        <v>0</v>
      </c>
      <c r="T28" s="316">
        <f>分析係数表!F31</f>
        <v>0.39948542779773355</v>
      </c>
      <c r="U28" s="313">
        <f t="shared" si="4"/>
        <v>0</v>
      </c>
      <c r="V28" s="320">
        <f>分析係数表!D31</f>
        <v>2.9145126840892164E-3</v>
      </c>
      <c r="W28" s="291">
        <f t="shared" si="5"/>
        <v>0</v>
      </c>
      <c r="X28" s="316">
        <f>分析係数表!E31</f>
        <v>2.9145126840892164E-3</v>
      </c>
      <c r="Y28" s="292">
        <f t="shared" si="6"/>
        <v>0</v>
      </c>
    </row>
    <row r="29" spans="1:25">
      <c r="A29" s="278">
        <v>25</v>
      </c>
      <c r="B29" s="266" t="s">
        <v>1</v>
      </c>
      <c r="C29" s="287"/>
      <c r="D29" s="316">
        <f>投入係数表!U29</f>
        <v>3.7057380471419287E-4</v>
      </c>
      <c r="E29" s="306">
        <f t="shared" si="7"/>
        <v>0</v>
      </c>
      <c r="F29" s="316">
        <f>分析係数表!C32</f>
        <v>0.9998360837770528</v>
      </c>
      <c r="G29" s="306">
        <f t="shared" si="11"/>
        <v>0</v>
      </c>
      <c r="H29" s="306">
        <v>0</v>
      </c>
      <c r="I29" s="306">
        <f t="shared" si="1"/>
        <v>0</v>
      </c>
      <c r="J29" s="316">
        <f>分析係数表!G32</f>
        <v>0.11380414292785156</v>
      </c>
      <c r="K29" s="308">
        <f t="shared" si="8"/>
        <v>0</v>
      </c>
      <c r="L29" s="49"/>
      <c r="M29" s="50"/>
      <c r="N29" s="318">
        <f>分析係数表!H32</f>
        <v>7.2296973654795713E-3</v>
      </c>
      <c r="O29" s="310">
        <f t="shared" si="9"/>
        <v>0</v>
      </c>
      <c r="P29" s="316">
        <f>分析係数表!C32</f>
        <v>0.9998360837770528</v>
      </c>
      <c r="Q29" s="310">
        <f t="shared" si="10"/>
        <v>0</v>
      </c>
      <c r="R29" s="310">
        <v>0</v>
      </c>
      <c r="S29" s="311">
        <f t="shared" si="3"/>
        <v>0</v>
      </c>
      <c r="T29" s="316">
        <f>分析係数表!F32</f>
        <v>0.44272670787830282</v>
      </c>
      <c r="U29" s="313">
        <f t="shared" si="4"/>
        <v>0</v>
      </c>
      <c r="V29" s="320">
        <f>分析係数表!D32</f>
        <v>2.1120085933633119E-2</v>
      </c>
      <c r="W29" s="291">
        <f t="shared" si="5"/>
        <v>0</v>
      </c>
      <c r="X29" s="316">
        <f>分析係数表!E32</f>
        <v>2.1120085933633119E-2</v>
      </c>
      <c r="Y29" s="292">
        <f t="shared" si="6"/>
        <v>0</v>
      </c>
    </row>
    <row r="30" spans="1:25">
      <c r="A30" s="278">
        <v>26</v>
      </c>
      <c r="B30" s="266" t="s">
        <v>2</v>
      </c>
      <c r="C30" s="287"/>
      <c r="D30" s="316">
        <f>投入係数表!U30</f>
        <v>1.968158651704269E-4</v>
      </c>
      <c r="E30" s="306">
        <f t="shared" si="7"/>
        <v>0</v>
      </c>
      <c r="F30" s="316">
        <f>分析係数表!C33</f>
        <v>0.99108509199615646</v>
      </c>
      <c r="G30" s="306">
        <f t="shared" si="11"/>
        <v>0</v>
      </c>
      <c r="H30" s="306">
        <v>0</v>
      </c>
      <c r="I30" s="306">
        <f t="shared" si="1"/>
        <v>0</v>
      </c>
      <c r="J30" s="316">
        <f>分析係数表!G33</f>
        <v>0.4529749017181946</v>
      </c>
      <c r="K30" s="308">
        <f t="shared" si="8"/>
        <v>0</v>
      </c>
      <c r="L30" s="49"/>
      <c r="M30" s="50"/>
      <c r="N30" s="318">
        <f>分析係数表!H33</f>
        <v>7.7168799106917146E-4</v>
      </c>
      <c r="O30" s="310">
        <f t="shared" si="9"/>
        <v>0</v>
      </c>
      <c r="P30" s="316">
        <f>分析係数表!C33</f>
        <v>0.99108509199615646</v>
      </c>
      <c r="Q30" s="310">
        <f t="shared" si="10"/>
        <v>0</v>
      </c>
      <c r="R30" s="310">
        <v>0</v>
      </c>
      <c r="S30" s="311">
        <f t="shared" si="3"/>
        <v>0</v>
      </c>
      <c r="T30" s="316">
        <f>分析係数表!F33</f>
        <v>0.63278689994307047</v>
      </c>
      <c r="U30" s="313">
        <f t="shared" si="4"/>
        <v>0</v>
      </c>
      <c r="V30" s="320">
        <f>分析係数表!D33</f>
        <v>8.7702783269007503E-2</v>
      </c>
      <c r="W30" s="291">
        <f t="shared" si="5"/>
        <v>0</v>
      </c>
      <c r="X30" s="316">
        <f>分析係数表!E33</f>
        <v>8.4336323251883824E-2</v>
      </c>
      <c r="Y30" s="292">
        <f t="shared" si="6"/>
        <v>0</v>
      </c>
    </row>
    <row r="31" spans="1:25">
      <c r="A31" s="278">
        <v>27</v>
      </c>
      <c r="B31" s="266" t="s">
        <v>65</v>
      </c>
      <c r="C31" s="287"/>
      <c r="D31" s="316">
        <f>投入係数表!U31</f>
        <v>5.1596226076372792E-2</v>
      </c>
      <c r="E31" s="306">
        <f t="shared" si="7"/>
        <v>0</v>
      </c>
      <c r="F31" s="316">
        <f>分析係数表!C34</f>
        <v>0.24606089914510665</v>
      </c>
      <c r="G31" s="306">
        <f t="shared" si="11"/>
        <v>0</v>
      </c>
      <c r="H31" s="306">
        <v>0</v>
      </c>
      <c r="I31" s="306">
        <f t="shared" si="1"/>
        <v>0</v>
      </c>
      <c r="J31" s="316">
        <f>分析係数表!G34</f>
        <v>0.43749758717185111</v>
      </c>
      <c r="K31" s="308">
        <f t="shared" si="8"/>
        <v>0</v>
      </c>
      <c r="L31" s="49"/>
      <c r="M31" s="50"/>
      <c r="N31" s="318">
        <f>分析係数表!H34</f>
        <v>0.137069350800852</v>
      </c>
      <c r="O31" s="310">
        <f t="shared" si="9"/>
        <v>0</v>
      </c>
      <c r="P31" s="316">
        <f>分析係数表!C34</f>
        <v>0.24606089914510665</v>
      </c>
      <c r="Q31" s="310">
        <f t="shared" si="10"/>
        <v>0</v>
      </c>
      <c r="R31" s="310">
        <v>0</v>
      </c>
      <c r="S31" s="311">
        <f t="shared" si="3"/>
        <v>0</v>
      </c>
      <c r="T31" s="316">
        <f>分析係数表!F34</f>
        <v>0.68044247766447119</v>
      </c>
      <c r="U31" s="313">
        <f t="shared" si="4"/>
        <v>0</v>
      </c>
      <c r="V31" s="320">
        <f>分析係数表!D34</f>
        <v>0.15389009392691583</v>
      </c>
      <c r="W31" s="291">
        <f t="shared" si="5"/>
        <v>0</v>
      </c>
      <c r="X31" s="316">
        <f>分析係数表!E34</f>
        <v>0.1433320704064108</v>
      </c>
      <c r="Y31" s="292">
        <f t="shared" si="6"/>
        <v>0</v>
      </c>
    </row>
    <row r="32" spans="1:25">
      <c r="A32" s="278">
        <v>28</v>
      </c>
      <c r="B32" s="266" t="s">
        <v>66</v>
      </c>
      <c r="C32" s="287"/>
      <c r="D32" s="316">
        <f>投入係数表!U32</f>
        <v>6.9692580206582545E-3</v>
      </c>
      <c r="E32" s="306">
        <f t="shared" si="7"/>
        <v>0</v>
      </c>
      <c r="F32" s="316">
        <f>分析係数表!C35</f>
        <v>0.75377646979277246</v>
      </c>
      <c r="G32" s="306">
        <f t="shared" si="11"/>
        <v>0</v>
      </c>
      <c r="H32" s="306">
        <v>0</v>
      </c>
      <c r="I32" s="306">
        <f t="shared" si="1"/>
        <v>0</v>
      </c>
      <c r="J32" s="316">
        <f>分析係数表!G35</f>
        <v>0.30282397072447498</v>
      </c>
      <c r="K32" s="308">
        <f t="shared" si="8"/>
        <v>0</v>
      </c>
      <c r="L32" s="49"/>
      <c r="M32" s="50"/>
      <c r="N32" s="318">
        <f>分析係数表!H35</f>
        <v>5.7629969222324183E-2</v>
      </c>
      <c r="O32" s="310">
        <f t="shared" si="9"/>
        <v>0</v>
      </c>
      <c r="P32" s="316">
        <f>分析係数表!C35</f>
        <v>0.75377646979277246</v>
      </c>
      <c r="Q32" s="310">
        <f t="shared" si="10"/>
        <v>0</v>
      </c>
      <c r="R32" s="310">
        <v>0</v>
      </c>
      <c r="S32" s="311">
        <f t="shared" si="3"/>
        <v>0</v>
      </c>
      <c r="T32" s="316">
        <f>分析係数表!F35</f>
        <v>0.60548890850388704</v>
      </c>
      <c r="U32" s="313">
        <f t="shared" si="4"/>
        <v>0</v>
      </c>
      <c r="V32" s="320">
        <f>分析係数表!D35</f>
        <v>4.0363234612300396E-2</v>
      </c>
      <c r="W32" s="291">
        <f t="shared" si="5"/>
        <v>0</v>
      </c>
      <c r="X32" s="316">
        <f>分析係数表!E35</f>
        <v>3.9154079363329694E-2</v>
      </c>
      <c r="Y32" s="292">
        <f t="shared" si="6"/>
        <v>0</v>
      </c>
    </row>
    <row r="33" spans="1:25">
      <c r="A33" s="278">
        <v>29</v>
      </c>
      <c r="B33" s="266" t="s">
        <v>93</v>
      </c>
      <c r="C33" s="287"/>
      <c r="D33" s="316">
        <f>投入係数表!U33</f>
        <v>2.0669783329613869E-3</v>
      </c>
      <c r="E33" s="306">
        <f t="shared" si="7"/>
        <v>0</v>
      </c>
      <c r="F33" s="316">
        <f>分析係数表!C36</f>
        <v>0.99118010215945485</v>
      </c>
      <c r="G33" s="306">
        <f t="shared" si="11"/>
        <v>0</v>
      </c>
      <c r="H33" s="306">
        <v>0</v>
      </c>
      <c r="I33" s="306">
        <f t="shared" si="1"/>
        <v>0</v>
      </c>
      <c r="J33" s="316">
        <f>分析係数表!G36</f>
        <v>5.8650173764370726E-2</v>
      </c>
      <c r="K33" s="308">
        <f t="shared" si="8"/>
        <v>0</v>
      </c>
      <c r="L33" s="49"/>
      <c r="M33" s="50"/>
      <c r="N33" s="318">
        <f>分析係数表!H36</f>
        <v>0.2375179181177472</v>
      </c>
      <c r="O33" s="310">
        <f t="shared" si="9"/>
        <v>0</v>
      </c>
      <c r="P33" s="316">
        <f>分析係数表!C36</f>
        <v>0.99118010215945485</v>
      </c>
      <c r="Q33" s="310">
        <f t="shared" si="10"/>
        <v>0</v>
      </c>
      <c r="R33" s="310">
        <v>0</v>
      </c>
      <c r="S33" s="311">
        <f t="shared" si="3"/>
        <v>0</v>
      </c>
      <c r="T33" s="316">
        <f>分析係数表!F36</f>
        <v>0.81306518983088305</v>
      </c>
      <c r="U33" s="313">
        <f t="shared" si="4"/>
        <v>0</v>
      </c>
      <c r="V33" s="320">
        <f>分析係数表!D36</f>
        <v>1.5774342104513773E-2</v>
      </c>
      <c r="W33" s="291">
        <f t="shared" si="5"/>
        <v>0</v>
      </c>
      <c r="X33" s="316">
        <f>分析係数表!E36</f>
        <v>1.3229670821596217E-2</v>
      </c>
      <c r="Y33" s="292">
        <f t="shared" si="6"/>
        <v>0</v>
      </c>
    </row>
    <row r="34" spans="1:25">
      <c r="A34" s="278">
        <v>30</v>
      </c>
      <c r="B34" s="266" t="s">
        <v>94</v>
      </c>
      <c r="C34" s="287"/>
      <c r="D34" s="316">
        <f>投入係数表!U34</f>
        <v>2.0065336279257832E-2</v>
      </c>
      <c r="E34" s="306">
        <f t="shared" si="7"/>
        <v>0</v>
      </c>
      <c r="F34" s="316">
        <f>分析係数表!C37</f>
        <v>0.58105140483022077</v>
      </c>
      <c r="G34" s="306">
        <f t="shared" si="11"/>
        <v>0</v>
      </c>
      <c r="H34" s="306">
        <v>0</v>
      </c>
      <c r="I34" s="306">
        <f t="shared" si="1"/>
        <v>0</v>
      </c>
      <c r="J34" s="316">
        <f>分析係数表!G37</f>
        <v>0.40235165952905672</v>
      </c>
      <c r="K34" s="308">
        <f t="shared" si="8"/>
        <v>0</v>
      </c>
      <c r="L34" s="49"/>
      <c r="M34" s="50"/>
      <c r="N34" s="318">
        <f>分析係数表!H37</f>
        <v>4.2719417558337268E-2</v>
      </c>
      <c r="O34" s="310">
        <f t="shared" si="9"/>
        <v>0</v>
      </c>
      <c r="P34" s="316">
        <f>分析係数表!C37</f>
        <v>0.58105140483022077</v>
      </c>
      <c r="Q34" s="310">
        <f t="shared" si="10"/>
        <v>0</v>
      </c>
      <c r="R34" s="310">
        <v>0</v>
      </c>
      <c r="S34" s="311">
        <f t="shared" si="3"/>
        <v>0</v>
      </c>
      <c r="T34" s="316">
        <f>分析係数表!F37</f>
        <v>0.63403708963374472</v>
      </c>
      <c r="U34" s="313">
        <f t="shared" si="4"/>
        <v>0</v>
      </c>
      <c r="V34" s="320">
        <f>分析係数表!D37</f>
        <v>7.9200513574427991E-2</v>
      </c>
      <c r="W34" s="291">
        <f t="shared" si="5"/>
        <v>0</v>
      </c>
      <c r="X34" s="316">
        <f>分析係数表!E37</f>
        <v>7.3600662533244779E-2</v>
      </c>
      <c r="Y34" s="292">
        <f t="shared" si="6"/>
        <v>0</v>
      </c>
    </row>
    <row r="35" spans="1:25">
      <c r="A35" s="278">
        <v>31</v>
      </c>
      <c r="B35" s="266" t="s">
        <v>95</v>
      </c>
      <c r="C35" s="287"/>
      <c r="D35" s="316">
        <f>投入係数表!U35</f>
        <v>1.0627233221859243E-2</v>
      </c>
      <c r="E35" s="306">
        <f t="shared" si="7"/>
        <v>0</v>
      </c>
      <c r="F35" s="316">
        <f>分析係数表!C38</f>
        <v>0.47456671407271833</v>
      </c>
      <c r="G35" s="306">
        <f t="shared" si="11"/>
        <v>0</v>
      </c>
      <c r="H35" s="306">
        <v>0</v>
      </c>
      <c r="I35" s="306">
        <f t="shared" si="1"/>
        <v>0</v>
      </c>
      <c r="J35" s="316">
        <f>分析係数表!G38</f>
        <v>0.18003386475673192</v>
      </c>
      <c r="K35" s="308">
        <f t="shared" si="8"/>
        <v>0</v>
      </c>
      <c r="L35" s="49"/>
      <c r="M35" s="50"/>
      <c r="N35" s="318">
        <f>分析係数表!H38</f>
        <v>5.150358926080905E-2</v>
      </c>
      <c r="O35" s="310">
        <f t="shared" si="9"/>
        <v>0</v>
      </c>
      <c r="P35" s="316">
        <f>分析係数表!C38</f>
        <v>0.47456671407271833</v>
      </c>
      <c r="Q35" s="310">
        <f t="shared" si="10"/>
        <v>0</v>
      </c>
      <c r="R35" s="310">
        <v>0</v>
      </c>
      <c r="S35" s="311">
        <f t="shared" si="3"/>
        <v>0</v>
      </c>
      <c r="T35" s="316">
        <f>分析係数表!F38</f>
        <v>0.4997199825516766</v>
      </c>
      <c r="U35" s="313">
        <f t="shared" si="4"/>
        <v>0</v>
      </c>
      <c r="V35" s="320">
        <f>分析係数表!D38</f>
        <v>3.5590827435143364E-2</v>
      </c>
      <c r="W35" s="291">
        <f t="shared" si="5"/>
        <v>0</v>
      </c>
      <c r="X35" s="316">
        <f>分析係数表!E38</f>
        <v>3.1059891839156476E-2</v>
      </c>
      <c r="Y35" s="292">
        <f t="shared" si="6"/>
        <v>0</v>
      </c>
    </row>
    <row r="36" spans="1:25">
      <c r="A36" s="278">
        <v>32</v>
      </c>
      <c r="B36" s="266" t="s">
        <v>67</v>
      </c>
      <c r="C36" s="287"/>
      <c r="D36" s="316">
        <f>投入係数表!U36</f>
        <v>0</v>
      </c>
      <c r="E36" s="306">
        <f t="shared" si="7"/>
        <v>0</v>
      </c>
      <c r="F36" s="316">
        <f>分析係数表!C39</f>
        <v>1</v>
      </c>
      <c r="G36" s="306">
        <f t="shared" si="11"/>
        <v>0</v>
      </c>
      <c r="H36" s="306">
        <v>0</v>
      </c>
      <c r="I36" s="306">
        <f t="shared" si="1"/>
        <v>0</v>
      </c>
      <c r="J36" s="316">
        <f>分析係数表!G39</f>
        <v>0.33345520667958617</v>
      </c>
      <c r="K36" s="308">
        <f t="shared" si="8"/>
        <v>0</v>
      </c>
      <c r="L36" s="49"/>
      <c r="M36" s="50"/>
      <c r="N36" s="318">
        <f>分析係数表!H39</f>
        <v>5.0851604954235139E-3</v>
      </c>
      <c r="O36" s="310">
        <f t="shared" si="9"/>
        <v>0</v>
      </c>
      <c r="P36" s="316">
        <f>分析係数表!C39</f>
        <v>1</v>
      </c>
      <c r="Q36" s="310">
        <f t="shared" si="10"/>
        <v>0</v>
      </c>
      <c r="R36" s="310">
        <v>0</v>
      </c>
      <c r="S36" s="311">
        <f t="shared" si="3"/>
        <v>0</v>
      </c>
      <c r="T36" s="316">
        <f>分析係数表!F39</f>
        <v>0.70859596344355691</v>
      </c>
      <c r="U36" s="313">
        <f t="shared" si="4"/>
        <v>0</v>
      </c>
      <c r="V36" s="320">
        <f>分析係数表!D39</f>
        <v>4.8027598057070089E-2</v>
      </c>
      <c r="W36" s="291">
        <f t="shared" si="5"/>
        <v>0</v>
      </c>
      <c r="X36" s="316">
        <f>分析係数表!E39</f>
        <v>4.8027598057070089E-2</v>
      </c>
      <c r="Y36" s="292">
        <f t="shared" si="6"/>
        <v>0</v>
      </c>
    </row>
    <row r="37" spans="1:25">
      <c r="A37" s="278">
        <v>33</v>
      </c>
      <c r="B37" s="266" t="s">
        <v>96</v>
      </c>
      <c r="C37" s="287"/>
      <c r="D37" s="316">
        <f>投入係数表!U37</f>
        <v>1.9763936251423623E-3</v>
      </c>
      <c r="E37" s="306">
        <f t="shared" si="7"/>
        <v>0</v>
      </c>
      <c r="F37" s="316">
        <f>分析係数表!C40</f>
        <v>0.78927678494152065</v>
      </c>
      <c r="G37" s="306">
        <f t="shared" si="11"/>
        <v>0</v>
      </c>
      <c r="H37" s="306">
        <v>0</v>
      </c>
      <c r="I37" s="306">
        <f t="shared" si="1"/>
        <v>0</v>
      </c>
      <c r="J37" s="316">
        <f>分析係数表!G40</f>
        <v>0.52314226927728547</v>
      </c>
      <c r="K37" s="308">
        <f t="shared" si="8"/>
        <v>0</v>
      </c>
      <c r="L37" s="49"/>
      <c r="M37" s="50"/>
      <c r="N37" s="318">
        <f>分析係数表!H40</f>
        <v>3.428475595158087E-2</v>
      </c>
      <c r="O37" s="310">
        <f t="shared" si="9"/>
        <v>0</v>
      </c>
      <c r="P37" s="316">
        <f>分析係数表!C40</f>
        <v>0.78927678494152065</v>
      </c>
      <c r="Q37" s="310">
        <f t="shared" si="10"/>
        <v>0</v>
      </c>
      <c r="R37" s="310">
        <v>0</v>
      </c>
      <c r="S37" s="311">
        <f t="shared" si="3"/>
        <v>0</v>
      </c>
      <c r="T37" s="316">
        <f>分析係数表!F40</f>
        <v>0.70623799726049996</v>
      </c>
      <c r="U37" s="313">
        <f t="shared" si="4"/>
        <v>0</v>
      </c>
      <c r="V37" s="320">
        <f>分析係数表!D40</f>
        <v>9.0697433955161888E-2</v>
      </c>
      <c r="W37" s="291">
        <f t="shared" si="5"/>
        <v>0</v>
      </c>
      <c r="X37" s="316">
        <f>分析係数表!E40</f>
        <v>9.0562666353757981E-2</v>
      </c>
      <c r="Y37" s="292">
        <f t="shared" si="6"/>
        <v>0</v>
      </c>
    </row>
    <row r="38" spans="1:25">
      <c r="A38" s="278">
        <v>34</v>
      </c>
      <c r="B38" s="266" t="s">
        <v>97</v>
      </c>
      <c r="C38" s="287"/>
      <c r="D38" s="316">
        <f>投入係数表!U38</f>
        <v>0</v>
      </c>
      <c r="E38" s="306">
        <f t="shared" si="7"/>
        <v>0</v>
      </c>
      <c r="F38" s="316">
        <f>分析係数表!C41</f>
        <v>0.99594790611943085</v>
      </c>
      <c r="G38" s="306">
        <f t="shared" si="11"/>
        <v>0</v>
      </c>
      <c r="H38" s="306">
        <v>0</v>
      </c>
      <c r="I38" s="306">
        <f t="shared" si="1"/>
        <v>0</v>
      </c>
      <c r="J38" s="316">
        <f>分析係数表!G41</f>
        <v>0.50896339569449323</v>
      </c>
      <c r="K38" s="308">
        <f t="shared" si="8"/>
        <v>0</v>
      </c>
      <c r="L38" s="49"/>
      <c r="M38" s="50"/>
      <c r="N38" s="318">
        <f>分析係数表!H41</f>
        <v>5.504775199299148E-2</v>
      </c>
      <c r="O38" s="310">
        <f t="shared" si="9"/>
        <v>0</v>
      </c>
      <c r="P38" s="316">
        <f>分析係数表!C41</f>
        <v>0.99594790611943085</v>
      </c>
      <c r="Q38" s="310">
        <f t="shared" si="10"/>
        <v>0</v>
      </c>
      <c r="R38" s="310">
        <v>0</v>
      </c>
      <c r="S38" s="311">
        <f t="shared" si="3"/>
        <v>0</v>
      </c>
      <c r="T38" s="316">
        <f>分析係数表!F41</f>
        <v>0.58132099287543681</v>
      </c>
      <c r="U38" s="313">
        <f t="shared" si="4"/>
        <v>0</v>
      </c>
      <c r="V38" s="320">
        <f>分析係数表!D41</f>
        <v>0.12149342216939719</v>
      </c>
      <c r="W38" s="291">
        <f t="shared" si="5"/>
        <v>0</v>
      </c>
      <c r="X38" s="316">
        <f>分析係数表!E41</f>
        <v>0.11755967401821014</v>
      </c>
      <c r="Y38" s="292">
        <f t="shared" si="6"/>
        <v>0</v>
      </c>
    </row>
    <row r="39" spans="1:25">
      <c r="A39" s="278">
        <v>35</v>
      </c>
      <c r="B39" s="266" t="s">
        <v>3</v>
      </c>
      <c r="C39" s="287"/>
      <c r="D39" s="316">
        <f>投入係数表!U39</f>
        <v>2.7504811283231208E-4</v>
      </c>
      <c r="E39" s="306">
        <f>$C$23*D39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9"/>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316">
        <f>投入係数表!U40</f>
        <v>4.242411266102461E-2</v>
      </c>
      <c r="E40" s="306">
        <f>$C$23*D40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9"/>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316">
        <f>投入係数表!U41</f>
        <v>1.3587706172853739E-4</v>
      </c>
      <c r="E41" s="306">
        <f>$C$23*D41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9"/>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316">
        <f>投入係数表!U42</f>
        <v>8.4984925881121569E-4</v>
      </c>
      <c r="E42" s="306">
        <f>$C$23*D42</f>
        <v>0</v>
      </c>
      <c r="F42" s="316">
        <f>分析係数表!C45</f>
        <v>1</v>
      </c>
      <c r="G42" s="306">
        <f>E42*F42</f>
        <v>0</v>
      </c>
      <c r="H42" s="306">
        <v>0</v>
      </c>
      <c r="I42" s="306">
        <f>C42+H42</f>
        <v>0</v>
      </c>
      <c r="J42" s="316">
        <f>分析係数表!G45</f>
        <v>0</v>
      </c>
      <c r="K42" s="308">
        <f>I42*J42</f>
        <v>0</v>
      </c>
      <c r="L42" s="49"/>
      <c r="M42" s="50"/>
      <c r="N42" s="318">
        <f>分析係数表!H45</f>
        <v>0</v>
      </c>
      <c r="O42" s="310">
        <f t="shared" si="9"/>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316">
        <f>投入係数表!U43</f>
        <v>3.6060948685410015E-3</v>
      </c>
      <c r="E43" s="306">
        <f>$C$23*D43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9"/>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17">
        <f>投入係数表!U44</f>
        <v>0.65150415907333492</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8AA4C-8553-4EEC-942E-262B71B7651F}">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319</v>
      </c>
      <c r="S2" s="83" t="s">
        <v>240</v>
      </c>
      <c r="U2" s="290" t="s">
        <v>227</v>
      </c>
      <c r="W2" s="83" t="s">
        <v>216</v>
      </c>
      <c r="Y2" s="83" t="s">
        <v>241</v>
      </c>
    </row>
    <row r="3" spans="1:25" ht="44">
      <c r="B3" s="39"/>
      <c r="C3" s="40" t="s">
        <v>242</v>
      </c>
      <c r="D3" s="40" t="s">
        <v>320</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投入係数表!V5</f>
        <v>0</v>
      </c>
      <c r="E5" s="306">
        <f t="shared" ref="E5:E15" si="0">$C$24*D5</f>
        <v>0</v>
      </c>
      <c r="F5" s="316">
        <f>分析係数表!C8</f>
        <v>0.17333290637377241</v>
      </c>
      <c r="G5" s="306">
        <f t="shared" ref="G5:G10" si="1">E5*F5</f>
        <v>0</v>
      </c>
      <c r="H5" s="306">
        <f t="array" ref="H5:H43">MMULT(逆行列係数表!C5:AO43,G5:G43)</f>
        <v>0</v>
      </c>
      <c r="I5" s="306">
        <f t="shared" ref="I5:I10" si="2">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 t="shared" ref="S5:S38" si="3">I5+R5</f>
        <v>0</v>
      </c>
      <c r="T5" s="316">
        <f>分析係数表!F8</f>
        <v>0.42721038226158625</v>
      </c>
      <c r="U5" s="313">
        <f>S5*T5</f>
        <v>0</v>
      </c>
      <c r="V5" s="320">
        <f>分析係数表!D8</f>
        <v>0.32298797552049696</v>
      </c>
      <c r="W5" s="301">
        <f>ROUND(S5*V5,0)</f>
        <v>0</v>
      </c>
      <c r="X5" s="316">
        <f>分析係数表!E8</f>
        <v>0.12265584155979949</v>
      </c>
      <c r="Y5" s="302">
        <f t="shared" ref="Y5:Y38" si="4">ROUND(S5*X5,0)</f>
        <v>0</v>
      </c>
    </row>
    <row r="6" spans="1:25">
      <c r="A6" s="278">
        <v>2</v>
      </c>
      <c r="B6" s="266" t="s">
        <v>74</v>
      </c>
      <c r="C6" s="287"/>
      <c r="D6" s="316">
        <f>投入係数表!V6</f>
        <v>0</v>
      </c>
      <c r="E6" s="306">
        <f t="shared" si="0"/>
        <v>0</v>
      </c>
      <c r="F6" s="316">
        <f>分析係数表!C9</f>
        <v>0.39351462480142041</v>
      </c>
      <c r="G6" s="306">
        <f t="shared" si="1"/>
        <v>0</v>
      </c>
      <c r="H6" s="306">
        <v>0</v>
      </c>
      <c r="I6" s="306">
        <f t="shared" si="2"/>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 t="shared" si="3"/>
        <v>0</v>
      </c>
      <c r="T6" s="316">
        <f>分析係数表!F9</f>
        <v>0.63987813845992225</v>
      </c>
      <c r="U6" s="313">
        <f t="shared" ref="U6:U38" si="5">S6*T6</f>
        <v>0</v>
      </c>
      <c r="V6" s="320">
        <f>分析係数表!D9</f>
        <v>0.29572434079210003</v>
      </c>
      <c r="W6" s="301">
        <f t="shared" ref="W6:W38" si="6">ROUND(S6*V6,0)</f>
        <v>0</v>
      </c>
      <c r="X6" s="316">
        <f>分析係数表!E9</f>
        <v>0.26862065342998215</v>
      </c>
      <c r="Y6" s="302">
        <f t="shared" si="4"/>
        <v>0</v>
      </c>
    </row>
    <row r="7" spans="1:25">
      <c r="A7" s="278">
        <v>3</v>
      </c>
      <c r="B7" s="266" t="s">
        <v>75</v>
      </c>
      <c r="C7" s="287"/>
      <c r="D7" s="316">
        <f>投入係数表!V7</f>
        <v>0</v>
      </c>
      <c r="E7" s="306">
        <f t="shared" si="0"/>
        <v>0</v>
      </c>
      <c r="F7" s="316">
        <f>分析係数表!C10</f>
        <v>0.12671464860287895</v>
      </c>
      <c r="G7" s="306">
        <f t="shared" si="1"/>
        <v>0</v>
      </c>
      <c r="H7" s="306">
        <v>0</v>
      </c>
      <c r="I7" s="306">
        <f t="shared" si="2"/>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 t="shared" si="3"/>
        <v>0</v>
      </c>
      <c r="T7" s="316">
        <f>分析係数表!F10</f>
        <v>0.47381340455197063</v>
      </c>
      <c r="U7" s="313">
        <f t="shared" si="5"/>
        <v>0</v>
      </c>
      <c r="V7" s="320">
        <f>分析係数表!D10</f>
        <v>9.5045460793747427E-2</v>
      </c>
      <c r="W7" s="301">
        <f t="shared" si="6"/>
        <v>0</v>
      </c>
      <c r="X7" s="316">
        <f>分析係数表!E10</f>
        <v>4.2279520059697977E-2</v>
      </c>
      <c r="Y7" s="302">
        <f t="shared" si="4"/>
        <v>0</v>
      </c>
    </row>
    <row r="8" spans="1:25">
      <c r="A8" s="278">
        <v>4</v>
      </c>
      <c r="B8" s="266" t="s">
        <v>76</v>
      </c>
      <c r="C8" s="287"/>
      <c r="D8" s="316">
        <f>投入係数表!V8</f>
        <v>0</v>
      </c>
      <c r="E8" s="306">
        <f t="shared" si="0"/>
        <v>0</v>
      </c>
      <c r="F8" s="316">
        <f>分析係数表!C11</f>
        <v>9.348517078458185E-3</v>
      </c>
      <c r="G8" s="306">
        <f t="shared" si="1"/>
        <v>0</v>
      </c>
      <c r="H8" s="306">
        <v>0</v>
      </c>
      <c r="I8" s="306">
        <f t="shared" si="2"/>
        <v>0</v>
      </c>
      <c r="J8" s="316">
        <f>分析係数表!G11</f>
        <v>0.2579516055394917</v>
      </c>
      <c r="K8" s="308">
        <f>I8*J8</f>
        <v>0</v>
      </c>
      <c r="L8" s="49"/>
      <c r="M8" s="50"/>
      <c r="N8" s="318">
        <f>分析係数表!H11</f>
        <v>-1.9466162084954558E-5</v>
      </c>
      <c r="O8" s="310">
        <f>$M$44*N8</f>
        <v>0</v>
      </c>
      <c r="P8" s="316">
        <f>分析係数表!C11</f>
        <v>9.348517078458185E-3</v>
      </c>
      <c r="Q8" s="310">
        <f>O8*P8</f>
        <v>0</v>
      </c>
      <c r="R8" s="310">
        <v>0</v>
      </c>
      <c r="S8" s="311">
        <f t="shared" si="3"/>
        <v>0</v>
      </c>
      <c r="T8" s="316">
        <f>分析係数表!F11</f>
        <v>0.54360066960888753</v>
      </c>
      <c r="U8" s="313">
        <f t="shared" si="5"/>
        <v>0</v>
      </c>
      <c r="V8" s="320">
        <f>分析係数表!D11</f>
        <v>4.0785268604474206E-2</v>
      </c>
      <c r="W8" s="301">
        <f t="shared" si="6"/>
        <v>0</v>
      </c>
      <c r="X8" s="316">
        <f>分析係数表!E11</f>
        <v>3.926343022371024E-2</v>
      </c>
      <c r="Y8" s="302">
        <f t="shared" si="4"/>
        <v>0</v>
      </c>
    </row>
    <row r="9" spans="1:25">
      <c r="A9" s="278">
        <v>5</v>
      </c>
      <c r="B9" s="266" t="s">
        <v>77</v>
      </c>
      <c r="C9" s="287"/>
      <c r="D9" s="316">
        <f>投入係数表!V9</f>
        <v>0</v>
      </c>
      <c r="E9" s="306">
        <f t="shared" si="0"/>
        <v>0</v>
      </c>
      <c r="F9" s="316">
        <f>分析係数表!C12</f>
        <v>0.26169189557273109</v>
      </c>
      <c r="G9" s="306">
        <f t="shared" si="1"/>
        <v>0</v>
      </c>
      <c r="H9" s="306">
        <v>0</v>
      </c>
      <c r="I9" s="306">
        <f t="shared" si="2"/>
        <v>0</v>
      </c>
      <c r="J9" s="316">
        <f>分析係数表!G12</f>
        <v>0.13770114594385849</v>
      </c>
      <c r="K9" s="308">
        <f>I9*J9</f>
        <v>0</v>
      </c>
      <c r="L9" s="49"/>
      <c r="M9" s="50"/>
      <c r="N9" s="318">
        <f>分析係数表!H12</f>
        <v>0.10146071966313146</v>
      </c>
      <c r="O9" s="310">
        <f t="shared" ref="O9:O43" si="7">$M$44*N9</f>
        <v>0</v>
      </c>
      <c r="P9" s="316">
        <f>分析係数表!C12</f>
        <v>0.26169189557273109</v>
      </c>
      <c r="Q9" s="310">
        <f t="shared" ref="Q9:Q38" si="8">O9*P9</f>
        <v>0</v>
      </c>
      <c r="R9" s="310">
        <v>0</v>
      </c>
      <c r="S9" s="311">
        <f t="shared" si="3"/>
        <v>0</v>
      </c>
      <c r="T9" s="316">
        <f>分析係数表!F12</f>
        <v>0.33651535386825859</v>
      </c>
      <c r="U9" s="313">
        <f t="shared" si="5"/>
        <v>0</v>
      </c>
      <c r="V9" s="320">
        <f>分析係数表!D12</f>
        <v>3.4578030097235327E-2</v>
      </c>
      <c r="W9" s="301">
        <f t="shared" si="6"/>
        <v>0</v>
      </c>
      <c r="X9" s="316">
        <f>分析係数表!E12</f>
        <v>3.3355134693599395E-2</v>
      </c>
      <c r="Y9" s="302">
        <f t="shared" si="4"/>
        <v>0</v>
      </c>
    </row>
    <row r="10" spans="1:25">
      <c r="A10" s="278">
        <v>6</v>
      </c>
      <c r="B10" s="266" t="s">
        <v>78</v>
      </c>
      <c r="C10" s="287"/>
      <c r="D10" s="316">
        <f>投入係数表!V10</f>
        <v>1.1018571082957863E-3</v>
      </c>
      <c r="E10" s="306">
        <f t="shared" si="0"/>
        <v>0</v>
      </c>
      <c r="F10" s="316">
        <f>分析係数表!C13</f>
        <v>8.2810371123538395E-2</v>
      </c>
      <c r="G10" s="306">
        <f t="shared" si="1"/>
        <v>0</v>
      </c>
      <c r="H10" s="306">
        <v>0</v>
      </c>
      <c r="I10" s="306">
        <f t="shared" si="2"/>
        <v>0</v>
      </c>
      <c r="J10" s="316">
        <f>分析係数表!G13</f>
        <v>0.2721720626600464</v>
      </c>
      <c r="K10" s="308">
        <f t="shared" ref="K10:K43" si="9">I10*J10</f>
        <v>0</v>
      </c>
      <c r="L10" s="49"/>
      <c r="M10" s="50"/>
      <c r="N10" s="318">
        <f>分析係数表!H13</f>
        <v>1.212874021164739E-2</v>
      </c>
      <c r="O10" s="310">
        <f t="shared" si="7"/>
        <v>0</v>
      </c>
      <c r="P10" s="316">
        <f>分析係数表!C13</f>
        <v>8.2810371123538395E-2</v>
      </c>
      <c r="Q10" s="310">
        <f t="shared" si="8"/>
        <v>0</v>
      </c>
      <c r="R10" s="310">
        <v>0</v>
      </c>
      <c r="S10" s="311">
        <f t="shared" si="3"/>
        <v>0</v>
      </c>
      <c r="T10" s="316">
        <f>分析係数表!F13</f>
        <v>0.39077170920544851</v>
      </c>
      <c r="U10" s="313">
        <f t="shared" si="5"/>
        <v>0</v>
      </c>
      <c r="V10" s="320">
        <f>分析係数表!D13</f>
        <v>0.12720758845381647</v>
      </c>
      <c r="W10" s="301">
        <f t="shared" si="6"/>
        <v>0</v>
      </c>
      <c r="X10" s="316">
        <f>分析係数表!E13</f>
        <v>9.5492852763317662E-2</v>
      </c>
      <c r="Y10" s="302">
        <f t="shared" si="4"/>
        <v>0</v>
      </c>
    </row>
    <row r="11" spans="1:25">
      <c r="A11" s="278">
        <v>7</v>
      </c>
      <c r="B11" s="266" t="s">
        <v>79</v>
      </c>
      <c r="C11" s="287"/>
      <c r="D11" s="316">
        <f>投入係数表!V11</f>
        <v>5.7775637939335581E-3</v>
      </c>
      <c r="E11" s="306">
        <f t="shared" si="0"/>
        <v>0</v>
      </c>
      <c r="F11" s="316">
        <f>分析係数表!C14</f>
        <v>0.29759344347769412</v>
      </c>
      <c r="G11" s="306">
        <f t="shared" ref="G11:G38" si="10">E11*F11</f>
        <v>0</v>
      </c>
      <c r="H11" s="306">
        <v>0</v>
      </c>
      <c r="I11" s="306">
        <f t="shared" ref="I11:I38" si="11">C11+H11</f>
        <v>0</v>
      </c>
      <c r="J11" s="316">
        <f>分析係数表!G14</f>
        <v>0.17335642824825784</v>
      </c>
      <c r="K11" s="308">
        <f t="shared" si="9"/>
        <v>0</v>
      </c>
      <c r="L11" s="49"/>
      <c r="M11" s="50"/>
      <c r="N11" s="318">
        <f>分析係数表!H14</f>
        <v>1.9165801846449152E-3</v>
      </c>
      <c r="O11" s="310">
        <f t="shared" si="7"/>
        <v>0</v>
      </c>
      <c r="P11" s="316">
        <f>分析係数表!C14</f>
        <v>0.29759344347769412</v>
      </c>
      <c r="Q11" s="310">
        <f t="shared" si="8"/>
        <v>0</v>
      </c>
      <c r="R11" s="310">
        <v>0</v>
      </c>
      <c r="S11" s="311">
        <f t="shared" si="3"/>
        <v>0</v>
      </c>
      <c r="T11" s="316">
        <f>分析係数表!F14</f>
        <v>0.35598651785260127</v>
      </c>
      <c r="U11" s="313">
        <f t="shared" si="5"/>
        <v>0</v>
      </c>
      <c r="V11" s="320">
        <f>分析係数表!D14</f>
        <v>4.3833041969742803E-2</v>
      </c>
      <c r="W11" s="301">
        <f t="shared" si="6"/>
        <v>0</v>
      </c>
      <c r="X11" s="316">
        <f>分析係数表!E14</f>
        <v>3.8757158040430381E-2</v>
      </c>
      <c r="Y11" s="302">
        <f t="shared" si="4"/>
        <v>0</v>
      </c>
    </row>
    <row r="12" spans="1:25">
      <c r="A12" s="278">
        <v>8</v>
      </c>
      <c r="B12" s="266" t="s">
        <v>80</v>
      </c>
      <c r="C12" s="287"/>
      <c r="D12" s="316">
        <f>投入係数表!V12</f>
        <v>1.0431712405713368E-2</v>
      </c>
      <c r="E12" s="306">
        <f t="shared" si="0"/>
        <v>0</v>
      </c>
      <c r="F12" s="316">
        <f>分析係数表!C15</f>
        <v>0.21593049601829584</v>
      </c>
      <c r="G12" s="306">
        <f t="shared" si="10"/>
        <v>0</v>
      </c>
      <c r="H12" s="306">
        <v>0</v>
      </c>
      <c r="I12" s="306">
        <f t="shared" si="11"/>
        <v>0</v>
      </c>
      <c r="J12" s="316">
        <f>分析係数表!G15</f>
        <v>0.1171240792325445</v>
      </c>
      <c r="K12" s="308">
        <f t="shared" si="9"/>
        <v>0</v>
      </c>
      <c r="L12" s="49"/>
      <c r="M12" s="50"/>
      <c r="N12" s="318">
        <f>分析係数表!H15</f>
        <v>7.9892300155183192E-3</v>
      </c>
      <c r="O12" s="310">
        <f t="shared" si="7"/>
        <v>0</v>
      </c>
      <c r="P12" s="316">
        <f>分析係数表!C15</f>
        <v>0.21593049601829584</v>
      </c>
      <c r="Q12" s="310">
        <f t="shared" si="8"/>
        <v>0</v>
      </c>
      <c r="R12" s="310">
        <v>0</v>
      </c>
      <c r="S12" s="311">
        <f t="shared" si="3"/>
        <v>0</v>
      </c>
      <c r="T12" s="316">
        <f>分析係数表!F15</f>
        <v>0.35842164855867914</v>
      </c>
      <c r="U12" s="313">
        <f t="shared" si="5"/>
        <v>0</v>
      </c>
      <c r="V12" s="320">
        <f>分析係数表!D15</f>
        <v>1.5678367482667734E-2</v>
      </c>
      <c r="W12" s="301">
        <f t="shared" si="6"/>
        <v>0</v>
      </c>
      <c r="X12" s="316">
        <f>分析係数表!E15</f>
        <v>1.5634458686506418E-2</v>
      </c>
      <c r="Y12" s="302">
        <f t="shared" si="4"/>
        <v>0</v>
      </c>
    </row>
    <row r="13" spans="1:25">
      <c r="A13" s="278">
        <v>9</v>
      </c>
      <c r="B13" s="266" t="s">
        <v>81</v>
      </c>
      <c r="C13" s="287"/>
      <c r="D13" s="316">
        <f>投入係数表!V13</f>
        <v>4.7906830795468972E-4</v>
      </c>
      <c r="E13" s="306">
        <f t="shared" si="0"/>
        <v>0</v>
      </c>
      <c r="F13" s="316">
        <f>分析係数表!C16</f>
        <v>0.18770505348742417</v>
      </c>
      <c r="G13" s="306">
        <f t="shared" si="10"/>
        <v>0</v>
      </c>
      <c r="H13" s="306">
        <v>0</v>
      </c>
      <c r="I13" s="306">
        <f t="shared" si="11"/>
        <v>0</v>
      </c>
      <c r="J13" s="316">
        <f>分析係数表!G16</f>
        <v>1.5279579137581789E-2</v>
      </c>
      <c r="K13" s="308">
        <f t="shared" si="9"/>
        <v>0</v>
      </c>
      <c r="L13" s="49"/>
      <c r="M13" s="50"/>
      <c r="N13" s="318">
        <f>分析係数表!H16</f>
        <v>6.0242927132958465E-3</v>
      </c>
      <c r="O13" s="310">
        <f t="shared" si="7"/>
        <v>0</v>
      </c>
      <c r="P13" s="316">
        <f>分析係数表!C16</f>
        <v>0.18770505348742417</v>
      </c>
      <c r="Q13" s="310">
        <f t="shared" si="8"/>
        <v>0</v>
      </c>
      <c r="R13" s="310">
        <v>0</v>
      </c>
      <c r="S13" s="311">
        <f t="shared" si="3"/>
        <v>0</v>
      </c>
      <c r="T13" s="316">
        <f>分析係数表!F16</f>
        <v>0.2627694146106877</v>
      </c>
      <c r="U13" s="313">
        <f t="shared" si="5"/>
        <v>0</v>
      </c>
      <c r="V13" s="320">
        <f>分析係数表!D16</f>
        <v>1.0339400475073228E-2</v>
      </c>
      <c r="W13" s="301">
        <f t="shared" si="6"/>
        <v>0</v>
      </c>
      <c r="X13" s="316">
        <f>分析係数表!E16</f>
        <v>1.0339400475073228E-2</v>
      </c>
      <c r="Y13" s="302">
        <f t="shared" si="4"/>
        <v>0</v>
      </c>
    </row>
    <row r="14" spans="1:25">
      <c r="A14" s="278">
        <v>10</v>
      </c>
      <c r="B14" s="266" t="s">
        <v>82</v>
      </c>
      <c r="C14" s="287"/>
      <c r="D14" s="316">
        <f>投入係数表!V14</f>
        <v>4.9260198765440973E-2</v>
      </c>
      <c r="E14" s="306">
        <f t="shared" si="0"/>
        <v>0</v>
      </c>
      <c r="F14" s="316">
        <f>分析係数表!C17</f>
        <v>0.24245613901755958</v>
      </c>
      <c r="G14" s="306">
        <f t="shared" si="10"/>
        <v>0</v>
      </c>
      <c r="H14" s="306">
        <v>0</v>
      </c>
      <c r="I14" s="306">
        <f t="shared" si="11"/>
        <v>0</v>
      </c>
      <c r="J14" s="316">
        <f>分析係数表!G17</f>
        <v>0.24054742090319753</v>
      </c>
      <c r="K14" s="308">
        <f t="shared" si="9"/>
        <v>0</v>
      </c>
      <c r="L14" s="49"/>
      <c r="M14" s="50"/>
      <c r="N14" s="318">
        <f>分析係数表!H17</f>
        <v>2.8816966460243139E-3</v>
      </c>
      <c r="O14" s="310">
        <f t="shared" si="7"/>
        <v>0</v>
      </c>
      <c r="P14" s="316">
        <f>分析係数表!C17</f>
        <v>0.24245613901755958</v>
      </c>
      <c r="Q14" s="310">
        <f t="shared" si="8"/>
        <v>0</v>
      </c>
      <c r="R14" s="310">
        <v>0</v>
      </c>
      <c r="S14" s="311">
        <f t="shared" si="3"/>
        <v>0</v>
      </c>
      <c r="T14" s="316">
        <f>分析係数表!F17</f>
        <v>0.42825667105631338</v>
      </c>
      <c r="U14" s="313">
        <f t="shared" si="5"/>
        <v>0</v>
      </c>
      <c r="V14" s="320">
        <f>分析係数表!D17</f>
        <v>5.1560411778863557E-2</v>
      </c>
      <c r="W14" s="301">
        <f t="shared" si="6"/>
        <v>0</v>
      </c>
      <c r="X14" s="316">
        <f>分析係数表!E17</f>
        <v>4.9008807340167618E-2</v>
      </c>
      <c r="Y14" s="302">
        <f t="shared" si="4"/>
        <v>0</v>
      </c>
    </row>
    <row r="15" spans="1:25">
      <c r="A15" s="278">
        <v>11</v>
      </c>
      <c r="B15" s="266" t="s">
        <v>83</v>
      </c>
      <c r="C15" s="287"/>
      <c r="D15" s="316">
        <f>投入係数表!V15</f>
        <v>2.2923418535631904E-3</v>
      </c>
      <c r="E15" s="306">
        <f t="shared" si="0"/>
        <v>0</v>
      </c>
      <c r="F15" s="316">
        <f>分析係数表!C18</f>
        <v>0.40831687749419565</v>
      </c>
      <c r="G15" s="306">
        <f t="shared" si="10"/>
        <v>0</v>
      </c>
      <c r="H15" s="306">
        <v>0</v>
      </c>
      <c r="I15" s="306">
        <f t="shared" si="11"/>
        <v>0</v>
      </c>
      <c r="J15" s="316">
        <f>分析係数表!G18</f>
        <v>0.21766947174074985</v>
      </c>
      <c r="K15" s="308">
        <f t="shared" si="9"/>
        <v>0</v>
      </c>
      <c r="L15" s="49"/>
      <c r="M15" s="50"/>
      <c r="N15" s="318">
        <f>分析係数表!H18</f>
        <v>4.4543159123807785E-4</v>
      </c>
      <c r="O15" s="310">
        <f t="shared" si="7"/>
        <v>0</v>
      </c>
      <c r="P15" s="316">
        <f>分析係数表!C18</f>
        <v>0.40831687749419565</v>
      </c>
      <c r="Q15" s="310">
        <f t="shared" si="8"/>
        <v>0</v>
      </c>
      <c r="R15" s="310">
        <v>0</v>
      </c>
      <c r="S15" s="311">
        <f t="shared" si="3"/>
        <v>0</v>
      </c>
      <c r="T15" s="316">
        <f>分析係数表!F18</f>
        <v>0.48997194925916815</v>
      </c>
      <c r="U15" s="313">
        <f t="shared" si="5"/>
        <v>0</v>
      </c>
      <c r="V15" s="320">
        <f>分析係数表!D18</f>
        <v>3.8565313316438733E-2</v>
      </c>
      <c r="W15" s="301">
        <f t="shared" si="6"/>
        <v>0</v>
      </c>
      <c r="X15" s="316">
        <f>分析係数表!E18</f>
        <v>3.6576455199010559E-2</v>
      </c>
      <c r="Y15" s="302">
        <f t="shared" si="4"/>
        <v>0</v>
      </c>
    </row>
    <row r="16" spans="1:25">
      <c r="A16" s="278">
        <v>12</v>
      </c>
      <c r="B16" s="266" t="s">
        <v>84</v>
      </c>
      <c r="C16" s="287"/>
      <c r="D16" s="316">
        <f>投入係数表!V16</f>
        <v>1.0194573593275797E-2</v>
      </c>
      <c r="E16" s="306">
        <f t="shared" ref="E16:E38" si="12">$C$24*D16</f>
        <v>0</v>
      </c>
      <c r="F16" s="316">
        <f>分析係数表!C19</f>
        <v>0.72110086081153413</v>
      </c>
      <c r="G16" s="306">
        <f t="shared" si="10"/>
        <v>0</v>
      </c>
      <c r="H16" s="306">
        <v>0</v>
      </c>
      <c r="I16" s="306">
        <f t="shared" si="11"/>
        <v>0</v>
      </c>
      <c r="J16" s="316">
        <f>分析係数表!G19</f>
        <v>6.2445810408374151E-2</v>
      </c>
      <c r="K16" s="308">
        <f t="shared" si="9"/>
        <v>0</v>
      </c>
      <c r="L16" s="49"/>
      <c r="M16" s="50"/>
      <c r="N16" s="318">
        <f>分析係数表!H19</f>
        <v>-1.2604560155461526E-4</v>
      </c>
      <c r="O16" s="310">
        <f t="shared" si="7"/>
        <v>0</v>
      </c>
      <c r="P16" s="316">
        <f>分析係数表!C19</f>
        <v>0.72110086081153413</v>
      </c>
      <c r="Q16" s="310">
        <f t="shared" si="8"/>
        <v>0</v>
      </c>
      <c r="R16" s="310">
        <v>0</v>
      </c>
      <c r="S16" s="311">
        <f t="shared" si="3"/>
        <v>0</v>
      </c>
      <c r="T16" s="316">
        <f>分析係数表!F19</f>
        <v>0.21331101927013058</v>
      </c>
      <c r="U16" s="313">
        <f t="shared" si="5"/>
        <v>0</v>
      </c>
      <c r="V16" s="320">
        <f>分析係数表!D19</f>
        <v>1.2736199640345095E-2</v>
      </c>
      <c r="W16" s="301">
        <f t="shared" si="6"/>
        <v>0</v>
      </c>
      <c r="X16" s="316">
        <f>分析係数表!E19</f>
        <v>1.2523714081279422E-2</v>
      </c>
      <c r="Y16" s="302">
        <f t="shared" si="4"/>
        <v>0</v>
      </c>
    </row>
    <row r="17" spans="1:25">
      <c r="A17" s="278">
        <v>13</v>
      </c>
      <c r="B17" s="266" t="s">
        <v>85</v>
      </c>
      <c r="C17" s="287"/>
      <c r="D17" s="316">
        <f>投入係数表!V17</f>
        <v>4.7729575521525736E-2</v>
      </c>
      <c r="E17" s="306">
        <f t="shared" si="12"/>
        <v>0</v>
      </c>
      <c r="F17" s="316">
        <f>分析係数表!C20</f>
        <v>4.9598906854145253E-2</v>
      </c>
      <c r="G17" s="306">
        <f t="shared" si="10"/>
        <v>0</v>
      </c>
      <c r="H17" s="306">
        <v>0</v>
      </c>
      <c r="I17" s="306">
        <f t="shared" si="11"/>
        <v>0</v>
      </c>
      <c r="J17" s="316">
        <f>分析係数表!G20</f>
        <v>0.11671945764775135</v>
      </c>
      <c r="K17" s="308">
        <f t="shared" si="9"/>
        <v>0</v>
      </c>
      <c r="L17" s="49"/>
      <c r="M17" s="50"/>
      <c r="N17" s="318">
        <f>分析係数表!H20</f>
        <v>7.0439320449493942E-4</v>
      </c>
      <c r="O17" s="310">
        <f t="shared" si="7"/>
        <v>0</v>
      </c>
      <c r="P17" s="316">
        <f>分析係数表!C20</f>
        <v>4.9598906854145253E-2</v>
      </c>
      <c r="Q17" s="310">
        <f t="shared" si="8"/>
        <v>0</v>
      </c>
      <c r="R17" s="310">
        <v>0</v>
      </c>
      <c r="S17" s="311">
        <f t="shared" si="3"/>
        <v>0</v>
      </c>
      <c r="T17" s="316">
        <f>分析係数表!F20</f>
        <v>0.2109583665362576</v>
      </c>
      <c r="U17" s="313">
        <f t="shared" si="5"/>
        <v>0</v>
      </c>
      <c r="V17" s="320">
        <f>分析係数表!D20</f>
        <v>3.0797631013066269E-2</v>
      </c>
      <c r="W17" s="301">
        <f t="shared" si="6"/>
        <v>0</v>
      </c>
      <c r="X17" s="316">
        <f>分析係数表!E20</f>
        <v>2.9972730221401771E-2</v>
      </c>
      <c r="Y17" s="302">
        <f t="shared" si="4"/>
        <v>0</v>
      </c>
    </row>
    <row r="18" spans="1:25">
      <c r="A18" s="278">
        <v>14</v>
      </c>
      <c r="B18" s="266" t="s">
        <v>86</v>
      </c>
      <c r="C18" s="287"/>
      <c r="D18" s="316">
        <f>投入係数表!V18</f>
        <v>2.3407277526666138E-2</v>
      </c>
      <c r="E18" s="306">
        <f t="shared" si="12"/>
        <v>0</v>
      </c>
      <c r="F18" s="316">
        <f>分析係数表!C21</f>
        <v>0.28411166756853934</v>
      </c>
      <c r="G18" s="306">
        <f t="shared" si="10"/>
        <v>0</v>
      </c>
      <c r="H18" s="306">
        <v>0</v>
      </c>
      <c r="I18" s="306">
        <f t="shared" si="11"/>
        <v>0</v>
      </c>
      <c r="J18" s="316">
        <f>分析係数表!G21</f>
        <v>0.29005387701730417</v>
      </c>
      <c r="K18" s="308">
        <f t="shared" si="9"/>
        <v>0</v>
      </c>
      <c r="L18" s="49"/>
      <c r="M18" s="50"/>
      <c r="N18" s="318">
        <f>分析係数表!H21</f>
        <v>2.3737267060065176E-3</v>
      </c>
      <c r="O18" s="310">
        <f t="shared" si="7"/>
        <v>0</v>
      </c>
      <c r="P18" s="316">
        <f>分析係数表!C21</f>
        <v>0.28411166756853934</v>
      </c>
      <c r="Q18" s="310">
        <f t="shared" si="8"/>
        <v>0</v>
      </c>
      <c r="R18" s="310">
        <v>0</v>
      </c>
      <c r="S18" s="311">
        <f t="shared" si="3"/>
        <v>0</v>
      </c>
      <c r="T18" s="316">
        <f>分析係数表!F21</f>
        <v>0.45791147145628314</v>
      </c>
      <c r="U18" s="313">
        <f t="shared" si="5"/>
        <v>0</v>
      </c>
      <c r="V18" s="320">
        <f>分析係数表!D21</f>
        <v>5.9847590028896828E-2</v>
      </c>
      <c r="W18" s="301">
        <f t="shared" si="6"/>
        <v>0</v>
      </c>
      <c r="X18" s="316">
        <f>分析係数表!E21</f>
        <v>5.4782163530779596E-2</v>
      </c>
      <c r="Y18" s="302">
        <f t="shared" si="4"/>
        <v>0</v>
      </c>
    </row>
    <row r="19" spans="1:25">
      <c r="A19" s="278">
        <v>15</v>
      </c>
      <c r="B19" s="266" t="s">
        <v>70</v>
      </c>
      <c r="C19" s="287"/>
      <c r="D19" s="316">
        <f>投入係数表!V19</f>
        <v>1.4132515084663347E-3</v>
      </c>
      <c r="E19" s="306">
        <f t="shared" si="12"/>
        <v>0</v>
      </c>
      <c r="F19" s="316">
        <f>分析係数表!C22</f>
        <v>0.28280144764930404</v>
      </c>
      <c r="G19" s="306">
        <f t="shared" si="10"/>
        <v>0</v>
      </c>
      <c r="H19" s="306">
        <v>0</v>
      </c>
      <c r="I19" s="306">
        <f t="shared" si="11"/>
        <v>0</v>
      </c>
      <c r="J19" s="316">
        <f>分析係数表!G22</f>
        <v>0.21325815420745545</v>
      </c>
      <c r="K19" s="308">
        <f t="shared" si="9"/>
        <v>0</v>
      </c>
      <c r="L19" s="49"/>
      <c r="M19" s="50"/>
      <c r="N19" s="318">
        <f>分析係数表!H22</f>
        <v>5.2408897921031505E-5</v>
      </c>
      <c r="O19" s="310">
        <f t="shared" si="7"/>
        <v>0</v>
      </c>
      <c r="P19" s="316">
        <f>分析係数表!C22</f>
        <v>0.28280144764930404</v>
      </c>
      <c r="Q19" s="310">
        <f t="shared" si="8"/>
        <v>0</v>
      </c>
      <c r="R19" s="310">
        <v>0</v>
      </c>
      <c r="S19" s="311">
        <f t="shared" si="3"/>
        <v>0</v>
      </c>
      <c r="T19" s="316">
        <f>分析係数表!F22</f>
        <v>0.43073258580094059</v>
      </c>
      <c r="U19" s="313">
        <f t="shared" si="5"/>
        <v>0</v>
      </c>
      <c r="V19" s="320">
        <f>分析係数表!D22</f>
        <v>2.2938556731137788E-2</v>
      </c>
      <c r="W19" s="301">
        <f t="shared" si="6"/>
        <v>0</v>
      </c>
      <c r="X19" s="316">
        <f>分析係数表!E22</f>
        <v>2.2183368519679003E-2</v>
      </c>
      <c r="Y19" s="302">
        <f t="shared" si="4"/>
        <v>0</v>
      </c>
    </row>
    <row r="20" spans="1:25">
      <c r="A20" s="278">
        <v>16</v>
      </c>
      <c r="B20" s="266" t="s">
        <v>71</v>
      </c>
      <c r="C20" s="287"/>
      <c r="D20" s="316">
        <f>投入係数表!V20</f>
        <v>5.1020774797174459E-4</v>
      </c>
      <c r="E20" s="306">
        <f t="shared" si="12"/>
        <v>0</v>
      </c>
      <c r="F20" s="316">
        <f>分析係数表!C23</f>
        <v>0.31843177703160996</v>
      </c>
      <c r="G20" s="306">
        <f t="shared" si="10"/>
        <v>0</v>
      </c>
      <c r="H20" s="306">
        <v>0</v>
      </c>
      <c r="I20" s="306">
        <f t="shared" si="11"/>
        <v>0</v>
      </c>
      <c r="J20" s="316">
        <f>分析係数表!G23</f>
        <v>0.24379890925547271</v>
      </c>
      <c r="K20" s="308">
        <f t="shared" si="9"/>
        <v>0</v>
      </c>
      <c r="L20" s="49"/>
      <c r="M20" s="50"/>
      <c r="N20" s="318">
        <f>分析係数表!H23</f>
        <v>7.2227388731505603E-6</v>
      </c>
      <c r="O20" s="310">
        <f t="shared" si="7"/>
        <v>0</v>
      </c>
      <c r="P20" s="316">
        <f>分析係数表!C23</f>
        <v>0.31843177703160996</v>
      </c>
      <c r="Q20" s="310">
        <f t="shared" si="8"/>
        <v>0</v>
      </c>
      <c r="R20" s="310">
        <v>0</v>
      </c>
      <c r="S20" s="311">
        <f t="shared" si="3"/>
        <v>0</v>
      </c>
      <c r="T20" s="316">
        <f>分析係数表!F23</f>
        <v>0.43764444987651224</v>
      </c>
      <c r="U20" s="313">
        <f t="shared" si="5"/>
        <v>0</v>
      </c>
      <c r="V20" s="320">
        <f>分析係数表!D23</f>
        <v>3.7770855561684982E-2</v>
      </c>
      <c r="W20" s="301">
        <f t="shared" si="6"/>
        <v>0</v>
      </c>
      <c r="X20" s="316">
        <f>分析係数表!E23</f>
        <v>3.6503495425501575E-2</v>
      </c>
      <c r="Y20" s="302">
        <f t="shared" si="4"/>
        <v>0</v>
      </c>
    </row>
    <row r="21" spans="1:25">
      <c r="A21" s="278">
        <v>17</v>
      </c>
      <c r="B21" s="266" t="s">
        <v>72</v>
      </c>
      <c r="C21" s="287"/>
      <c r="D21" s="316">
        <f>投入係数表!V21</f>
        <v>2.4432483705689176E-4</v>
      </c>
      <c r="E21" s="306">
        <f t="shared" si="12"/>
        <v>0</v>
      </c>
      <c r="F21" s="316">
        <f>分析係数表!C24</f>
        <v>6.5709335168878003E-2</v>
      </c>
      <c r="G21" s="306">
        <f t="shared" si="10"/>
        <v>0</v>
      </c>
      <c r="H21" s="306">
        <v>0</v>
      </c>
      <c r="I21" s="306">
        <f t="shared" si="11"/>
        <v>0</v>
      </c>
      <c r="J21" s="316">
        <f>分析係数表!G24</f>
        <v>0.24633125110096343</v>
      </c>
      <c r="K21" s="308">
        <f t="shared" si="9"/>
        <v>0</v>
      </c>
      <c r="L21" s="49"/>
      <c r="M21" s="50"/>
      <c r="N21" s="318">
        <f>分析係数表!H24</f>
        <v>2.8080599423907303E-4</v>
      </c>
      <c r="O21" s="310">
        <f t="shared" si="7"/>
        <v>0</v>
      </c>
      <c r="P21" s="316">
        <f>分析係数表!C24</f>
        <v>6.5709335168878003E-2</v>
      </c>
      <c r="Q21" s="310">
        <f t="shared" si="8"/>
        <v>0</v>
      </c>
      <c r="R21" s="310">
        <v>0</v>
      </c>
      <c r="S21" s="311">
        <f t="shared" si="3"/>
        <v>0</v>
      </c>
      <c r="T21" s="316">
        <f>分析係数表!F24</f>
        <v>0.36721364788140759</v>
      </c>
      <c r="U21" s="313">
        <f t="shared" si="5"/>
        <v>0</v>
      </c>
      <c r="V21" s="320">
        <f>分析係数表!D24</f>
        <v>3.9309475738153632E-2</v>
      </c>
      <c r="W21" s="301">
        <f t="shared" si="6"/>
        <v>0</v>
      </c>
      <c r="X21" s="316">
        <f>分析係数表!E24</f>
        <v>3.8550657867992791E-2</v>
      </c>
      <c r="Y21" s="302">
        <f t="shared" si="4"/>
        <v>0</v>
      </c>
    </row>
    <row r="22" spans="1:25">
      <c r="A22" s="278">
        <v>18</v>
      </c>
      <c r="B22" s="266" t="s">
        <v>87</v>
      </c>
      <c r="C22" s="287"/>
      <c r="D22" s="316">
        <f>投入係数表!V22</f>
        <v>0.32519396278118318</v>
      </c>
      <c r="E22" s="306">
        <f t="shared" si="12"/>
        <v>0</v>
      </c>
      <c r="F22" s="316">
        <f>分析係数表!C25</f>
        <v>0.13092441386923714</v>
      </c>
      <c r="G22" s="306">
        <f t="shared" si="10"/>
        <v>0</v>
      </c>
      <c r="H22" s="306">
        <v>0</v>
      </c>
      <c r="I22" s="306">
        <f t="shared" si="11"/>
        <v>0</v>
      </c>
      <c r="J22" s="316">
        <f>分析係数表!G25</f>
        <v>0.2605848403511512</v>
      </c>
      <c r="K22" s="308">
        <f t="shared" si="9"/>
        <v>0</v>
      </c>
      <c r="L22" s="49"/>
      <c r="M22" s="50"/>
      <c r="N22" s="318">
        <f>分析係数表!H25</f>
        <v>9.8123550057191766E-5</v>
      </c>
      <c r="O22" s="310">
        <f t="shared" si="7"/>
        <v>0</v>
      </c>
      <c r="P22" s="316">
        <f>分析係数表!C25</f>
        <v>0.13092441386923714</v>
      </c>
      <c r="Q22" s="310">
        <f t="shared" si="8"/>
        <v>0</v>
      </c>
      <c r="R22" s="310">
        <v>0</v>
      </c>
      <c r="S22" s="311">
        <f t="shared" si="3"/>
        <v>0</v>
      </c>
      <c r="T22" s="316">
        <f>分析係数表!F25</f>
        <v>0.33318683873123567</v>
      </c>
      <c r="U22" s="313">
        <f t="shared" si="5"/>
        <v>0</v>
      </c>
      <c r="V22" s="320">
        <f>分析係数表!D25</f>
        <v>4.284059086963312E-2</v>
      </c>
      <c r="W22" s="301">
        <f t="shared" si="6"/>
        <v>0</v>
      </c>
      <c r="X22" s="316">
        <f>分析係数表!E25</f>
        <v>4.249917369780222E-2</v>
      </c>
      <c r="Y22" s="302">
        <f t="shared" si="4"/>
        <v>0</v>
      </c>
    </row>
    <row r="23" spans="1:25">
      <c r="A23" s="278">
        <v>19</v>
      </c>
      <c r="B23" s="266" t="s">
        <v>88</v>
      </c>
      <c r="C23" s="287"/>
      <c r="D23" s="316">
        <f>投入係数表!V23</f>
        <v>2.9604026090060052E-2</v>
      </c>
      <c r="E23" s="306">
        <f t="shared" si="12"/>
        <v>0</v>
      </c>
      <c r="F23" s="316">
        <f>分析係数表!C26</f>
        <v>0.15308736674872969</v>
      </c>
      <c r="G23" s="306">
        <f t="shared" si="10"/>
        <v>0</v>
      </c>
      <c r="H23" s="306">
        <v>0</v>
      </c>
      <c r="I23" s="306">
        <f t="shared" si="11"/>
        <v>0</v>
      </c>
      <c r="J23" s="316">
        <f>分析係数表!G26</f>
        <v>0.20415569699579933</v>
      </c>
      <c r="K23" s="308">
        <f t="shared" si="9"/>
        <v>0</v>
      </c>
      <c r="L23" s="49"/>
      <c r="M23" s="50"/>
      <c r="N23" s="318">
        <f>分析係数表!H26</f>
        <v>8.8175548492147558E-3</v>
      </c>
      <c r="O23" s="310">
        <f t="shared" si="7"/>
        <v>0</v>
      </c>
      <c r="P23" s="316">
        <f>分析係数表!C26</f>
        <v>0.15308736674872969</v>
      </c>
      <c r="Q23" s="310">
        <f t="shared" si="8"/>
        <v>0</v>
      </c>
      <c r="R23" s="310">
        <v>0</v>
      </c>
      <c r="S23" s="311">
        <f t="shared" si="3"/>
        <v>0</v>
      </c>
      <c r="T23" s="316">
        <f>分析係数表!F26</f>
        <v>0.33811565690794865</v>
      </c>
      <c r="U23" s="313">
        <f t="shared" si="5"/>
        <v>0</v>
      </c>
      <c r="V23" s="320">
        <f>分析係数表!D26</f>
        <v>3.3929737559631502E-2</v>
      </c>
      <c r="W23" s="301">
        <f t="shared" si="6"/>
        <v>0</v>
      </c>
      <c r="X23" s="316">
        <f>分析係数表!E26</f>
        <v>3.3531988342571602E-2</v>
      </c>
      <c r="Y23" s="302">
        <f t="shared" si="4"/>
        <v>0</v>
      </c>
    </row>
    <row r="24" spans="1:25">
      <c r="A24" s="278">
        <v>20</v>
      </c>
      <c r="B24" s="266" t="s">
        <v>89</v>
      </c>
      <c r="C24" s="286">
        <f>データ入力!C25</f>
        <v>0</v>
      </c>
      <c r="D24" s="316">
        <f>投入係数表!V24</f>
        <v>1.3545656407418852E-2</v>
      </c>
      <c r="E24" s="306">
        <f t="shared" si="12"/>
        <v>0</v>
      </c>
      <c r="F24" s="316">
        <f>分析係数表!C27</f>
        <v>0.18884998044104273</v>
      </c>
      <c r="G24" s="306">
        <f t="shared" si="10"/>
        <v>0</v>
      </c>
      <c r="H24" s="306">
        <v>0</v>
      </c>
      <c r="I24" s="306">
        <f t="shared" si="11"/>
        <v>0</v>
      </c>
      <c r="J24" s="316">
        <f>分析係数表!G27</f>
        <v>0.16481626532719168</v>
      </c>
      <c r="K24" s="308">
        <f t="shared" si="9"/>
        <v>0</v>
      </c>
      <c r="L24" s="49"/>
      <c r="M24" s="50"/>
      <c r="N24" s="318">
        <f>分析係数表!H27</f>
        <v>2.2388024205688101E-2</v>
      </c>
      <c r="O24" s="310">
        <f t="shared" si="7"/>
        <v>0</v>
      </c>
      <c r="P24" s="316">
        <f>分析係数表!C27</f>
        <v>0.18884998044104273</v>
      </c>
      <c r="Q24" s="310">
        <f t="shared" si="8"/>
        <v>0</v>
      </c>
      <c r="R24" s="310">
        <v>0</v>
      </c>
      <c r="S24" s="311">
        <f t="shared" si="3"/>
        <v>0</v>
      </c>
      <c r="T24" s="316">
        <f>分析係数表!F27</f>
        <v>0.29536956526946395</v>
      </c>
      <c r="U24" s="313">
        <f t="shared" si="5"/>
        <v>0</v>
      </c>
      <c r="V24" s="320">
        <f>分析係数表!D27</f>
        <v>2.042747265118797E-2</v>
      </c>
      <c r="W24" s="301">
        <f t="shared" si="6"/>
        <v>0</v>
      </c>
      <c r="X24" s="316">
        <f>分析係数表!E27</f>
        <v>2.035082172191522E-2</v>
      </c>
      <c r="Y24" s="302">
        <f t="shared" si="4"/>
        <v>0</v>
      </c>
    </row>
    <row r="25" spans="1:25">
      <c r="A25" s="278">
        <v>21</v>
      </c>
      <c r="B25" s="266" t="s">
        <v>90</v>
      </c>
      <c r="C25" s="287"/>
      <c r="D25" s="316">
        <f>投入係数表!V25</f>
        <v>0</v>
      </c>
      <c r="E25" s="306">
        <f t="shared" si="12"/>
        <v>0</v>
      </c>
      <c r="F25" s="316">
        <f>分析係数表!C28</f>
        <v>0.2115566871254172</v>
      </c>
      <c r="G25" s="306">
        <f t="shared" si="10"/>
        <v>0</v>
      </c>
      <c r="H25" s="306">
        <v>0</v>
      </c>
      <c r="I25" s="306">
        <f t="shared" si="11"/>
        <v>0</v>
      </c>
      <c r="J25" s="316">
        <f>分析係数表!G28</f>
        <v>0.18177207604774032</v>
      </c>
      <c r="K25" s="308">
        <f t="shared" si="9"/>
        <v>0</v>
      </c>
      <c r="L25" s="49"/>
      <c r="M25" s="50"/>
      <c r="N25" s="318">
        <f>分析係数表!H28</f>
        <v>7.2231792840574596E-3</v>
      </c>
      <c r="O25" s="310">
        <f t="shared" si="7"/>
        <v>0</v>
      </c>
      <c r="P25" s="316">
        <f>分析係数表!C28</f>
        <v>0.2115566871254172</v>
      </c>
      <c r="Q25" s="310">
        <f t="shared" si="8"/>
        <v>0</v>
      </c>
      <c r="R25" s="310">
        <v>0</v>
      </c>
      <c r="S25" s="311">
        <f t="shared" si="3"/>
        <v>0</v>
      </c>
      <c r="T25" s="316">
        <f>分析係数表!F28</f>
        <v>0.29628808224417325</v>
      </c>
      <c r="U25" s="313">
        <f t="shared" si="5"/>
        <v>0</v>
      </c>
      <c r="V25" s="320">
        <f>分析係数表!D28</f>
        <v>3.0551159487848582E-2</v>
      </c>
      <c r="W25" s="301">
        <f t="shared" si="6"/>
        <v>0</v>
      </c>
      <c r="X25" s="316">
        <f>分析係数表!E28</f>
        <v>3.018459578819983E-2</v>
      </c>
      <c r="Y25" s="302">
        <f t="shared" si="4"/>
        <v>0</v>
      </c>
    </row>
    <row r="26" spans="1:25">
      <c r="A26" s="278">
        <v>22</v>
      </c>
      <c r="B26" s="266" t="s">
        <v>64</v>
      </c>
      <c r="C26" s="287"/>
      <c r="D26" s="316">
        <f>投入係数表!V26</f>
        <v>5.3990998306493532E-3</v>
      </c>
      <c r="E26" s="306">
        <f t="shared" si="12"/>
        <v>0</v>
      </c>
      <c r="F26" s="316">
        <f>分析係数表!C29</f>
        <v>0.4024048564090591</v>
      </c>
      <c r="G26" s="306">
        <f t="shared" si="10"/>
        <v>0</v>
      </c>
      <c r="H26" s="306">
        <v>0</v>
      </c>
      <c r="I26" s="306">
        <f t="shared" si="11"/>
        <v>0</v>
      </c>
      <c r="J26" s="316">
        <f>分析係数表!G29</f>
        <v>0.28848634430593861</v>
      </c>
      <c r="K26" s="308">
        <f t="shared" si="9"/>
        <v>0</v>
      </c>
      <c r="L26" s="49"/>
      <c r="M26" s="50"/>
      <c r="N26" s="318">
        <f>分析係数表!H29</f>
        <v>7.7130042947109994E-3</v>
      </c>
      <c r="O26" s="310">
        <f t="shared" si="7"/>
        <v>0</v>
      </c>
      <c r="P26" s="316">
        <f>分析係数表!C29</f>
        <v>0.4024048564090591</v>
      </c>
      <c r="Q26" s="310">
        <f t="shared" si="8"/>
        <v>0</v>
      </c>
      <c r="R26" s="310">
        <v>0</v>
      </c>
      <c r="S26" s="311">
        <f t="shared" si="3"/>
        <v>0</v>
      </c>
      <c r="T26" s="316">
        <f>分析係数表!F29</f>
        <v>0.40202182464221792</v>
      </c>
      <c r="U26" s="313">
        <f t="shared" si="5"/>
        <v>0</v>
      </c>
      <c r="V26" s="320">
        <f>分析係数表!D29</f>
        <v>7.9194780809421356E-2</v>
      </c>
      <c r="W26" s="301">
        <f t="shared" si="6"/>
        <v>0</v>
      </c>
      <c r="X26" s="316">
        <f>分析係数表!E29</f>
        <v>6.5944675090492746E-2</v>
      </c>
      <c r="Y26" s="302">
        <f t="shared" si="4"/>
        <v>0</v>
      </c>
    </row>
    <row r="27" spans="1:25">
      <c r="A27" s="278">
        <v>23</v>
      </c>
      <c r="B27" s="266" t="s">
        <v>91</v>
      </c>
      <c r="C27" s="287"/>
      <c r="D27" s="316">
        <f>投入係数表!V27</f>
        <v>2.4863645182848395E-3</v>
      </c>
      <c r="E27" s="306">
        <f t="shared" si="12"/>
        <v>0</v>
      </c>
      <c r="F27" s="316">
        <f>分析係数表!C30</f>
        <v>1</v>
      </c>
      <c r="G27" s="306">
        <f t="shared" si="10"/>
        <v>0</v>
      </c>
      <c r="H27" s="306">
        <v>0</v>
      </c>
      <c r="I27" s="306">
        <f t="shared" si="11"/>
        <v>0</v>
      </c>
      <c r="J27" s="316">
        <f>分析係数表!G30</f>
        <v>0.33838967095036887</v>
      </c>
      <c r="K27" s="308">
        <f t="shared" si="9"/>
        <v>0</v>
      </c>
      <c r="L27" s="49"/>
      <c r="M27" s="50"/>
      <c r="N27" s="318">
        <f>分析係数表!H30</f>
        <v>0</v>
      </c>
      <c r="O27" s="310">
        <f t="shared" si="7"/>
        <v>0</v>
      </c>
      <c r="P27" s="316">
        <f>分析係数表!C30</f>
        <v>1</v>
      </c>
      <c r="Q27" s="310">
        <f t="shared" si="8"/>
        <v>0</v>
      </c>
      <c r="R27" s="310">
        <v>0</v>
      </c>
      <c r="S27" s="311">
        <f t="shared" si="3"/>
        <v>0</v>
      </c>
      <c r="T27" s="316">
        <f>分析係数表!F30</f>
        <v>0.46362091424568164</v>
      </c>
      <c r="U27" s="313">
        <f t="shared" si="5"/>
        <v>0</v>
      </c>
      <c r="V27" s="320">
        <f>分析係数表!D30</f>
        <v>7.3824536053885614E-2</v>
      </c>
      <c r="W27" s="301">
        <f t="shared" si="6"/>
        <v>0</v>
      </c>
      <c r="X27" s="316">
        <f>分析係数表!E30</f>
        <v>5.6949248710145881E-2</v>
      </c>
      <c r="Y27" s="302">
        <f t="shared" si="4"/>
        <v>0</v>
      </c>
    </row>
    <row r="28" spans="1:25">
      <c r="A28" s="278">
        <v>24</v>
      </c>
      <c r="B28" s="266" t="s">
        <v>92</v>
      </c>
      <c r="C28" s="287"/>
      <c r="D28" s="316">
        <f>投入係数表!V28</f>
        <v>4.6876833933366391E-3</v>
      </c>
      <c r="E28" s="306">
        <f t="shared" si="12"/>
        <v>0</v>
      </c>
      <c r="F28" s="316">
        <f>分析係数表!C31</f>
        <v>0.99932498158227889</v>
      </c>
      <c r="G28" s="306">
        <f t="shared" si="10"/>
        <v>0</v>
      </c>
      <c r="H28" s="306">
        <v>0</v>
      </c>
      <c r="I28" s="306">
        <f t="shared" si="11"/>
        <v>0</v>
      </c>
      <c r="J28" s="316">
        <f>分析係数表!G31</f>
        <v>7.0262508387801376E-2</v>
      </c>
      <c r="K28" s="308">
        <f t="shared" si="9"/>
        <v>0</v>
      </c>
      <c r="L28" s="49"/>
      <c r="M28" s="50"/>
      <c r="N28" s="318">
        <f>分析係数表!H31</f>
        <v>3.314462019579964E-2</v>
      </c>
      <c r="O28" s="310">
        <f t="shared" si="7"/>
        <v>0</v>
      </c>
      <c r="P28" s="316">
        <f>分析係数表!C31</f>
        <v>0.99932498158227889</v>
      </c>
      <c r="Q28" s="310">
        <f t="shared" si="8"/>
        <v>0</v>
      </c>
      <c r="R28" s="310">
        <v>0</v>
      </c>
      <c r="S28" s="311">
        <f t="shared" si="3"/>
        <v>0</v>
      </c>
      <c r="T28" s="316">
        <f>分析係数表!F31</f>
        <v>0.39948542779773355</v>
      </c>
      <c r="U28" s="313">
        <f t="shared" si="5"/>
        <v>0</v>
      </c>
      <c r="V28" s="320">
        <f>分析係数表!D31</f>
        <v>2.9145126840892164E-3</v>
      </c>
      <c r="W28" s="301">
        <f t="shared" si="6"/>
        <v>0</v>
      </c>
      <c r="X28" s="316">
        <f>分析係数表!E31</f>
        <v>2.9145126840892164E-3</v>
      </c>
      <c r="Y28" s="302">
        <f t="shared" si="4"/>
        <v>0</v>
      </c>
    </row>
    <row r="29" spans="1:25">
      <c r="A29" s="278">
        <v>25</v>
      </c>
      <c r="B29" s="266" t="s">
        <v>1</v>
      </c>
      <c r="C29" s="287"/>
      <c r="D29" s="316">
        <f>投入係数表!V29</f>
        <v>2.3474347089779795E-4</v>
      </c>
      <c r="E29" s="306">
        <f t="shared" si="12"/>
        <v>0</v>
      </c>
      <c r="F29" s="316">
        <f>分析係数表!C32</f>
        <v>0.9998360837770528</v>
      </c>
      <c r="G29" s="306">
        <f t="shared" si="10"/>
        <v>0</v>
      </c>
      <c r="H29" s="306">
        <v>0</v>
      </c>
      <c r="I29" s="306">
        <f t="shared" si="11"/>
        <v>0</v>
      </c>
      <c r="J29" s="316">
        <f>分析係数表!G32</f>
        <v>0.11380414292785156</v>
      </c>
      <c r="K29" s="308">
        <f t="shared" si="9"/>
        <v>0</v>
      </c>
      <c r="L29" s="49"/>
      <c r="M29" s="50"/>
      <c r="N29" s="318">
        <f>分析係数表!H32</f>
        <v>7.2296973654795713E-3</v>
      </c>
      <c r="O29" s="310">
        <f t="shared" si="7"/>
        <v>0</v>
      </c>
      <c r="P29" s="316">
        <f>分析係数表!C32</f>
        <v>0.9998360837770528</v>
      </c>
      <c r="Q29" s="310">
        <f t="shared" si="8"/>
        <v>0</v>
      </c>
      <c r="R29" s="310">
        <v>0</v>
      </c>
      <c r="S29" s="311">
        <f t="shared" si="3"/>
        <v>0</v>
      </c>
      <c r="T29" s="316">
        <f>分析係数表!F32</f>
        <v>0.44272670787830282</v>
      </c>
      <c r="U29" s="313">
        <f t="shared" si="5"/>
        <v>0</v>
      </c>
      <c r="V29" s="320">
        <f>分析係数表!D32</f>
        <v>2.1120085933633119E-2</v>
      </c>
      <c r="W29" s="301">
        <f t="shared" si="6"/>
        <v>0</v>
      </c>
      <c r="X29" s="316">
        <f>分析係数表!E32</f>
        <v>2.1120085933633119E-2</v>
      </c>
      <c r="Y29" s="302">
        <f t="shared" si="4"/>
        <v>0</v>
      </c>
    </row>
    <row r="30" spans="1:25">
      <c r="A30" s="278">
        <v>26</v>
      </c>
      <c r="B30" s="266" t="s">
        <v>2</v>
      </c>
      <c r="C30" s="287"/>
      <c r="D30" s="316">
        <f>投入係数表!V30</f>
        <v>2.4911552013643864E-4</v>
      </c>
      <c r="E30" s="306">
        <f t="shared" si="12"/>
        <v>0</v>
      </c>
      <c r="F30" s="316">
        <f>分析係数表!C33</f>
        <v>0.99108509199615646</v>
      </c>
      <c r="G30" s="306">
        <f t="shared" si="10"/>
        <v>0</v>
      </c>
      <c r="H30" s="306">
        <v>0</v>
      </c>
      <c r="I30" s="306">
        <f t="shared" si="11"/>
        <v>0</v>
      </c>
      <c r="J30" s="316">
        <f>分析係数表!G33</f>
        <v>0.4529749017181946</v>
      </c>
      <c r="K30" s="308">
        <f t="shared" si="9"/>
        <v>0</v>
      </c>
      <c r="L30" s="49"/>
      <c r="M30" s="50"/>
      <c r="N30" s="318">
        <f>分析係数表!H33</f>
        <v>7.7168799106917146E-4</v>
      </c>
      <c r="O30" s="310">
        <f t="shared" si="7"/>
        <v>0</v>
      </c>
      <c r="P30" s="316">
        <f>分析係数表!C33</f>
        <v>0.99108509199615646</v>
      </c>
      <c r="Q30" s="310">
        <f t="shared" si="8"/>
        <v>0</v>
      </c>
      <c r="R30" s="310">
        <v>0</v>
      </c>
      <c r="S30" s="311">
        <f t="shared" si="3"/>
        <v>0</v>
      </c>
      <c r="T30" s="316">
        <f>分析係数表!F33</f>
        <v>0.63278689994307047</v>
      </c>
      <c r="U30" s="313">
        <f t="shared" si="5"/>
        <v>0</v>
      </c>
      <c r="V30" s="320">
        <f>分析係数表!D33</f>
        <v>8.7702783269007503E-2</v>
      </c>
      <c r="W30" s="301">
        <f t="shared" si="6"/>
        <v>0</v>
      </c>
      <c r="X30" s="316">
        <f>分析係数表!E33</f>
        <v>8.4336323251883824E-2</v>
      </c>
      <c r="Y30" s="302">
        <f t="shared" si="4"/>
        <v>0</v>
      </c>
    </row>
    <row r="31" spans="1:25">
      <c r="A31" s="278">
        <v>27</v>
      </c>
      <c r="B31" s="266" t="s">
        <v>65</v>
      </c>
      <c r="C31" s="287"/>
      <c r="D31" s="316">
        <f>投入係数表!V31</f>
        <v>5.4793437722317637E-2</v>
      </c>
      <c r="E31" s="306">
        <f t="shared" si="12"/>
        <v>0</v>
      </c>
      <c r="F31" s="316">
        <f>分析係数表!C34</f>
        <v>0.24606089914510665</v>
      </c>
      <c r="G31" s="306">
        <f t="shared" si="10"/>
        <v>0</v>
      </c>
      <c r="H31" s="306">
        <v>0</v>
      </c>
      <c r="I31" s="306">
        <f t="shared" si="11"/>
        <v>0</v>
      </c>
      <c r="J31" s="316">
        <f>分析係数表!G34</f>
        <v>0.43749758717185111</v>
      </c>
      <c r="K31" s="308">
        <f t="shared" si="9"/>
        <v>0</v>
      </c>
      <c r="L31" s="49"/>
      <c r="M31" s="50"/>
      <c r="N31" s="318">
        <f>分析係数表!H34</f>
        <v>0.137069350800852</v>
      </c>
      <c r="O31" s="310">
        <f t="shared" si="7"/>
        <v>0</v>
      </c>
      <c r="P31" s="316">
        <f>分析係数表!C34</f>
        <v>0.24606089914510665</v>
      </c>
      <c r="Q31" s="310">
        <f t="shared" si="8"/>
        <v>0</v>
      </c>
      <c r="R31" s="310">
        <v>0</v>
      </c>
      <c r="S31" s="311">
        <f t="shared" si="3"/>
        <v>0</v>
      </c>
      <c r="T31" s="316">
        <f>分析係数表!F34</f>
        <v>0.68044247766447119</v>
      </c>
      <c r="U31" s="313">
        <f t="shared" si="5"/>
        <v>0</v>
      </c>
      <c r="V31" s="320">
        <f>分析係数表!D34</f>
        <v>0.15389009392691583</v>
      </c>
      <c r="W31" s="301">
        <f t="shared" si="6"/>
        <v>0</v>
      </c>
      <c r="X31" s="316">
        <f>分析係数表!E34</f>
        <v>0.1433320704064108</v>
      </c>
      <c r="Y31" s="302">
        <f t="shared" si="4"/>
        <v>0</v>
      </c>
    </row>
    <row r="32" spans="1:25">
      <c r="A32" s="278">
        <v>28</v>
      </c>
      <c r="B32" s="266" t="s">
        <v>66</v>
      </c>
      <c r="C32" s="287"/>
      <c r="D32" s="316">
        <f>投入係数表!V32</f>
        <v>5.9428423601779259E-3</v>
      </c>
      <c r="E32" s="306">
        <f t="shared" si="12"/>
        <v>0</v>
      </c>
      <c r="F32" s="316">
        <f>分析係数表!C35</f>
        <v>0.75377646979277246</v>
      </c>
      <c r="G32" s="306">
        <f t="shared" si="10"/>
        <v>0</v>
      </c>
      <c r="H32" s="306">
        <v>0</v>
      </c>
      <c r="I32" s="306">
        <f t="shared" si="11"/>
        <v>0</v>
      </c>
      <c r="J32" s="316">
        <f>分析係数表!G35</f>
        <v>0.30282397072447498</v>
      </c>
      <c r="K32" s="308">
        <f t="shared" si="9"/>
        <v>0</v>
      </c>
      <c r="L32" s="49"/>
      <c r="M32" s="50"/>
      <c r="N32" s="318">
        <f>分析係数表!H35</f>
        <v>5.7629969222324183E-2</v>
      </c>
      <c r="O32" s="310">
        <f t="shared" si="7"/>
        <v>0</v>
      </c>
      <c r="P32" s="316">
        <f>分析係数表!C35</f>
        <v>0.75377646979277246</v>
      </c>
      <c r="Q32" s="310">
        <f t="shared" si="8"/>
        <v>0</v>
      </c>
      <c r="R32" s="310">
        <v>0</v>
      </c>
      <c r="S32" s="311">
        <f t="shared" si="3"/>
        <v>0</v>
      </c>
      <c r="T32" s="316">
        <f>分析係数表!F35</f>
        <v>0.60548890850388704</v>
      </c>
      <c r="U32" s="313">
        <f t="shared" si="5"/>
        <v>0</v>
      </c>
      <c r="V32" s="320">
        <f>分析係数表!D35</f>
        <v>4.0363234612300396E-2</v>
      </c>
      <c r="W32" s="301">
        <f t="shared" si="6"/>
        <v>0</v>
      </c>
      <c r="X32" s="316">
        <f>分析係数表!E35</f>
        <v>3.9154079363329694E-2</v>
      </c>
      <c r="Y32" s="302">
        <f t="shared" si="4"/>
        <v>0</v>
      </c>
    </row>
    <row r="33" spans="1:25">
      <c r="A33" s="278">
        <v>29</v>
      </c>
      <c r="B33" s="266" t="s">
        <v>93</v>
      </c>
      <c r="C33" s="287"/>
      <c r="D33" s="316">
        <f>投入係数表!V33</f>
        <v>2.4168996136314097E-3</v>
      </c>
      <c r="E33" s="306">
        <f t="shared" si="12"/>
        <v>0</v>
      </c>
      <c r="F33" s="316">
        <f>分析係数表!C36</f>
        <v>0.99118010215945485</v>
      </c>
      <c r="G33" s="306">
        <f t="shared" si="10"/>
        <v>0</v>
      </c>
      <c r="H33" s="306">
        <v>0</v>
      </c>
      <c r="I33" s="306">
        <f t="shared" si="11"/>
        <v>0</v>
      </c>
      <c r="J33" s="316">
        <f>分析係数表!G36</f>
        <v>5.8650173764370726E-2</v>
      </c>
      <c r="K33" s="308">
        <f t="shared" si="9"/>
        <v>0</v>
      </c>
      <c r="L33" s="49"/>
      <c r="M33" s="50"/>
      <c r="N33" s="318">
        <f>分析係数表!H36</f>
        <v>0.2375179181177472</v>
      </c>
      <c r="O33" s="310">
        <f t="shared" si="7"/>
        <v>0</v>
      </c>
      <c r="P33" s="316">
        <f>分析係数表!C36</f>
        <v>0.99118010215945485</v>
      </c>
      <c r="Q33" s="310">
        <f t="shared" si="8"/>
        <v>0</v>
      </c>
      <c r="R33" s="310">
        <v>0</v>
      </c>
      <c r="S33" s="311">
        <f t="shared" si="3"/>
        <v>0</v>
      </c>
      <c r="T33" s="316">
        <f>分析係数表!F36</f>
        <v>0.81306518983088305</v>
      </c>
      <c r="U33" s="313">
        <f t="shared" si="5"/>
        <v>0</v>
      </c>
      <c r="V33" s="320">
        <f>分析係数表!D36</f>
        <v>1.5774342104513773E-2</v>
      </c>
      <c r="W33" s="301">
        <f t="shared" si="6"/>
        <v>0</v>
      </c>
      <c r="X33" s="316">
        <f>分析係数表!E36</f>
        <v>1.3229670821596217E-2</v>
      </c>
      <c r="Y33" s="302">
        <f t="shared" si="4"/>
        <v>0</v>
      </c>
    </row>
    <row r="34" spans="1:25">
      <c r="A34" s="278">
        <v>30</v>
      </c>
      <c r="B34" s="266" t="s">
        <v>94</v>
      </c>
      <c r="C34" s="287"/>
      <c r="D34" s="316">
        <f>投入係数表!V34</f>
        <v>1.8721989474869274E-2</v>
      </c>
      <c r="E34" s="306">
        <f t="shared" si="12"/>
        <v>0</v>
      </c>
      <c r="F34" s="316">
        <f>分析係数表!C37</f>
        <v>0.58105140483022077</v>
      </c>
      <c r="G34" s="306">
        <f t="shared" si="10"/>
        <v>0</v>
      </c>
      <c r="H34" s="306">
        <v>0</v>
      </c>
      <c r="I34" s="306">
        <f t="shared" si="11"/>
        <v>0</v>
      </c>
      <c r="J34" s="316">
        <f>分析係数表!G37</f>
        <v>0.40235165952905672</v>
      </c>
      <c r="K34" s="308">
        <f t="shared" si="9"/>
        <v>0</v>
      </c>
      <c r="L34" s="49"/>
      <c r="M34" s="50"/>
      <c r="N34" s="318">
        <f>分析係数表!H37</f>
        <v>4.2719417558337268E-2</v>
      </c>
      <c r="O34" s="310">
        <f t="shared" si="7"/>
        <v>0</v>
      </c>
      <c r="P34" s="316">
        <f>分析係数表!C37</f>
        <v>0.58105140483022077</v>
      </c>
      <c r="Q34" s="310">
        <f t="shared" si="8"/>
        <v>0</v>
      </c>
      <c r="R34" s="310">
        <v>0</v>
      </c>
      <c r="S34" s="311">
        <f t="shared" si="3"/>
        <v>0</v>
      </c>
      <c r="T34" s="316">
        <f>分析係数表!F37</f>
        <v>0.63403708963374472</v>
      </c>
      <c r="U34" s="313">
        <f t="shared" si="5"/>
        <v>0</v>
      </c>
      <c r="V34" s="320">
        <f>分析係数表!D37</f>
        <v>7.9200513574427991E-2</v>
      </c>
      <c r="W34" s="301">
        <f t="shared" si="6"/>
        <v>0</v>
      </c>
      <c r="X34" s="316">
        <f>分析係数表!E37</f>
        <v>7.3600662533244779E-2</v>
      </c>
      <c r="Y34" s="302">
        <f t="shared" si="4"/>
        <v>0</v>
      </c>
    </row>
    <row r="35" spans="1:25">
      <c r="A35" s="278">
        <v>31</v>
      </c>
      <c r="B35" s="266" t="s">
        <v>95</v>
      </c>
      <c r="C35" s="287"/>
      <c r="D35" s="316">
        <f>投入係数表!V35</f>
        <v>2.0080148127920819E-2</v>
      </c>
      <c r="E35" s="306">
        <f t="shared" si="12"/>
        <v>0</v>
      </c>
      <c r="F35" s="316">
        <f>分析係数表!C38</f>
        <v>0.47456671407271833</v>
      </c>
      <c r="G35" s="306">
        <f t="shared" si="10"/>
        <v>0</v>
      </c>
      <c r="H35" s="306">
        <v>0</v>
      </c>
      <c r="I35" s="306">
        <f t="shared" si="11"/>
        <v>0</v>
      </c>
      <c r="J35" s="316">
        <f>分析係数表!G38</f>
        <v>0.18003386475673192</v>
      </c>
      <c r="K35" s="308">
        <f t="shared" si="9"/>
        <v>0</v>
      </c>
      <c r="L35" s="49"/>
      <c r="M35" s="50"/>
      <c r="N35" s="318">
        <f>分析係数表!H38</f>
        <v>5.150358926080905E-2</v>
      </c>
      <c r="O35" s="310">
        <f t="shared" si="7"/>
        <v>0</v>
      </c>
      <c r="P35" s="316">
        <f>分析係数表!C38</f>
        <v>0.47456671407271833</v>
      </c>
      <c r="Q35" s="310">
        <f t="shared" si="8"/>
        <v>0</v>
      </c>
      <c r="R35" s="310">
        <v>0</v>
      </c>
      <c r="S35" s="311">
        <f t="shared" si="3"/>
        <v>0</v>
      </c>
      <c r="T35" s="316">
        <f>分析係数表!F38</f>
        <v>0.4997199825516766</v>
      </c>
      <c r="U35" s="313">
        <f t="shared" si="5"/>
        <v>0</v>
      </c>
      <c r="V35" s="320">
        <f>分析係数表!D38</f>
        <v>3.5590827435143364E-2</v>
      </c>
      <c r="W35" s="301">
        <f t="shared" si="6"/>
        <v>0</v>
      </c>
      <c r="X35" s="316">
        <f>分析係数表!E38</f>
        <v>3.1059891839156476E-2</v>
      </c>
      <c r="Y35" s="302">
        <f t="shared" si="4"/>
        <v>0</v>
      </c>
    </row>
    <row r="36" spans="1:25">
      <c r="A36" s="278">
        <v>32</v>
      </c>
      <c r="B36" s="266" t="s">
        <v>67</v>
      </c>
      <c r="C36" s="287"/>
      <c r="D36" s="316">
        <f>投入係数表!V36</f>
        <v>0</v>
      </c>
      <c r="E36" s="306">
        <f t="shared" si="12"/>
        <v>0</v>
      </c>
      <c r="F36" s="316">
        <f>分析係数表!C39</f>
        <v>1</v>
      </c>
      <c r="G36" s="306">
        <f t="shared" si="10"/>
        <v>0</v>
      </c>
      <c r="H36" s="306">
        <v>0</v>
      </c>
      <c r="I36" s="306">
        <f t="shared" si="11"/>
        <v>0</v>
      </c>
      <c r="J36" s="316">
        <f>分析係数表!G39</f>
        <v>0.33345520667958617</v>
      </c>
      <c r="K36" s="308">
        <f t="shared" si="9"/>
        <v>0</v>
      </c>
      <c r="L36" s="49"/>
      <c r="M36" s="50"/>
      <c r="N36" s="318">
        <f>分析係数表!H39</f>
        <v>5.0851604954235139E-3</v>
      </c>
      <c r="O36" s="310">
        <f t="shared" si="7"/>
        <v>0</v>
      </c>
      <c r="P36" s="316">
        <f>分析係数表!C39</f>
        <v>1</v>
      </c>
      <c r="Q36" s="310">
        <f t="shared" si="8"/>
        <v>0</v>
      </c>
      <c r="R36" s="310">
        <v>0</v>
      </c>
      <c r="S36" s="311">
        <f t="shared" si="3"/>
        <v>0</v>
      </c>
      <c r="T36" s="316">
        <f>分析係数表!F39</f>
        <v>0.70859596344355691</v>
      </c>
      <c r="U36" s="313">
        <f t="shared" si="5"/>
        <v>0</v>
      </c>
      <c r="V36" s="320">
        <f>分析係数表!D39</f>
        <v>4.8027598057070089E-2</v>
      </c>
      <c r="W36" s="301">
        <f t="shared" si="6"/>
        <v>0</v>
      </c>
      <c r="X36" s="316">
        <f>分析係数表!E39</f>
        <v>4.8027598057070089E-2</v>
      </c>
      <c r="Y36" s="302">
        <f t="shared" si="4"/>
        <v>0</v>
      </c>
    </row>
    <row r="37" spans="1:25">
      <c r="A37" s="278">
        <v>33</v>
      </c>
      <c r="B37" s="266" t="s">
        <v>96</v>
      </c>
      <c r="C37" s="287"/>
      <c r="D37" s="316">
        <f>投入係数表!V37</f>
        <v>5.7320523046778624E-3</v>
      </c>
      <c r="E37" s="306">
        <f t="shared" si="12"/>
        <v>0</v>
      </c>
      <c r="F37" s="316">
        <f>分析係数表!C40</f>
        <v>0.78927678494152065</v>
      </c>
      <c r="G37" s="306">
        <f t="shared" si="10"/>
        <v>0</v>
      </c>
      <c r="H37" s="306">
        <v>0</v>
      </c>
      <c r="I37" s="306">
        <f t="shared" si="11"/>
        <v>0</v>
      </c>
      <c r="J37" s="316">
        <f>分析係数表!G40</f>
        <v>0.52314226927728547</v>
      </c>
      <c r="K37" s="308">
        <f t="shared" si="9"/>
        <v>0</v>
      </c>
      <c r="L37" s="49"/>
      <c r="M37" s="50"/>
      <c r="N37" s="318">
        <f>分析係数表!H40</f>
        <v>3.428475595158087E-2</v>
      </c>
      <c r="O37" s="310">
        <f t="shared" si="7"/>
        <v>0</v>
      </c>
      <c r="P37" s="316">
        <f>分析係数表!C40</f>
        <v>0.78927678494152065</v>
      </c>
      <c r="Q37" s="310">
        <f t="shared" si="8"/>
        <v>0</v>
      </c>
      <c r="R37" s="310">
        <v>0</v>
      </c>
      <c r="S37" s="311">
        <f t="shared" si="3"/>
        <v>0</v>
      </c>
      <c r="T37" s="316">
        <f>分析係数表!F40</f>
        <v>0.70623799726049996</v>
      </c>
      <c r="U37" s="313">
        <f t="shared" si="5"/>
        <v>0</v>
      </c>
      <c r="V37" s="320">
        <f>分析係数表!D40</f>
        <v>9.0697433955161888E-2</v>
      </c>
      <c r="W37" s="301">
        <f t="shared" si="6"/>
        <v>0</v>
      </c>
      <c r="X37" s="316">
        <f>分析係数表!E40</f>
        <v>9.0562666353757981E-2</v>
      </c>
      <c r="Y37" s="302">
        <f t="shared" si="4"/>
        <v>0</v>
      </c>
    </row>
    <row r="38" spans="1:25">
      <c r="A38" s="278">
        <v>34</v>
      </c>
      <c r="B38" s="266" t="s">
        <v>97</v>
      </c>
      <c r="C38" s="287"/>
      <c r="D38" s="316">
        <f>投入係数表!V38</f>
        <v>0</v>
      </c>
      <c r="E38" s="306">
        <f t="shared" si="12"/>
        <v>0</v>
      </c>
      <c r="F38" s="316">
        <f>分析係数表!C41</f>
        <v>0.99594790611943085</v>
      </c>
      <c r="G38" s="306">
        <f t="shared" si="10"/>
        <v>0</v>
      </c>
      <c r="H38" s="306">
        <v>0</v>
      </c>
      <c r="I38" s="306">
        <f t="shared" si="11"/>
        <v>0</v>
      </c>
      <c r="J38" s="316">
        <f>分析係数表!G41</f>
        <v>0.50896339569449323</v>
      </c>
      <c r="K38" s="308">
        <f t="shared" si="9"/>
        <v>0</v>
      </c>
      <c r="L38" s="49"/>
      <c r="M38" s="50"/>
      <c r="N38" s="318">
        <f>分析係数表!H41</f>
        <v>5.504775199299148E-2</v>
      </c>
      <c r="O38" s="310">
        <f t="shared" si="7"/>
        <v>0</v>
      </c>
      <c r="P38" s="316">
        <f>分析係数表!C41</f>
        <v>0.99594790611943085</v>
      </c>
      <c r="Q38" s="310">
        <f t="shared" si="8"/>
        <v>0</v>
      </c>
      <c r="R38" s="310">
        <v>0</v>
      </c>
      <c r="S38" s="311">
        <f t="shared" si="3"/>
        <v>0</v>
      </c>
      <c r="T38" s="316">
        <f>分析係数表!F41</f>
        <v>0.58132099287543681</v>
      </c>
      <c r="U38" s="313">
        <f t="shared" si="5"/>
        <v>0</v>
      </c>
      <c r="V38" s="320">
        <f>分析係数表!D41</f>
        <v>0.12149342216939719</v>
      </c>
      <c r="W38" s="301">
        <f t="shared" si="6"/>
        <v>0</v>
      </c>
      <c r="X38" s="316">
        <f>分析係数表!E41</f>
        <v>0.11755967401821014</v>
      </c>
      <c r="Y38" s="302">
        <f t="shared" si="4"/>
        <v>0</v>
      </c>
    </row>
    <row r="39" spans="1:25">
      <c r="A39" s="278">
        <v>35</v>
      </c>
      <c r="B39" s="266" t="s">
        <v>3</v>
      </c>
      <c r="C39" s="287"/>
      <c r="D39" s="316">
        <f>投入係数表!V39</f>
        <v>3.3295247402850934E-4</v>
      </c>
      <c r="E39" s="306">
        <f>$C$24*D39</f>
        <v>0</v>
      </c>
      <c r="F39" s="316">
        <f>分析係数表!C42</f>
        <v>0.9655414908579466</v>
      </c>
      <c r="G39" s="306">
        <f>E39*F39</f>
        <v>0</v>
      </c>
      <c r="H39" s="306">
        <v>0</v>
      </c>
      <c r="I39" s="306">
        <f>C39+H39</f>
        <v>0</v>
      </c>
      <c r="J39" s="316">
        <f>分析係数表!G42</f>
        <v>0.53299358903562055</v>
      </c>
      <c r="K39" s="308">
        <f t="shared" si="9"/>
        <v>0</v>
      </c>
      <c r="L39" s="49"/>
      <c r="M39" s="50"/>
      <c r="N39" s="318">
        <f>分析係数表!H42</f>
        <v>1.3420289237220641E-2</v>
      </c>
      <c r="O39" s="310">
        <f t="shared" si="7"/>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投入係数表!V40</f>
        <v>4.7492436709088162E-2</v>
      </c>
      <c r="E40" s="306">
        <f>$C$24*D40</f>
        <v>0</v>
      </c>
      <c r="F40" s="316">
        <f>分析係数表!C43</f>
        <v>0.68354347123018677</v>
      </c>
      <c r="G40" s="306">
        <f>E40*F40</f>
        <v>0</v>
      </c>
      <c r="H40" s="306">
        <v>0</v>
      </c>
      <c r="I40" s="306">
        <f>C40+H40</f>
        <v>0</v>
      </c>
      <c r="J40" s="316">
        <f>分析係数表!G43</f>
        <v>0.37257380440005849</v>
      </c>
      <c r="K40" s="308">
        <f t="shared" si="9"/>
        <v>0</v>
      </c>
      <c r="L40" s="49"/>
      <c r="M40" s="50"/>
      <c r="N40" s="318">
        <f>分析係数表!H43</f>
        <v>1.4147055315786071E-2</v>
      </c>
      <c r="O40" s="310">
        <f t="shared" si="7"/>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投入係数表!V41</f>
        <v>2.1797608011938383E-4</v>
      </c>
      <c r="E41" s="306">
        <f>$C$24*D41</f>
        <v>0</v>
      </c>
      <c r="F41" s="316">
        <f>分析係数表!C44</f>
        <v>0.55987382763194615</v>
      </c>
      <c r="G41" s="306">
        <f>E41*F41</f>
        <v>0</v>
      </c>
      <c r="H41" s="306">
        <v>0</v>
      </c>
      <c r="I41" s="306">
        <f>C41+H41</f>
        <v>0</v>
      </c>
      <c r="J41" s="316">
        <f>分析係数表!G44</f>
        <v>0.32381925449611038</v>
      </c>
      <c r="K41" s="308">
        <f t="shared" si="9"/>
        <v>0</v>
      </c>
      <c r="L41" s="49"/>
      <c r="M41" s="50"/>
      <c r="N41" s="318">
        <f>分析係数表!H44</f>
        <v>0.11509284654657072</v>
      </c>
      <c r="O41" s="310">
        <f t="shared" si="7"/>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投入係数表!V42</f>
        <v>7.8806736658546461E-4</v>
      </c>
      <c r="E42" s="306">
        <f>$C$24*D42</f>
        <v>0</v>
      </c>
      <c r="F42" s="316">
        <f>分析係数表!C45</f>
        <v>1</v>
      </c>
      <c r="G42" s="306">
        <f>E42*F42</f>
        <v>0</v>
      </c>
      <c r="H42" s="306">
        <v>0</v>
      </c>
      <c r="I42" s="306">
        <f>C42+H42</f>
        <v>0</v>
      </c>
      <c r="J42" s="316">
        <f>分析係数表!G45</f>
        <v>0</v>
      </c>
      <c r="K42" s="308">
        <f t="shared" si="9"/>
        <v>0</v>
      </c>
      <c r="L42" s="49"/>
      <c r="M42" s="50"/>
      <c r="N42" s="318">
        <f>分析係数表!H45</f>
        <v>0</v>
      </c>
      <c r="O42" s="310">
        <f t="shared" si="7"/>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投入係数表!V43</f>
        <v>2.1653887519551976E-3</v>
      </c>
      <c r="E43" s="306">
        <f>$C$24*D43</f>
        <v>0</v>
      </c>
      <c r="F43" s="316">
        <f>分析係数表!C46</f>
        <v>0.63561708735819755</v>
      </c>
      <c r="G43" s="306">
        <f>E43*F43</f>
        <v>0</v>
      </c>
      <c r="H43" s="306">
        <v>0</v>
      </c>
      <c r="I43" s="306">
        <f>C43+H43</f>
        <v>0</v>
      </c>
      <c r="J43" s="316">
        <f>分析係数表!G46</f>
        <v>7.4261727822867345E-3</v>
      </c>
      <c r="K43" s="308">
        <f t="shared" si="9"/>
        <v>0</v>
      </c>
      <c r="L43" s="49"/>
      <c r="M43" s="50"/>
      <c r="N43" s="318">
        <f>分析係数表!H46</f>
        <v>7.1346566917706757E-6</v>
      </c>
      <c r="O43" s="310">
        <f t="shared" si="7"/>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投入係数表!V44</f>
        <v>0.69292679596720297</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SUM(R7:R43)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77392-A6A9-4544-9F8E-3EEF2E2DDDD6}">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321</v>
      </c>
      <c r="S2" s="83" t="s">
        <v>240</v>
      </c>
      <c r="U2" s="290" t="s">
        <v>227</v>
      </c>
      <c r="W2" s="83" t="s">
        <v>216</v>
      </c>
      <c r="Y2" s="83" t="s">
        <v>241</v>
      </c>
    </row>
    <row r="3" spans="1:25" ht="44">
      <c r="B3" s="39"/>
      <c r="C3" s="40" t="s">
        <v>242</v>
      </c>
      <c r="D3" s="40" t="s">
        <v>322</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投入係数表!W5</f>
        <v>0</v>
      </c>
      <c r="E5" s="306">
        <f>$C$25*D5</f>
        <v>0</v>
      </c>
      <c r="F5" s="316">
        <f>分析係数表!C8</f>
        <v>0.17333290637377241</v>
      </c>
      <c r="G5" s="306">
        <f t="shared" ref="G5:G10" si="0">E5*F5</f>
        <v>0</v>
      </c>
      <c r="H5" s="306">
        <f t="array" ref="H5:H43">MMULT(逆行列係数表!C5:AO43,G5:G43)</f>
        <v>0</v>
      </c>
      <c r="I5" s="306">
        <f>C5+H5</f>
        <v>0</v>
      </c>
      <c r="J5" s="316">
        <f>分析係数表!G8</f>
        <v>0.15155149614048036</v>
      </c>
      <c r="K5" s="308">
        <f t="shared" ref="K5:K10" si="1">I5*J5</f>
        <v>0</v>
      </c>
      <c r="L5" s="49" t="s">
        <v>115</v>
      </c>
      <c r="M5" s="50" t="s">
        <v>115</v>
      </c>
      <c r="N5" s="318">
        <f>分析係数表!H8</f>
        <v>1.1299182227411633E-2</v>
      </c>
      <c r="O5" s="310">
        <f>$M$44*N5</f>
        <v>0</v>
      </c>
      <c r="P5" s="316">
        <f>分析係数表!C8</f>
        <v>0.17333290637377241</v>
      </c>
      <c r="Q5" s="310">
        <f t="shared" ref="Q5:Q10" si="2">O5*P5</f>
        <v>0</v>
      </c>
      <c r="R5" s="310">
        <f t="array" ref="R5:R43">MMULT(逆行列係数表!C5:AO43,Q5:Q43)</f>
        <v>0</v>
      </c>
      <c r="S5" s="311">
        <f t="shared" ref="S5:S11" si="3">I5+R5</f>
        <v>0</v>
      </c>
      <c r="T5" s="316">
        <f>分析係数表!F8</f>
        <v>0.42721038226158625</v>
      </c>
      <c r="U5" s="313">
        <f t="shared" ref="U5:U12" si="4">S5*T5</f>
        <v>0</v>
      </c>
      <c r="V5" s="320">
        <f>分析係数表!D8</f>
        <v>0.32298797552049696</v>
      </c>
      <c r="W5" s="291">
        <f t="shared" ref="W5:W10" si="5">ROUND(S5*V5,0)</f>
        <v>0</v>
      </c>
      <c r="X5" s="316">
        <f>分析係数表!E8</f>
        <v>0.12265584155979949</v>
      </c>
      <c r="Y5" s="292">
        <f t="shared" ref="Y5:Y12" si="6">ROUND(S5*X5,0)</f>
        <v>0</v>
      </c>
    </row>
    <row r="6" spans="1:25">
      <c r="A6" s="278">
        <v>2</v>
      </c>
      <c r="B6" s="266" t="s">
        <v>74</v>
      </c>
      <c r="C6" s="287"/>
      <c r="D6" s="316">
        <f>投入係数表!W6</f>
        <v>8.3690342385559731E-7</v>
      </c>
      <c r="E6" s="306">
        <f>$C$25*D6</f>
        <v>0</v>
      </c>
      <c r="F6" s="316">
        <f>分析係数表!C9</f>
        <v>0.39351462480142041</v>
      </c>
      <c r="G6" s="306">
        <f t="shared" si="0"/>
        <v>0</v>
      </c>
      <c r="H6" s="306">
        <v>0</v>
      </c>
      <c r="I6" s="306">
        <f>C6+H6</f>
        <v>0</v>
      </c>
      <c r="J6" s="316">
        <f>分析係数表!G9</f>
        <v>0.22817522849038765</v>
      </c>
      <c r="K6" s="308">
        <f t="shared" si="1"/>
        <v>0</v>
      </c>
      <c r="L6" s="49"/>
      <c r="M6" s="50"/>
      <c r="N6" s="318">
        <f>分析係数表!H9</f>
        <v>5.0911500837573466E-4</v>
      </c>
      <c r="O6" s="310">
        <f>$M$44*N6</f>
        <v>0</v>
      </c>
      <c r="P6" s="316">
        <f>分析係数表!C9</f>
        <v>0.39351462480142041</v>
      </c>
      <c r="Q6" s="310">
        <f t="shared" si="2"/>
        <v>0</v>
      </c>
      <c r="R6" s="310">
        <v>0</v>
      </c>
      <c r="S6" s="311">
        <f t="shared" si="3"/>
        <v>0</v>
      </c>
      <c r="T6" s="316">
        <f>分析係数表!F9</f>
        <v>0.63987813845992225</v>
      </c>
      <c r="U6" s="313">
        <f t="shared" si="4"/>
        <v>0</v>
      </c>
      <c r="V6" s="320">
        <f>分析係数表!D9</f>
        <v>0.29572434079210003</v>
      </c>
      <c r="W6" s="291">
        <f t="shared" si="5"/>
        <v>0</v>
      </c>
      <c r="X6" s="316">
        <f>分析係数表!E9</f>
        <v>0.26862065342998215</v>
      </c>
      <c r="Y6" s="292">
        <f t="shared" si="6"/>
        <v>0</v>
      </c>
    </row>
    <row r="7" spans="1:25">
      <c r="A7" s="278">
        <v>3</v>
      </c>
      <c r="B7" s="266" t="s">
        <v>75</v>
      </c>
      <c r="C7" s="287"/>
      <c r="D7" s="316">
        <f>投入係数表!W7</f>
        <v>0</v>
      </c>
      <c r="E7" s="306">
        <f>$C$25*D7</f>
        <v>0</v>
      </c>
      <c r="F7" s="316">
        <f>分析係数表!C10</f>
        <v>0.12671464860287895</v>
      </c>
      <c r="G7" s="306">
        <f t="shared" si="0"/>
        <v>0</v>
      </c>
      <c r="H7" s="306">
        <v>0</v>
      </c>
      <c r="I7" s="306">
        <f>C7+H7</f>
        <v>0</v>
      </c>
      <c r="J7" s="316">
        <f>分析係数表!G10</f>
        <v>0.17153349174243465</v>
      </c>
      <c r="K7" s="308">
        <f t="shared" si="1"/>
        <v>0</v>
      </c>
      <c r="L7" s="49"/>
      <c r="M7" s="50"/>
      <c r="N7" s="318">
        <f>分析係数表!H10</f>
        <v>1.1608350684055029E-3</v>
      </c>
      <c r="O7" s="310">
        <f>$M$44*N7</f>
        <v>0</v>
      </c>
      <c r="P7" s="316">
        <f>分析係数表!C10</f>
        <v>0.12671464860287895</v>
      </c>
      <c r="Q7" s="310">
        <f t="shared" si="2"/>
        <v>0</v>
      </c>
      <c r="R7" s="310">
        <v>0</v>
      </c>
      <c r="S7" s="311">
        <f t="shared" si="3"/>
        <v>0</v>
      </c>
      <c r="T7" s="316">
        <f>分析係数表!F10</f>
        <v>0.47381340455197063</v>
      </c>
      <c r="U7" s="313">
        <f t="shared" si="4"/>
        <v>0</v>
      </c>
      <c r="V7" s="320">
        <f>分析係数表!D10</f>
        <v>9.5045460793747427E-2</v>
      </c>
      <c r="W7" s="291">
        <f t="shared" si="5"/>
        <v>0</v>
      </c>
      <c r="X7" s="316">
        <f>分析係数表!E10</f>
        <v>4.2279520059697977E-2</v>
      </c>
      <c r="Y7" s="292">
        <f t="shared" si="6"/>
        <v>0</v>
      </c>
    </row>
    <row r="8" spans="1:25">
      <c r="A8" s="278">
        <v>4</v>
      </c>
      <c r="B8" s="266" t="s">
        <v>76</v>
      </c>
      <c r="C8" s="287"/>
      <c r="D8" s="316">
        <f>投入係数表!W8</f>
        <v>4.0171364345068674E-5</v>
      </c>
      <c r="E8" s="306">
        <f>$C$25*D8</f>
        <v>0</v>
      </c>
      <c r="F8" s="316">
        <f>分析係数表!C11</f>
        <v>9.348517078458185E-3</v>
      </c>
      <c r="G8" s="306">
        <f t="shared" si="0"/>
        <v>0</v>
      </c>
      <c r="H8" s="306">
        <v>0</v>
      </c>
      <c r="I8" s="306">
        <f>C8+H8</f>
        <v>0</v>
      </c>
      <c r="J8" s="316">
        <f>分析係数表!G11</f>
        <v>0.2579516055394917</v>
      </c>
      <c r="K8" s="308">
        <f t="shared" si="1"/>
        <v>0</v>
      </c>
      <c r="L8" s="49"/>
      <c r="M8" s="50"/>
      <c r="N8" s="318">
        <f>分析係数表!H11</f>
        <v>-1.9466162084954558E-5</v>
      </c>
      <c r="O8" s="310">
        <f>$M$44*N8</f>
        <v>0</v>
      </c>
      <c r="P8" s="316">
        <f>分析係数表!C11</f>
        <v>9.348517078458185E-3</v>
      </c>
      <c r="Q8" s="310">
        <f t="shared" si="2"/>
        <v>0</v>
      </c>
      <c r="R8" s="310">
        <v>0</v>
      </c>
      <c r="S8" s="311">
        <f t="shared" si="3"/>
        <v>0</v>
      </c>
      <c r="T8" s="316">
        <f>分析係数表!F11</f>
        <v>0.54360066960888753</v>
      </c>
      <c r="U8" s="313">
        <f t="shared" si="4"/>
        <v>0</v>
      </c>
      <c r="V8" s="320">
        <f>分析係数表!D11</f>
        <v>4.0785268604474206E-2</v>
      </c>
      <c r="W8" s="291">
        <f t="shared" si="5"/>
        <v>0</v>
      </c>
      <c r="X8" s="316">
        <f>分析係数表!E11</f>
        <v>3.926343022371024E-2</v>
      </c>
      <c r="Y8" s="292">
        <f t="shared" si="6"/>
        <v>0</v>
      </c>
    </row>
    <row r="9" spans="1:25">
      <c r="A9" s="278">
        <v>5</v>
      </c>
      <c r="B9" s="266" t="s">
        <v>77</v>
      </c>
      <c r="C9" s="287"/>
      <c r="D9" s="316">
        <f>投入係数表!W9</f>
        <v>0</v>
      </c>
      <c r="E9" s="306">
        <f>$C$25*D9</f>
        <v>0</v>
      </c>
      <c r="F9" s="316">
        <f>分析係数表!C12</f>
        <v>0.26169189557273109</v>
      </c>
      <c r="G9" s="306">
        <f t="shared" si="0"/>
        <v>0</v>
      </c>
      <c r="H9" s="306">
        <v>0</v>
      </c>
      <c r="I9" s="306">
        <f>C9+H9</f>
        <v>0</v>
      </c>
      <c r="J9" s="316">
        <f>分析係数表!G12</f>
        <v>0.13770114594385849</v>
      </c>
      <c r="K9" s="308">
        <f t="shared" si="1"/>
        <v>0</v>
      </c>
      <c r="L9" s="49"/>
      <c r="M9" s="50"/>
      <c r="N9" s="318">
        <f>分析係数表!H12</f>
        <v>0.10146071966313146</v>
      </c>
      <c r="O9" s="310">
        <f>$M$44*N9</f>
        <v>0</v>
      </c>
      <c r="P9" s="316">
        <f>分析係数表!C12</f>
        <v>0.26169189557273109</v>
      </c>
      <c r="Q9" s="310">
        <f t="shared" si="2"/>
        <v>0</v>
      </c>
      <c r="R9" s="310">
        <v>0</v>
      </c>
      <c r="S9" s="311">
        <f t="shared" si="3"/>
        <v>0</v>
      </c>
      <c r="T9" s="316">
        <f>分析係数表!F12</f>
        <v>0.33651535386825859</v>
      </c>
      <c r="U9" s="313">
        <f t="shared" si="4"/>
        <v>0</v>
      </c>
      <c r="V9" s="320">
        <f>分析係数表!D12</f>
        <v>3.4578030097235327E-2</v>
      </c>
      <c r="W9" s="291">
        <f t="shared" si="5"/>
        <v>0</v>
      </c>
      <c r="X9" s="316">
        <f>分析係数表!E12</f>
        <v>3.3355134693599395E-2</v>
      </c>
      <c r="Y9" s="292">
        <f t="shared" si="6"/>
        <v>0</v>
      </c>
    </row>
    <row r="10" spans="1:25">
      <c r="A10" s="278">
        <v>6</v>
      </c>
      <c r="B10" s="266" t="s">
        <v>78</v>
      </c>
      <c r="C10" s="287"/>
      <c r="D10" s="316">
        <f>投入係数表!W10</f>
        <v>1.4034870418058367E-3</v>
      </c>
      <c r="E10" s="306">
        <f t="shared" ref="E10:E38" si="7">$C$25*D10</f>
        <v>0</v>
      </c>
      <c r="F10" s="316">
        <f>分析係数表!C13</f>
        <v>8.2810371123538395E-2</v>
      </c>
      <c r="G10" s="306">
        <f t="shared" si="0"/>
        <v>0</v>
      </c>
      <c r="H10" s="306">
        <v>0</v>
      </c>
      <c r="I10" s="306">
        <f t="shared" ref="I10:I38" si="8">C10+H10</f>
        <v>0</v>
      </c>
      <c r="J10" s="316">
        <f>分析係数表!G13</f>
        <v>0.2721720626600464</v>
      </c>
      <c r="K10" s="308">
        <f t="shared" si="1"/>
        <v>0</v>
      </c>
      <c r="L10" s="49"/>
      <c r="M10" s="50"/>
      <c r="N10" s="318">
        <f>分析係数表!H13</f>
        <v>1.212874021164739E-2</v>
      </c>
      <c r="O10" s="310">
        <f t="shared" ref="O10:O43" si="9">$M$44*N10</f>
        <v>0</v>
      </c>
      <c r="P10" s="316">
        <f>分析係数表!C13</f>
        <v>8.2810371123538395E-2</v>
      </c>
      <c r="Q10" s="310">
        <f t="shared" si="2"/>
        <v>0</v>
      </c>
      <c r="R10" s="310">
        <v>0</v>
      </c>
      <c r="S10" s="311">
        <f t="shared" si="3"/>
        <v>0</v>
      </c>
      <c r="T10" s="316">
        <f>分析係数表!F13</f>
        <v>0.39077170920544851</v>
      </c>
      <c r="U10" s="313">
        <f t="shared" si="4"/>
        <v>0</v>
      </c>
      <c r="V10" s="320">
        <f>分析係数表!D13</f>
        <v>0.12720758845381647</v>
      </c>
      <c r="W10" s="291">
        <f t="shared" si="5"/>
        <v>0</v>
      </c>
      <c r="X10" s="316">
        <f>分析係数表!E13</f>
        <v>9.5492852763317662E-2</v>
      </c>
      <c r="Y10" s="292">
        <f t="shared" si="6"/>
        <v>0</v>
      </c>
    </row>
    <row r="11" spans="1:25">
      <c r="A11" s="278">
        <v>7</v>
      </c>
      <c r="B11" s="266" t="s">
        <v>79</v>
      </c>
      <c r="C11" s="287"/>
      <c r="D11" s="316">
        <f>投入係数表!W11</f>
        <v>2.4203247017903877E-3</v>
      </c>
      <c r="E11" s="306">
        <f t="shared" si="7"/>
        <v>0</v>
      </c>
      <c r="F11" s="316">
        <f>分析係数表!C14</f>
        <v>0.29759344347769412</v>
      </c>
      <c r="G11" s="306">
        <f t="shared" ref="G11:G38" si="10">E11*F11</f>
        <v>0</v>
      </c>
      <c r="H11" s="306">
        <v>0</v>
      </c>
      <c r="I11" s="306">
        <f t="shared" si="8"/>
        <v>0</v>
      </c>
      <c r="J11" s="316">
        <f>分析係数表!G14</f>
        <v>0.17335642824825784</v>
      </c>
      <c r="K11" s="308">
        <f t="shared" ref="K11:K38" si="11">I11*J11</f>
        <v>0</v>
      </c>
      <c r="L11" s="49"/>
      <c r="M11" s="50"/>
      <c r="N11" s="318">
        <f>分析係数表!H14</f>
        <v>1.9165801846449152E-3</v>
      </c>
      <c r="O11" s="310">
        <f t="shared" si="9"/>
        <v>0</v>
      </c>
      <c r="P11" s="316">
        <f>分析係数表!C14</f>
        <v>0.29759344347769412</v>
      </c>
      <c r="Q11" s="310">
        <f t="shared" ref="Q11:Q38" si="12">O11*P11</f>
        <v>0</v>
      </c>
      <c r="R11" s="310">
        <v>0</v>
      </c>
      <c r="S11" s="311">
        <f t="shared" si="3"/>
        <v>0</v>
      </c>
      <c r="T11" s="316">
        <f>分析係数表!F14</f>
        <v>0.35598651785260127</v>
      </c>
      <c r="U11" s="313">
        <f t="shared" si="4"/>
        <v>0</v>
      </c>
      <c r="V11" s="320">
        <f>分析係数表!D14</f>
        <v>4.3833041969742803E-2</v>
      </c>
      <c r="W11" s="291">
        <f t="shared" ref="W11:W38" si="13">ROUND(S11*V11,0)</f>
        <v>0</v>
      </c>
      <c r="X11" s="316">
        <f>分析係数表!E14</f>
        <v>3.8757158040430381E-2</v>
      </c>
      <c r="Y11" s="292">
        <f t="shared" si="6"/>
        <v>0</v>
      </c>
    </row>
    <row r="12" spans="1:25">
      <c r="A12" s="278">
        <v>8</v>
      </c>
      <c r="B12" s="266" t="s">
        <v>80</v>
      </c>
      <c r="C12" s="287"/>
      <c r="D12" s="316">
        <f>投入係数表!W12</f>
        <v>1.1149227412604268E-2</v>
      </c>
      <c r="E12" s="306">
        <f t="shared" si="7"/>
        <v>0</v>
      </c>
      <c r="F12" s="316">
        <f>分析係数表!C15</f>
        <v>0.21593049601829584</v>
      </c>
      <c r="G12" s="306">
        <f t="shared" si="10"/>
        <v>0</v>
      </c>
      <c r="H12" s="306">
        <v>0</v>
      </c>
      <c r="I12" s="306">
        <f t="shared" si="8"/>
        <v>0</v>
      </c>
      <c r="J12" s="316">
        <f>分析係数表!G15</f>
        <v>0.1171240792325445</v>
      </c>
      <c r="K12" s="308">
        <f t="shared" si="11"/>
        <v>0</v>
      </c>
      <c r="L12" s="49"/>
      <c r="M12" s="50"/>
      <c r="N12" s="318">
        <f>分析係数表!H15</f>
        <v>7.9892300155183192E-3</v>
      </c>
      <c r="O12" s="310">
        <f t="shared" si="9"/>
        <v>0</v>
      </c>
      <c r="P12" s="316">
        <f>分析係数表!C15</f>
        <v>0.21593049601829584</v>
      </c>
      <c r="Q12" s="310">
        <f t="shared" si="12"/>
        <v>0</v>
      </c>
      <c r="R12" s="310">
        <v>0</v>
      </c>
      <c r="S12" s="311">
        <f t="shared" ref="S12:S38" si="14">I12+R12</f>
        <v>0</v>
      </c>
      <c r="T12" s="316">
        <f>分析係数表!F15</f>
        <v>0.35842164855867914</v>
      </c>
      <c r="U12" s="313">
        <f t="shared" si="4"/>
        <v>0</v>
      </c>
      <c r="V12" s="320">
        <f>分析係数表!D15</f>
        <v>1.5678367482667734E-2</v>
      </c>
      <c r="W12" s="291">
        <f t="shared" si="13"/>
        <v>0</v>
      </c>
      <c r="X12" s="316">
        <f>分析係数表!E15</f>
        <v>1.5634458686506418E-2</v>
      </c>
      <c r="Y12" s="292">
        <f t="shared" si="6"/>
        <v>0</v>
      </c>
    </row>
    <row r="13" spans="1:25">
      <c r="A13" s="278">
        <v>9</v>
      </c>
      <c r="B13" s="266" t="s">
        <v>81</v>
      </c>
      <c r="C13" s="287"/>
      <c r="D13" s="316">
        <f>投入係数表!W13</f>
        <v>3.9275877681543185E-3</v>
      </c>
      <c r="E13" s="306">
        <f t="shared" si="7"/>
        <v>0</v>
      </c>
      <c r="F13" s="316">
        <f>分析係数表!C16</f>
        <v>0.18770505348742417</v>
      </c>
      <c r="G13" s="306">
        <f t="shared" si="10"/>
        <v>0</v>
      </c>
      <c r="H13" s="306">
        <v>0</v>
      </c>
      <c r="I13" s="306">
        <f t="shared" si="8"/>
        <v>0</v>
      </c>
      <c r="J13" s="316">
        <f>分析係数表!G16</f>
        <v>1.5279579137581789E-2</v>
      </c>
      <c r="K13" s="308">
        <f t="shared" si="11"/>
        <v>0</v>
      </c>
      <c r="L13" s="49"/>
      <c r="M13" s="50"/>
      <c r="N13" s="318">
        <f>分析係数表!H16</f>
        <v>6.0242927132958465E-3</v>
      </c>
      <c r="O13" s="310">
        <f t="shared" si="9"/>
        <v>0</v>
      </c>
      <c r="P13" s="316">
        <f>分析係数表!C16</f>
        <v>0.18770505348742417</v>
      </c>
      <c r="Q13" s="310">
        <f t="shared" si="12"/>
        <v>0</v>
      </c>
      <c r="R13" s="310">
        <v>0</v>
      </c>
      <c r="S13" s="311">
        <f t="shared" si="14"/>
        <v>0</v>
      </c>
      <c r="T13" s="316">
        <f>分析係数表!F16</f>
        <v>0.2627694146106877</v>
      </c>
      <c r="U13" s="313">
        <f t="shared" ref="U13:U38" si="15">S13*T13</f>
        <v>0</v>
      </c>
      <c r="V13" s="320">
        <f>分析係数表!D16</f>
        <v>1.0339400475073228E-2</v>
      </c>
      <c r="W13" s="291">
        <f t="shared" si="13"/>
        <v>0</v>
      </c>
      <c r="X13" s="316">
        <f>分析係数表!E16</f>
        <v>1.0339400475073228E-2</v>
      </c>
      <c r="Y13" s="292">
        <f t="shared" ref="Y13:Y38" si="16">ROUND(S13*X13,0)</f>
        <v>0</v>
      </c>
    </row>
    <row r="14" spans="1:25">
      <c r="A14" s="278">
        <v>10</v>
      </c>
      <c r="B14" s="266" t="s">
        <v>82</v>
      </c>
      <c r="C14" s="287"/>
      <c r="D14" s="316">
        <f>投入係数表!W14</f>
        <v>3.1670099365543512E-2</v>
      </c>
      <c r="E14" s="306">
        <f t="shared" si="7"/>
        <v>0</v>
      </c>
      <c r="F14" s="316">
        <f>分析係数表!C17</f>
        <v>0.24245613901755958</v>
      </c>
      <c r="G14" s="306">
        <f t="shared" si="10"/>
        <v>0</v>
      </c>
      <c r="H14" s="306">
        <v>0</v>
      </c>
      <c r="I14" s="306">
        <f t="shared" si="8"/>
        <v>0</v>
      </c>
      <c r="J14" s="316">
        <f>分析係数表!G17</f>
        <v>0.24054742090319753</v>
      </c>
      <c r="K14" s="308">
        <f t="shared" si="11"/>
        <v>0</v>
      </c>
      <c r="L14" s="49"/>
      <c r="M14" s="50"/>
      <c r="N14" s="318">
        <f>分析係数表!H17</f>
        <v>2.8816966460243139E-3</v>
      </c>
      <c r="O14" s="310">
        <f t="shared" si="9"/>
        <v>0</v>
      </c>
      <c r="P14" s="316">
        <f>分析係数表!C17</f>
        <v>0.24245613901755958</v>
      </c>
      <c r="Q14" s="310">
        <f t="shared" si="12"/>
        <v>0</v>
      </c>
      <c r="R14" s="310">
        <v>0</v>
      </c>
      <c r="S14" s="311">
        <f t="shared" si="14"/>
        <v>0</v>
      </c>
      <c r="T14" s="316">
        <f>分析係数表!F17</f>
        <v>0.42825667105631338</v>
      </c>
      <c r="U14" s="313">
        <f>S14*T14</f>
        <v>0</v>
      </c>
      <c r="V14" s="320">
        <f>分析係数表!D17</f>
        <v>5.1560411778863557E-2</v>
      </c>
      <c r="W14" s="291">
        <f t="shared" si="13"/>
        <v>0</v>
      </c>
      <c r="X14" s="316">
        <f>分析係数表!E17</f>
        <v>4.9008807340167618E-2</v>
      </c>
      <c r="Y14" s="292">
        <f t="shared" si="16"/>
        <v>0</v>
      </c>
    </row>
    <row r="15" spans="1:25">
      <c r="A15" s="278">
        <v>11</v>
      </c>
      <c r="B15" s="266" t="s">
        <v>83</v>
      </c>
      <c r="C15" s="287"/>
      <c r="D15" s="316">
        <f>投入係数表!W15</f>
        <v>7.0718339315797973E-3</v>
      </c>
      <c r="E15" s="306">
        <f t="shared" si="7"/>
        <v>0</v>
      </c>
      <c r="F15" s="316">
        <f>分析係数表!C18</f>
        <v>0.40831687749419565</v>
      </c>
      <c r="G15" s="306">
        <f t="shared" si="10"/>
        <v>0</v>
      </c>
      <c r="H15" s="306">
        <v>0</v>
      </c>
      <c r="I15" s="306">
        <f t="shared" si="8"/>
        <v>0</v>
      </c>
      <c r="J15" s="316">
        <f>分析係数表!G18</f>
        <v>0.21766947174074985</v>
      </c>
      <c r="K15" s="308">
        <f t="shared" si="11"/>
        <v>0</v>
      </c>
      <c r="L15" s="49"/>
      <c r="M15" s="50"/>
      <c r="N15" s="318">
        <f>分析係数表!H18</f>
        <v>4.4543159123807785E-4</v>
      </c>
      <c r="O15" s="310">
        <f t="shared" si="9"/>
        <v>0</v>
      </c>
      <c r="P15" s="316">
        <f>分析係数表!C18</f>
        <v>0.40831687749419565</v>
      </c>
      <c r="Q15" s="310">
        <f t="shared" si="12"/>
        <v>0</v>
      </c>
      <c r="R15" s="310">
        <v>0</v>
      </c>
      <c r="S15" s="311">
        <f t="shared" si="14"/>
        <v>0</v>
      </c>
      <c r="T15" s="316">
        <f>分析係数表!F18</f>
        <v>0.48997194925916815</v>
      </c>
      <c r="U15" s="313">
        <f t="shared" si="15"/>
        <v>0</v>
      </c>
      <c r="V15" s="320">
        <f>分析係数表!D18</f>
        <v>3.8565313316438733E-2</v>
      </c>
      <c r="W15" s="291">
        <f t="shared" si="13"/>
        <v>0</v>
      </c>
      <c r="X15" s="316">
        <f>分析係数表!E18</f>
        <v>3.6576455199010559E-2</v>
      </c>
      <c r="Y15" s="292">
        <f t="shared" si="16"/>
        <v>0</v>
      </c>
    </row>
    <row r="16" spans="1:25">
      <c r="A16" s="278">
        <v>12</v>
      </c>
      <c r="B16" s="266" t="s">
        <v>84</v>
      </c>
      <c r="C16" s="287"/>
      <c r="D16" s="316">
        <f>投入係数表!W16</f>
        <v>6.5362994306546005E-2</v>
      </c>
      <c r="E16" s="306">
        <f t="shared" si="7"/>
        <v>0</v>
      </c>
      <c r="F16" s="316">
        <f>分析係数表!C19</f>
        <v>0.72110086081153413</v>
      </c>
      <c r="G16" s="306">
        <f t="shared" si="10"/>
        <v>0</v>
      </c>
      <c r="H16" s="306">
        <v>0</v>
      </c>
      <c r="I16" s="306">
        <f t="shared" si="8"/>
        <v>0</v>
      </c>
      <c r="J16" s="316">
        <f>分析係数表!G19</f>
        <v>6.2445810408374151E-2</v>
      </c>
      <c r="K16" s="308">
        <f t="shared" si="11"/>
        <v>0</v>
      </c>
      <c r="L16" s="49"/>
      <c r="M16" s="50"/>
      <c r="N16" s="318">
        <f>分析係数表!H19</f>
        <v>-1.2604560155461526E-4</v>
      </c>
      <c r="O16" s="310">
        <f t="shared" si="9"/>
        <v>0</v>
      </c>
      <c r="P16" s="316">
        <f>分析係数表!C19</f>
        <v>0.72110086081153413</v>
      </c>
      <c r="Q16" s="310">
        <f t="shared" si="12"/>
        <v>0</v>
      </c>
      <c r="R16" s="310">
        <v>0</v>
      </c>
      <c r="S16" s="311">
        <f t="shared" si="14"/>
        <v>0</v>
      </c>
      <c r="T16" s="316">
        <f>分析係数表!F19</f>
        <v>0.21331101927013058</v>
      </c>
      <c r="U16" s="313">
        <f t="shared" si="15"/>
        <v>0</v>
      </c>
      <c r="V16" s="320">
        <f>分析係数表!D19</f>
        <v>1.2736199640345095E-2</v>
      </c>
      <c r="W16" s="291">
        <f t="shared" si="13"/>
        <v>0</v>
      </c>
      <c r="X16" s="316">
        <f>分析係数表!E19</f>
        <v>1.2523714081279422E-2</v>
      </c>
      <c r="Y16" s="292">
        <f t="shared" si="16"/>
        <v>0</v>
      </c>
    </row>
    <row r="17" spans="1:25">
      <c r="A17" s="278">
        <v>13</v>
      </c>
      <c r="B17" s="266" t="s">
        <v>85</v>
      </c>
      <c r="C17" s="287"/>
      <c r="D17" s="316">
        <f>投入係数表!W17</f>
        <v>2.0924259403237645E-2</v>
      </c>
      <c r="E17" s="306">
        <f t="shared" si="7"/>
        <v>0</v>
      </c>
      <c r="F17" s="316">
        <f>分析係数表!C20</f>
        <v>4.9598906854145253E-2</v>
      </c>
      <c r="G17" s="306">
        <f t="shared" si="10"/>
        <v>0</v>
      </c>
      <c r="H17" s="306">
        <v>0</v>
      </c>
      <c r="I17" s="306">
        <f t="shared" si="8"/>
        <v>0</v>
      </c>
      <c r="J17" s="316">
        <f>分析係数表!G20</f>
        <v>0.11671945764775135</v>
      </c>
      <c r="K17" s="308">
        <f t="shared" si="11"/>
        <v>0</v>
      </c>
      <c r="L17" s="49"/>
      <c r="M17" s="50"/>
      <c r="N17" s="318">
        <f>分析係数表!H20</f>
        <v>7.0439320449493942E-4</v>
      </c>
      <c r="O17" s="310">
        <f t="shared" si="9"/>
        <v>0</v>
      </c>
      <c r="P17" s="316">
        <f>分析係数表!C20</f>
        <v>4.9598906854145253E-2</v>
      </c>
      <c r="Q17" s="310">
        <f t="shared" si="12"/>
        <v>0</v>
      </c>
      <c r="R17" s="310">
        <v>0</v>
      </c>
      <c r="S17" s="311">
        <f t="shared" si="14"/>
        <v>0</v>
      </c>
      <c r="T17" s="316">
        <f>分析係数表!F20</f>
        <v>0.2109583665362576</v>
      </c>
      <c r="U17" s="313">
        <f t="shared" si="15"/>
        <v>0</v>
      </c>
      <c r="V17" s="320">
        <f>分析係数表!D20</f>
        <v>3.0797631013066269E-2</v>
      </c>
      <c r="W17" s="291">
        <f t="shared" si="13"/>
        <v>0</v>
      </c>
      <c r="X17" s="316">
        <f>分析係数表!E20</f>
        <v>2.9972730221401771E-2</v>
      </c>
      <c r="Y17" s="292">
        <f t="shared" si="16"/>
        <v>0</v>
      </c>
    </row>
    <row r="18" spans="1:25">
      <c r="A18" s="278">
        <v>14</v>
      </c>
      <c r="B18" s="266" t="s">
        <v>86</v>
      </c>
      <c r="C18" s="287"/>
      <c r="D18" s="316">
        <f>投入係数表!W18</f>
        <v>1.9746736285872819E-2</v>
      </c>
      <c r="E18" s="306">
        <f t="shared" si="7"/>
        <v>0</v>
      </c>
      <c r="F18" s="316">
        <f>分析係数表!C21</f>
        <v>0.28411166756853934</v>
      </c>
      <c r="G18" s="306">
        <f t="shared" si="10"/>
        <v>0</v>
      </c>
      <c r="H18" s="306">
        <v>0</v>
      </c>
      <c r="I18" s="306">
        <f t="shared" si="8"/>
        <v>0</v>
      </c>
      <c r="J18" s="316">
        <f>分析係数表!G21</f>
        <v>0.29005387701730417</v>
      </c>
      <c r="K18" s="308">
        <f t="shared" si="11"/>
        <v>0</v>
      </c>
      <c r="L18" s="49"/>
      <c r="M18" s="50"/>
      <c r="N18" s="318">
        <f>分析係数表!H21</f>
        <v>2.3737267060065176E-3</v>
      </c>
      <c r="O18" s="310">
        <f t="shared" si="9"/>
        <v>0</v>
      </c>
      <c r="P18" s="316">
        <f>分析係数表!C21</f>
        <v>0.28411166756853934</v>
      </c>
      <c r="Q18" s="310">
        <f t="shared" si="12"/>
        <v>0</v>
      </c>
      <c r="R18" s="310">
        <v>0</v>
      </c>
      <c r="S18" s="311">
        <f t="shared" si="14"/>
        <v>0</v>
      </c>
      <c r="T18" s="316">
        <f>分析係数表!F21</f>
        <v>0.45791147145628314</v>
      </c>
      <c r="U18" s="313">
        <f t="shared" si="15"/>
        <v>0</v>
      </c>
      <c r="V18" s="320">
        <f>分析係数表!D21</f>
        <v>5.9847590028896828E-2</v>
      </c>
      <c r="W18" s="291">
        <f t="shared" si="13"/>
        <v>0</v>
      </c>
      <c r="X18" s="316">
        <f>分析係数表!E21</f>
        <v>5.4782163530779596E-2</v>
      </c>
      <c r="Y18" s="292">
        <f t="shared" si="16"/>
        <v>0</v>
      </c>
    </row>
    <row r="19" spans="1:25">
      <c r="A19" s="278">
        <v>15</v>
      </c>
      <c r="B19" s="266" t="s">
        <v>70</v>
      </c>
      <c r="C19" s="287"/>
      <c r="D19" s="316">
        <f>投入係数表!W19</f>
        <v>1.487093693849011E-2</v>
      </c>
      <c r="E19" s="306">
        <f t="shared" si="7"/>
        <v>0</v>
      </c>
      <c r="F19" s="316">
        <f>分析係数表!C22</f>
        <v>0.28280144764930404</v>
      </c>
      <c r="G19" s="306">
        <f t="shared" si="10"/>
        <v>0</v>
      </c>
      <c r="H19" s="306">
        <v>0</v>
      </c>
      <c r="I19" s="306">
        <f t="shared" si="8"/>
        <v>0</v>
      </c>
      <c r="J19" s="316">
        <f>分析係数表!G22</f>
        <v>0.21325815420745545</v>
      </c>
      <c r="K19" s="308">
        <f t="shared" si="11"/>
        <v>0</v>
      </c>
      <c r="L19" s="49"/>
      <c r="M19" s="50"/>
      <c r="N19" s="318">
        <f>分析係数表!H22</f>
        <v>5.2408897921031505E-5</v>
      </c>
      <c r="O19" s="310">
        <f t="shared" si="9"/>
        <v>0</v>
      </c>
      <c r="P19" s="316">
        <f>分析係数表!C22</f>
        <v>0.28280144764930404</v>
      </c>
      <c r="Q19" s="310">
        <f t="shared" si="12"/>
        <v>0</v>
      </c>
      <c r="R19" s="310">
        <v>0</v>
      </c>
      <c r="S19" s="311">
        <f t="shared" si="14"/>
        <v>0</v>
      </c>
      <c r="T19" s="316">
        <f>分析係数表!F22</f>
        <v>0.43073258580094059</v>
      </c>
      <c r="U19" s="313">
        <f t="shared" si="15"/>
        <v>0</v>
      </c>
      <c r="V19" s="320">
        <f>分析係数表!D22</f>
        <v>2.2938556731137788E-2</v>
      </c>
      <c r="W19" s="291">
        <f t="shared" si="13"/>
        <v>0</v>
      </c>
      <c r="X19" s="316">
        <f>分析係数表!E22</f>
        <v>2.2183368519679003E-2</v>
      </c>
      <c r="Y19" s="292">
        <f t="shared" si="16"/>
        <v>0</v>
      </c>
    </row>
    <row r="20" spans="1:25">
      <c r="A20" s="278">
        <v>16</v>
      </c>
      <c r="B20" s="266" t="s">
        <v>71</v>
      </c>
      <c r="C20" s="287"/>
      <c r="D20" s="316">
        <f>投入係数表!W20</f>
        <v>1.4503536335417502E-3</v>
      </c>
      <c r="E20" s="306">
        <f t="shared" si="7"/>
        <v>0</v>
      </c>
      <c r="F20" s="316">
        <f>分析係数表!C23</f>
        <v>0.31843177703160996</v>
      </c>
      <c r="G20" s="306">
        <f t="shared" si="10"/>
        <v>0</v>
      </c>
      <c r="H20" s="306">
        <v>0</v>
      </c>
      <c r="I20" s="306">
        <f t="shared" si="8"/>
        <v>0</v>
      </c>
      <c r="J20" s="316">
        <f>分析係数表!G23</f>
        <v>0.24379890925547271</v>
      </c>
      <c r="K20" s="308">
        <f t="shared" si="11"/>
        <v>0</v>
      </c>
      <c r="L20" s="49"/>
      <c r="M20" s="50"/>
      <c r="N20" s="318">
        <f>分析係数表!H23</f>
        <v>7.2227388731505603E-6</v>
      </c>
      <c r="O20" s="310">
        <f t="shared" si="9"/>
        <v>0</v>
      </c>
      <c r="P20" s="316">
        <f>分析係数表!C23</f>
        <v>0.31843177703160996</v>
      </c>
      <c r="Q20" s="310">
        <f t="shared" si="12"/>
        <v>0</v>
      </c>
      <c r="R20" s="310">
        <v>0</v>
      </c>
      <c r="S20" s="311">
        <f t="shared" si="14"/>
        <v>0</v>
      </c>
      <c r="T20" s="316">
        <f>分析係数表!F23</f>
        <v>0.43764444987651224</v>
      </c>
      <c r="U20" s="313">
        <f t="shared" si="15"/>
        <v>0</v>
      </c>
      <c r="V20" s="320">
        <f>分析係数表!D23</f>
        <v>3.7770855561684982E-2</v>
      </c>
      <c r="W20" s="291">
        <f t="shared" si="13"/>
        <v>0</v>
      </c>
      <c r="X20" s="316">
        <f>分析係数表!E23</f>
        <v>3.6503495425501575E-2</v>
      </c>
      <c r="Y20" s="292">
        <f t="shared" si="16"/>
        <v>0</v>
      </c>
    </row>
    <row r="21" spans="1:25">
      <c r="A21" s="278">
        <v>17</v>
      </c>
      <c r="B21" s="266" t="s">
        <v>72</v>
      </c>
      <c r="C21" s="287"/>
      <c r="D21" s="316">
        <f>投入係数表!W21</f>
        <v>4.4021120094804421E-4</v>
      </c>
      <c r="E21" s="306">
        <f t="shared" si="7"/>
        <v>0</v>
      </c>
      <c r="F21" s="316">
        <f>分析係数表!C24</f>
        <v>6.5709335168878003E-2</v>
      </c>
      <c r="G21" s="306">
        <f t="shared" si="10"/>
        <v>0</v>
      </c>
      <c r="H21" s="306">
        <v>0</v>
      </c>
      <c r="I21" s="306">
        <f t="shared" si="8"/>
        <v>0</v>
      </c>
      <c r="J21" s="316">
        <f>分析係数表!G24</f>
        <v>0.24633125110096343</v>
      </c>
      <c r="K21" s="308">
        <f t="shared" si="11"/>
        <v>0</v>
      </c>
      <c r="L21" s="49"/>
      <c r="M21" s="50"/>
      <c r="N21" s="318">
        <f>分析係数表!H24</f>
        <v>2.8080599423907303E-4</v>
      </c>
      <c r="O21" s="310">
        <f t="shared" si="9"/>
        <v>0</v>
      </c>
      <c r="P21" s="316">
        <f>分析係数表!C24</f>
        <v>6.5709335168878003E-2</v>
      </c>
      <c r="Q21" s="310">
        <f t="shared" si="12"/>
        <v>0</v>
      </c>
      <c r="R21" s="310">
        <v>0</v>
      </c>
      <c r="S21" s="311">
        <f t="shared" si="14"/>
        <v>0</v>
      </c>
      <c r="T21" s="316">
        <f>分析係数表!F24</f>
        <v>0.36721364788140759</v>
      </c>
      <c r="U21" s="313">
        <f t="shared" si="15"/>
        <v>0</v>
      </c>
      <c r="V21" s="320">
        <f>分析係数表!D24</f>
        <v>3.9309475738153632E-2</v>
      </c>
      <c r="W21" s="291">
        <f t="shared" si="13"/>
        <v>0</v>
      </c>
      <c r="X21" s="316">
        <f>分析係数表!E24</f>
        <v>3.8550657867992791E-2</v>
      </c>
      <c r="Y21" s="292">
        <f t="shared" si="16"/>
        <v>0</v>
      </c>
    </row>
    <row r="22" spans="1:25">
      <c r="A22" s="278">
        <v>18</v>
      </c>
      <c r="B22" s="266" t="s">
        <v>87</v>
      </c>
      <c r="C22" s="287"/>
      <c r="D22" s="316">
        <f>投入係数表!W22</f>
        <v>8.0007967320595112E-3</v>
      </c>
      <c r="E22" s="306">
        <f t="shared" si="7"/>
        <v>0</v>
      </c>
      <c r="F22" s="316">
        <f>分析係数表!C25</f>
        <v>0.13092441386923714</v>
      </c>
      <c r="G22" s="306">
        <f t="shared" si="10"/>
        <v>0</v>
      </c>
      <c r="H22" s="306">
        <v>0</v>
      </c>
      <c r="I22" s="306">
        <f t="shared" si="8"/>
        <v>0</v>
      </c>
      <c r="J22" s="316">
        <f>分析係数表!G25</f>
        <v>0.2605848403511512</v>
      </c>
      <c r="K22" s="308">
        <f t="shared" si="11"/>
        <v>0</v>
      </c>
      <c r="L22" s="49"/>
      <c r="M22" s="50"/>
      <c r="N22" s="318">
        <f>分析係数表!H25</f>
        <v>9.8123550057191766E-5</v>
      </c>
      <c r="O22" s="310">
        <f t="shared" si="9"/>
        <v>0</v>
      </c>
      <c r="P22" s="316">
        <f>分析係数表!C25</f>
        <v>0.13092441386923714</v>
      </c>
      <c r="Q22" s="310">
        <f t="shared" si="12"/>
        <v>0</v>
      </c>
      <c r="R22" s="310">
        <v>0</v>
      </c>
      <c r="S22" s="311">
        <f t="shared" si="14"/>
        <v>0</v>
      </c>
      <c r="T22" s="316">
        <f>分析係数表!F25</f>
        <v>0.33318683873123567</v>
      </c>
      <c r="U22" s="313">
        <f t="shared" si="15"/>
        <v>0</v>
      </c>
      <c r="V22" s="320">
        <f>分析係数表!D25</f>
        <v>4.284059086963312E-2</v>
      </c>
      <c r="W22" s="291">
        <f t="shared" si="13"/>
        <v>0</v>
      </c>
      <c r="X22" s="316">
        <f>分析係数表!E25</f>
        <v>4.249917369780222E-2</v>
      </c>
      <c r="Y22" s="292">
        <f t="shared" si="16"/>
        <v>0</v>
      </c>
    </row>
    <row r="23" spans="1:25">
      <c r="A23" s="278">
        <v>19</v>
      </c>
      <c r="B23" s="266" t="s">
        <v>88</v>
      </c>
      <c r="C23" s="287"/>
      <c r="D23" s="316">
        <f>投入係数表!W23</f>
        <v>2.6385054243895416E-2</v>
      </c>
      <c r="E23" s="306">
        <f t="shared" si="7"/>
        <v>0</v>
      </c>
      <c r="F23" s="316">
        <f>分析係数表!C26</f>
        <v>0.15308736674872969</v>
      </c>
      <c r="G23" s="306">
        <f t="shared" si="10"/>
        <v>0</v>
      </c>
      <c r="H23" s="306">
        <v>0</v>
      </c>
      <c r="I23" s="306">
        <f t="shared" si="8"/>
        <v>0</v>
      </c>
      <c r="J23" s="316">
        <f>分析係数表!G26</f>
        <v>0.20415569699579933</v>
      </c>
      <c r="K23" s="308">
        <f t="shared" si="11"/>
        <v>0</v>
      </c>
      <c r="L23" s="49"/>
      <c r="M23" s="50"/>
      <c r="N23" s="318">
        <f>分析係数表!H26</f>
        <v>8.8175548492147558E-3</v>
      </c>
      <c r="O23" s="310">
        <f t="shared" si="9"/>
        <v>0</v>
      </c>
      <c r="P23" s="316">
        <f>分析係数表!C26</f>
        <v>0.15308736674872969</v>
      </c>
      <c r="Q23" s="310">
        <f t="shared" si="12"/>
        <v>0</v>
      </c>
      <c r="R23" s="310">
        <v>0</v>
      </c>
      <c r="S23" s="311">
        <f t="shared" si="14"/>
        <v>0</v>
      </c>
      <c r="T23" s="316">
        <f>分析係数表!F26</f>
        <v>0.33811565690794865</v>
      </c>
      <c r="U23" s="313">
        <f t="shared" si="15"/>
        <v>0</v>
      </c>
      <c r="V23" s="320">
        <f>分析係数表!D26</f>
        <v>3.3929737559631502E-2</v>
      </c>
      <c r="W23" s="291">
        <f t="shared" si="13"/>
        <v>0</v>
      </c>
      <c r="X23" s="316">
        <f>分析係数表!E26</f>
        <v>3.3531988342571602E-2</v>
      </c>
      <c r="Y23" s="292">
        <f t="shared" si="16"/>
        <v>0</v>
      </c>
    </row>
    <row r="24" spans="1:25">
      <c r="A24" s="278">
        <v>20</v>
      </c>
      <c r="B24" s="266" t="s">
        <v>89</v>
      </c>
      <c r="C24" s="287"/>
      <c r="D24" s="316">
        <f>投入係数表!W24</f>
        <v>1.9382683296495634E-3</v>
      </c>
      <c r="E24" s="306">
        <f t="shared" si="7"/>
        <v>0</v>
      </c>
      <c r="F24" s="316">
        <f>分析係数表!C27</f>
        <v>0.18884998044104273</v>
      </c>
      <c r="G24" s="306">
        <f t="shared" si="10"/>
        <v>0</v>
      </c>
      <c r="H24" s="306">
        <v>0</v>
      </c>
      <c r="I24" s="306">
        <f t="shared" si="8"/>
        <v>0</v>
      </c>
      <c r="J24" s="316">
        <f>分析係数表!G27</f>
        <v>0.16481626532719168</v>
      </c>
      <c r="K24" s="308">
        <f t="shared" si="11"/>
        <v>0</v>
      </c>
      <c r="L24" s="49"/>
      <c r="M24" s="50"/>
      <c r="N24" s="318">
        <f>分析係数表!H27</f>
        <v>2.2388024205688101E-2</v>
      </c>
      <c r="O24" s="310">
        <f t="shared" si="9"/>
        <v>0</v>
      </c>
      <c r="P24" s="316">
        <f>分析係数表!C27</f>
        <v>0.18884998044104273</v>
      </c>
      <c r="Q24" s="310">
        <f t="shared" si="12"/>
        <v>0</v>
      </c>
      <c r="R24" s="310">
        <v>0</v>
      </c>
      <c r="S24" s="311">
        <f t="shared" si="14"/>
        <v>0</v>
      </c>
      <c r="T24" s="316">
        <f>分析係数表!F27</f>
        <v>0.29536956526946395</v>
      </c>
      <c r="U24" s="313">
        <f t="shared" si="15"/>
        <v>0</v>
      </c>
      <c r="V24" s="320">
        <f>分析係数表!D27</f>
        <v>2.042747265118797E-2</v>
      </c>
      <c r="W24" s="291">
        <f t="shared" si="13"/>
        <v>0</v>
      </c>
      <c r="X24" s="316">
        <f>分析係数表!E27</f>
        <v>2.035082172191522E-2</v>
      </c>
      <c r="Y24" s="292">
        <f t="shared" si="16"/>
        <v>0</v>
      </c>
    </row>
    <row r="25" spans="1:25">
      <c r="A25" s="278">
        <v>21</v>
      </c>
      <c r="B25" s="266" t="s">
        <v>90</v>
      </c>
      <c r="C25" s="286">
        <f>データ入力!C26</f>
        <v>0</v>
      </c>
      <c r="D25" s="316">
        <f>投入係数表!W25</f>
        <v>0.34667385287739949</v>
      </c>
      <c r="E25" s="306">
        <f t="shared" si="7"/>
        <v>0</v>
      </c>
      <c r="F25" s="316">
        <f>分析係数表!C28</f>
        <v>0.2115566871254172</v>
      </c>
      <c r="G25" s="306">
        <f t="shared" si="10"/>
        <v>0</v>
      </c>
      <c r="H25" s="306">
        <v>0</v>
      </c>
      <c r="I25" s="306">
        <f t="shared" si="8"/>
        <v>0</v>
      </c>
      <c r="J25" s="316">
        <f>分析係数表!G28</f>
        <v>0.18177207604774032</v>
      </c>
      <c r="K25" s="308">
        <f t="shared" si="11"/>
        <v>0</v>
      </c>
      <c r="L25" s="49"/>
      <c r="M25" s="50"/>
      <c r="N25" s="318">
        <f>分析係数表!H28</f>
        <v>7.2231792840574596E-3</v>
      </c>
      <c r="O25" s="310">
        <f t="shared" si="9"/>
        <v>0</v>
      </c>
      <c r="P25" s="316">
        <f>分析係数表!C28</f>
        <v>0.2115566871254172</v>
      </c>
      <c r="Q25" s="310">
        <f t="shared" si="12"/>
        <v>0</v>
      </c>
      <c r="R25" s="310">
        <v>0</v>
      </c>
      <c r="S25" s="311">
        <f t="shared" si="14"/>
        <v>0</v>
      </c>
      <c r="T25" s="316">
        <f>分析係数表!F28</f>
        <v>0.29628808224417325</v>
      </c>
      <c r="U25" s="313">
        <f t="shared" si="15"/>
        <v>0</v>
      </c>
      <c r="V25" s="320">
        <f>分析係数表!D28</f>
        <v>3.0551159487848582E-2</v>
      </c>
      <c r="W25" s="291">
        <f t="shared" si="13"/>
        <v>0</v>
      </c>
      <c r="X25" s="316">
        <f>分析係数表!E28</f>
        <v>3.018459578819983E-2</v>
      </c>
      <c r="Y25" s="292">
        <f t="shared" si="16"/>
        <v>0</v>
      </c>
    </row>
    <row r="26" spans="1:25">
      <c r="A26" s="278">
        <v>22</v>
      </c>
      <c r="B26" s="266" t="s">
        <v>64</v>
      </c>
      <c r="C26" s="287"/>
      <c r="D26" s="316">
        <f>投入係数表!W26</f>
        <v>2.114018048659239E-3</v>
      </c>
      <c r="E26" s="306">
        <f t="shared" si="7"/>
        <v>0</v>
      </c>
      <c r="F26" s="316">
        <f>分析係数表!C29</f>
        <v>0.4024048564090591</v>
      </c>
      <c r="G26" s="306">
        <f t="shared" si="10"/>
        <v>0</v>
      </c>
      <c r="H26" s="306">
        <v>0</v>
      </c>
      <c r="I26" s="306">
        <f t="shared" si="8"/>
        <v>0</v>
      </c>
      <c r="J26" s="316">
        <f>分析係数表!G29</f>
        <v>0.28848634430593861</v>
      </c>
      <c r="K26" s="308">
        <f t="shared" si="11"/>
        <v>0</v>
      </c>
      <c r="L26" s="49"/>
      <c r="M26" s="50"/>
      <c r="N26" s="318">
        <f>分析係数表!H29</f>
        <v>7.7130042947109994E-3</v>
      </c>
      <c r="O26" s="310">
        <f t="shared" si="9"/>
        <v>0</v>
      </c>
      <c r="P26" s="316">
        <f>分析係数表!C29</f>
        <v>0.4024048564090591</v>
      </c>
      <c r="Q26" s="310">
        <f t="shared" si="12"/>
        <v>0</v>
      </c>
      <c r="R26" s="310">
        <v>0</v>
      </c>
      <c r="S26" s="311">
        <f t="shared" si="14"/>
        <v>0</v>
      </c>
      <c r="T26" s="316">
        <f>分析係数表!F29</f>
        <v>0.40202182464221792</v>
      </c>
      <c r="U26" s="313">
        <f t="shared" si="15"/>
        <v>0</v>
      </c>
      <c r="V26" s="320">
        <f>分析係数表!D29</f>
        <v>7.9194780809421356E-2</v>
      </c>
      <c r="W26" s="291">
        <f t="shared" si="13"/>
        <v>0</v>
      </c>
      <c r="X26" s="316">
        <f>分析係数表!E29</f>
        <v>6.5944675090492746E-2</v>
      </c>
      <c r="Y26" s="292">
        <f t="shared" si="16"/>
        <v>0</v>
      </c>
    </row>
    <row r="27" spans="1:25">
      <c r="A27" s="278">
        <v>23</v>
      </c>
      <c r="B27" s="266" t="s">
        <v>91</v>
      </c>
      <c r="C27" s="287"/>
      <c r="D27" s="316">
        <f>投入係数表!W27</f>
        <v>1.754149576401332E-3</v>
      </c>
      <c r="E27" s="306">
        <f t="shared" si="7"/>
        <v>0</v>
      </c>
      <c r="F27" s="316">
        <f>分析係数表!C30</f>
        <v>1</v>
      </c>
      <c r="G27" s="306">
        <f t="shared" si="10"/>
        <v>0</v>
      </c>
      <c r="H27" s="306">
        <v>0</v>
      </c>
      <c r="I27" s="306">
        <f t="shared" si="8"/>
        <v>0</v>
      </c>
      <c r="J27" s="316">
        <f>分析係数表!G30</f>
        <v>0.33838967095036887</v>
      </c>
      <c r="K27" s="308">
        <f t="shared" si="11"/>
        <v>0</v>
      </c>
      <c r="L27" s="49"/>
      <c r="M27" s="50"/>
      <c r="N27" s="318">
        <f>分析係数表!H30</f>
        <v>0</v>
      </c>
      <c r="O27" s="310">
        <f t="shared" si="9"/>
        <v>0</v>
      </c>
      <c r="P27" s="316">
        <f>分析係数表!C30</f>
        <v>1</v>
      </c>
      <c r="Q27" s="310">
        <f t="shared" si="12"/>
        <v>0</v>
      </c>
      <c r="R27" s="310">
        <v>0</v>
      </c>
      <c r="S27" s="311">
        <f t="shared" si="14"/>
        <v>0</v>
      </c>
      <c r="T27" s="316">
        <f>分析係数表!F30</f>
        <v>0.46362091424568164</v>
      </c>
      <c r="U27" s="313">
        <f t="shared" si="15"/>
        <v>0</v>
      </c>
      <c r="V27" s="320">
        <f>分析係数表!D30</f>
        <v>7.3824536053885614E-2</v>
      </c>
      <c r="W27" s="291">
        <f t="shared" si="13"/>
        <v>0</v>
      </c>
      <c r="X27" s="316">
        <f>分析係数表!E30</f>
        <v>5.6949248710145881E-2</v>
      </c>
      <c r="Y27" s="292">
        <f t="shared" si="16"/>
        <v>0</v>
      </c>
    </row>
    <row r="28" spans="1:25">
      <c r="A28" s="278">
        <v>24</v>
      </c>
      <c r="B28" s="266" t="s">
        <v>92</v>
      </c>
      <c r="C28" s="287"/>
      <c r="D28" s="316">
        <f>投入係数表!W28</f>
        <v>1.4897717848053488E-2</v>
      </c>
      <c r="E28" s="306">
        <f t="shared" si="7"/>
        <v>0</v>
      </c>
      <c r="F28" s="316">
        <f>分析係数表!C31</f>
        <v>0.99932498158227889</v>
      </c>
      <c r="G28" s="306">
        <f t="shared" si="10"/>
        <v>0</v>
      </c>
      <c r="H28" s="306">
        <v>0</v>
      </c>
      <c r="I28" s="306">
        <f t="shared" si="8"/>
        <v>0</v>
      </c>
      <c r="J28" s="316">
        <f>分析係数表!G31</f>
        <v>7.0262508387801376E-2</v>
      </c>
      <c r="K28" s="308">
        <f t="shared" si="11"/>
        <v>0</v>
      </c>
      <c r="L28" s="49"/>
      <c r="M28" s="50"/>
      <c r="N28" s="318">
        <f>分析係数表!H31</f>
        <v>3.314462019579964E-2</v>
      </c>
      <c r="O28" s="310">
        <f t="shared" si="9"/>
        <v>0</v>
      </c>
      <c r="P28" s="316">
        <f>分析係数表!C31</f>
        <v>0.99932498158227889</v>
      </c>
      <c r="Q28" s="310">
        <f t="shared" si="12"/>
        <v>0</v>
      </c>
      <c r="R28" s="310">
        <v>0</v>
      </c>
      <c r="S28" s="311">
        <f t="shared" si="14"/>
        <v>0</v>
      </c>
      <c r="T28" s="316">
        <f>分析係数表!F31</f>
        <v>0.39948542779773355</v>
      </c>
      <c r="U28" s="313">
        <f t="shared" si="15"/>
        <v>0</v>
      </c>
      <c r="V28" s="320">
        <f>分析係数表!D31</f>
        <v>2.9145126840892164E-3</v>
      </c>
      <c r="W28" s="291">
        <f t="shared" si="13"/>
        <v>0</v>
      </c>
      <c r="X28" s="316">
        <f>分析係数表!E31</f>
        <v>2.9145126840892164E-3</v>
      </c>
      <c r="Y28" s="292">
        <f t="shared" si="16"/>
        <v>0</v>
      </c>
    </row>
    <row r="29" spans="1:25">
      <c r="A29" s="278">
        <v>25</v>
      </c>
      <c r="B29" s="266" t="s">
        <v>1</v>
      </c>
      <c r="C29" s="287"/>
      <c r="D29" s="316">
        <f>投入係数表!W29</f>
        <v>5.3227057757215986E-4</v>
      </c>
      <c r="E29" s="306">
        <f t="shared" si="7"/>
        <v>0</v>
      </c>
      <c r="F29" s="316">
        <f>分析係数表!C32</f>
        <v>0.9998360837770528</v>
      </c>
      <c r="G29" s="306">
        <f t="shared" si="10"/>
        <v>0</v>
      </c>
      <c r="H29" s="306">
        <v>0</v>
      </c>
      <c r="I29" s="306">
        <f t="shared" si="8"/>
        <v>0</v>
      </c>
      <c r="J29" s="316">
        <f>分析係数表!G32</f>
        <v>0.11380414292785156</v>
      </c>
      <c r="K29" s="308">
        <f t="shared" si="11"/>
        <v>0</v>
      </c>
      <c r="L29" s="49"/>
      <c r="M29" s="50"/>
      <c r="N29" s="318">
        <f>分析係数表!H32</f>
        <v>7.2296973654795713E-3</v>
      </c>
      <c r="O29" s="310">
        <f t="shared" si="9"/>
        <v>0</v>
      </c>
      <c r="P29" s="316">
        <f>分析係数表!C32</f>
        <v>0.9998360837770528</v>
      </c>
      <c r="Q29" s="310">
        <f t="shared" si="12"/>
        <v>0</v>
      </c>
      <c r="R29" s="310">
        <v>0</v>
      </c>
      <c r="S29" s="311">
        <f t="shared" si="14"/>
        <v>0</v>
      </c>
      <c r="T29" s="316">
        <f>分析係数表!F32</f>
        <v>0.44272670787830282</v>
      </c>
      <c r="U29" s="313">
        <f t="shared" si="15"/>
        <v>0</v>
      </c>
      <c r="V29" s="320">
        <f>分析係数表!D32</f>
        <v>2.1120085933633119E-2</v>
      </c>
      <c r="W29" s="291">
        <f t="shared" si="13"/>
        <v>0</v>
      </c>
      <c r="X29" s="316">
        <f>分析係数表!E32</f>
        <v>2.1120085933633119E-2</v>
      </c>
      <c r="Y29" s="292">
        <f t="shared" si="16"/>
        <v>0</v>
      </c>
    </row>
    <row r="30" spans="1:25">
      <c r="A30" s="278">
        <v>26</v>
      </c>
      <c r="B30" s="266" t="s">
        <v>2</v>
      </c>
      <c r="C30" s="287"/>
      <c r="D30" s="316">
        <f>投入係数表!W30</f>
        <v>2.7324896788885251E-3</v>
      </c>
      <c r="E30" s="306">
        <f t="shared" si="7"/>
        <v>0</v>
      </c>
      <c r="F30" s="316">
        <f>分析係数表!C33</f>
        <v>0.99108509199615646</v>
      </c>
      <c r="G30" s="306">
        <f t="shared" si="10"/>
        <v>0</v>
      </c>
      <c r="H30" s="306">
        <v>0</v>
      </c>
      <c r="I30" s="306">
        <f t="shared" si="8"/>
        <v>0</v>
      </c>
      <c r="J30" s="316">
        <f>分析係数表!G33</f>
        <v>0.4529749017181946</v>
      </c>
      <c r="K30" s="308">
        <f t="shared" si="11"/>
        <v>0</v>
      </c>
      <c r="L30" s="49"/>
      <c r="M30" s="50"/>
      <c r="N30" s="318">
        <f>分析係数表!H33</f>
        <v>7.7168799106917146E-4</v>
      </c>
      <c r="O30" s="310">
        <f t="shared" si="9"/>
        <v>0</v>
      </c>
      <c r="P30" s="316">
        <f>分析係数表!C33</f>
        <v>0.99108509199615646</v>
      </c>
      <c r="Q30" s="310">
        <f t="shared" si="12"/>
        <v>0</v>
      </c>
      <c r="R30" s="310">
        <v>0</v>
      </c>
      <c r="S30" s="311">
        <f t="shared" si="14"/>
        <v>0</v>
      </c>
      <c r="T30" s="316">
        <f>分析係数表!F33</f>
        <v>0.63278689994307047</v>
      </c>
      <c r="U30" s="313">
        <f t="shared" si="15"/>
        <v>0</v>
      </c>
      <c r="V30" s="320">
        <f>分析係数表!D33</f>
        <v>8.7702783269007503E-2</v>
      </c>
      <c r="W30" s="291">
        <f t="shared" si="13"/>
        <v>0</v>
      </c>
      <c r="X30" s="316">
        <f>分析係数表!E33</f>
        <v>8.4336323251883824E-2</v>
      </c>
      <c r="Y30" s="292">
        <f t="shared" si="16"/>
        <v>0</v>
      </c>
    </row>
    <row r="31" spans="1:25">
      <c r="A31" s="278">
        <v>27</v>
      </c>
      <c r="B31" s="266" t="s">
        <v>65</v>
      </c>
      <c r="C31" s="287"/>
      <c r="D31" s="316">
        <f>投入係数表!W31</f>
        <v>4.0122823946485045E-2</v>
      </c>
      <c r="E31" s="306">
        <f t="shared" si="7"/>
        <v>0</v>
      </c>
      <c r="F31" s="316">
        <f>分析係数表!C34</f>
        <v>0.24606089914510665</v>
      </c>
      <c r="G31" s="306">
        <f t="shared" si="10"/>
        <v>0</v>
      </c>
      <c r="H31" s="306">
        <v>0</v>
      </c>
      <c r="I31" s="306">
        <f t="shared" si="8"/>
        <v>0</v>
      </c>
      <c r="J31" s="316">
        <f>分析係数表!G34</f>
        <v>0.43749758717185111</v>
      </c>
      <c r="K31" s="308">
        <f t="shared" si="11"/>
        <v>0</v>
      </c>
      <c r="L31" s="49"/>
      <c r="M31" s="50"/>
      <c r="N31" s="318">
        <f>分析係数表!H34</f>
        <v>0.137069350800852</v>
      </c>
      <c r="O31" s="310">
        <f t="shared" si="9"/>
        <v>0</v>
      </c>
      <c r="P31" s="316">
        <f>分析係数表!C34</f>
        <v>0.24606089914510665</v>
      </c>
      <c r="Q31" s="310">
        <f t="shared" si="12"/>
        <v>0</v>
      </c>
      <c r="R31" s="310">
        <v>0</v>
      </c>
      <c r="S31" s="311">
        <f t="shared" si="14"/>
        <v>0</v>
      </c>
      <c r="T31" s="316">
        <f>分析係数表!F34</f>
        <v>0.68044247766447119</v>
      </c>
      <c r="U31" s="313">
        <f t="shared" si="15"/>
        <v>0</v>
      </c>
      <c r="V31" s="320">
        <f>分析係数表!D34</f>
        <v>0.15389009392691583</v>
      </c>
      <c r="W31" s="291">
        <f t="shared" si="13"/>
        <v>0</v>
      </c>
      <c r="X31" s="316">
        <f>分析係数表!E34</f>
        <v>0.1433320704064108</v>
      </c>
      <c r="Y31" s="292">
        <f t="shared" si="16"/>
        <v>0</v>
      </c>
    </row>
    <row r="32" spans="1:25">
      <c r="A32" s="278">
        <v>28</v>
      </c>
      <c r="B32" s="266" t="s">
        <v>66</v>
      </c>
      <c r="C32" s="287"/>
      <c r="D32" s="316">
        <f>投入係数表!W32</f>
        <v>1.2153511521230984E-2</v>
      </c>
      <c r="E32" s="306">
        <f t="shared" si="7"/>
        <v>0</v>
      </c>
      <c r="F32" s="316">
        <f>分析係数表!C35</f>
        <v>0.75377646979277246</v>
      </c>
      <c r="G32" s="306">
        <f t="shared" si="10"/>
        <v>0</v>
      </c>
      <c r="H32" s="306">
        <v>0</v>
      </c>
      <c r="I32" s="306">
        <f t="shared" si="8"/>
        <v>0</v>
      </c>
      <c r="J32" s="316">
        <f>分析係数表!G35</f>
        <v>0.30282397072447498</v>
      </c>
      <c r="K32" s="308">
        <f t="shared" si="11"/>
        <v>0</v>
      </c>
      <c r="L32" s="49"/>
      <c r="M32" s="50"/>
      <c r="N32" s="318">
        <f>分析係数表!H35</f>
        <v>5.7629969222324183E-2</v>
      </c>
      <c r="O32" s="310">
        <f t="shared" si="9"/>
        <v>0</v>
      </c>
      <c r="P32" s="316">
        <f>分析係数表!C35</f>
        <v>0.75377646979277246</v>
      </c>
      <c r="Q32" s="310">
        <f t="shared" si="12"/>
        <v>0</v>
      </c>
      <c r="R32" s="310">
        <v>0</v>
      </c>
      <c r="S32" s="311">
        <f t="shared" si="14"/>
        <v>0</v>
      </c>
      <c r="T32" s="316">
        <f>分析係数表!F35</f>
        <v>0.60548890850388704</v>
      </c>
      <c r="U32" s="313">
        <f t="shared" si="15"/>
        <v>0</v>
      </c>
      <c r="V32" s="320">
        <f>分析係数表!D35</f>
        <v>4.0363234612300396E-2</v>
      </c>
      <c r="W32" s="291">
        <f t="shared" si="13"/>
        <v>0</v>
      </c>
      <c r="X32" s="316">
        <f>分析係数表!E35</f>
        <v>3.9154079363329694E-2</v>
      </c>
      <c r="Y32" s="292">
        <f t="shared" si="16"/>
        <v>0</v>
      </c>
    </row>
    <row r="33" spans="1:25">
      <c r="A33" s="278">
        <v>29</v>
      </c>
      <c r="B33" s="266" t="s">
        <v>93</v>
      </c>
      <c r="C33" s="287"/>
      <c r="D33" s="316">
        <f>投入係数表!W33</f>
        <v>9.9005675042117161E-4</v>
      </c>
      <c r="E33" s="306">
        <f t="shared" si="7"/>
        <v>0</v>
      </c>
      <c r="F33" s="316">
        <f>分析係数表!C36</f>
        <v>0.99118010215945485</v>
      </c>
      <c r="G33" s="306">
        <f t="shared" si="10"/>
        <v>0</v>
      </c>
      <c r="H33" s="306">
        <v>0</v>
      </c>
      <c r="I33" s="306">
        <f t="shared" si="8"/>
        <v>0</v>
      </c>
      <c r="J33" s="316">
        <f>分析係数表!G36</f>
        <v>5.8650173764370726E-2</v>
      </c>
      <c r="K33" s="308">
        <f t="shared" si="11"/>
        <v>0</v>
      </c>
      <c r="L33" s="49"/>
      <c r="M33" s="50"/>
      <c r="N33" s="318">
        <f>分析係数表!H36</f>
        <v>0.2375179181177472</v>
      </c>
      <c r="O33" s="310">
        <f t="shared" si="9"/>
        <v>0</v>
      </c>
      <c r="P33" s="316">
        <f>分析係数表!C36</f>
        <v>0.99118010215945485</v>
      </c>
      <c r="Q33" s="310">
        <f t="shared" si="12"/>
        <v>0</v>
      </c>
      <c r="R33" s="310">
        <v>0</v>
      </c>
      <c r="S33" s="311">
        <f t="shared" si="14"/>
        <v>0</v>
      </c>
      <c r="T33" s="316">
        <f>分析係数表!F36</f>
        <v>0.81306518983088305</v>
      </c>
      <c r="U33" s="313">
        <f t="shared" si="15"/>
        <v>0</v>
      </c>
      <c r="V33" s="320">
        <f>分析係数表!D36</f>
        <v>1.5774342104513773E-2</v>
      </c>
      <c r="W33" s="291">
        <f t="shared" si="13"/>
        <v>0</v>
      </c>
      <c r="X33" s="316">
        <f>分析係数表!E36</f>
        <v>1.3229670821596217E-2</v>
      </c>
      <c r="Y33" s="292">
        <f t="shared" si="16"/>
        <v>0</v>
      </c>
    </row>
    <row r="34" spans="1:25">
      <c r="A34" s="278">
        <v>30</v>
      </c>
      <c r="B34" s="266" t="s">
        <v>94</v>
      </c>
      <c r="C34" s="287"/>
      <c r="D34" s="316">
        <f>投入係数表!W34</f>
        <v>1.5891959115593938E-2</v>
      </c>
      <c r="E34" s="306">
        <f t="shared" si="7"/>
        <v>0</v>
      </c>
      <c r="F34" s="316">
        <f>分析係数表!C37</f>
        <v>0.58105140483022077</v>
      </c>
      <c r="G34" s="306">
        <f t="shared" si="10"/>
        <v>0</v>
      </c>
      <c r="H34" s="306">
        <v>0</v>
      </c>
      <c r="I34" s="306">
        <f t="shared" si="8"/>
        <v>0</v>
      </c>
      <c r="J34" s="316">
        <f>分析係数表!G37</f>
        <v>0.40235165952905672</v>
      </c>
      <c r="K34" s="308">
        <f t="shared" si="11"/>
        <v>0</v>
      </c>
      <c r="L34" s="49"/>
      <c r="M34" s="50"/>
      <c r="N34" s="318">
        <f>分析係数表!H37</f>
        <v>4.2719417558337268E-2</v>
      </c>
      <c r="O34" s="310">
        <f t="shared" si="9"/>
        <v>0</v>
      </c>
      <c r="P34" s="316">
        <f>分析係数表!C37</f>
        <v>0.58105140483022077</v>
      </c>
      <c r="Q34" s="310">
        <f t="shared" si="12"/>
        <v>0</v>
      </c>
      <c r="R34" s="310">
        <v>0</v>
      </c>
      <c r="S34" s="311">
        <f t="shared" si="14"/>
        <v>0</v>
      </c>
      <c r="T34" s="316">
        <f>分析係数表!F37</f>
        <v>0.63403708963374472</v>
      </c>
      <c r="U34" s="313">
        <f t="shared" si="15"/>
        <v>0</v>
      </c>
      <c r="V34" s="320">
        <f>分析係数表!D37</f>
        <v>7.9200513574427991E-2</v>
      </c>
      <c r="W34" s="291">
        <f t="shared" si="13"/>
        <v>0</v>
      </c>
      <c r="X34" s="316">
        <f>分析係数表!E37</f>
        <v>7.3600662533244779E-2</v>
      </c>
      <c r="Y34" s="292">
        <f t="shared" si="16"/>
        <v>0</v>
      </c>
    </row>
    <row r="35" spans="1:25">
      <c r="A35" s="278">
        <v>31</v>
      </c>
      <c r="B35" s="266" t="s">
        <v>95</v>
      </c>
      <c r="C35" s="287"/>
      <c r="D35" s="316">
        <f>投入係数表!W35</f>
        <v>3.9761281667379427E-3</v>
      </c>
      <c r="E35" s="306">
        <f t="shared" si="7"/>
        <v>0</v>
      </c>
      <c r="F35" s="316">
        <f>分析係数表!C38</f>
        <v>0.47456671407271833</v>
      </c>
      <c r="G35" s="306">
        <f t="shared" si="10"/>
        <v>0</v>
      </c>
      <c r="H35" s="306">
        <v>0</v>
      </c>
      <c r="I35" s="306">
        <f t="shared" si="8"/>
        <v>0</v>
      </c>
      <c r="J35" s="316">
        <f>分析係数表!G38</f>
        <v>0.18003386475673192</v>
      </c>
      <c r="K35" s="308">
        <f t="shared" si="11"/>
        <v>0</v>
      </c>
      <c r="L35" s="49"/>
      <c r="M35" s="50"/>
      <c r="N35" s="318">
        <f>分析係数表!H38</f>
        <v>5.150358926080905E-2</v>
      </c>
      <c r="O35" s="310">
        <f t="shared" si="9"/>
        <v>0</v>
      </c>
      <c r="P35" s="316">
        <f>分析係数表!C38</f>
        <v>0.47456671407271833</v>
      </c>
      <c r="Q35" s="310">
        <f t="shared" si="12"/>
        <v>0</v>
      </c>
      <c r="R35" s="310">
        <v>0</v>
      </c>
      <c r="S35" s="311">
        <f t="shared" si="14"/>
        <v>0</v>
      </c>
      <c r="T35" s="316">
        <f>分析係数表!F38</f>
        <v>0.4997199825516766</v>
      </c>
      <c r="U35" s="313">
        <f t="shared" si="15"/>
        <v>0</v>
      </c>
      <c r="V35" s="320">
        <f>分析係数表!D38</f>
        <v>3.5590827435143364E-2</v>
      </c>
      <c r="W35" s="291">
        <f t="shared" si="13"/>
        <v>0</v>
      </c>
      <c r="X35" s="316">
        <f>分析係数表!E38</f>
        <v>3.1059891839156476E-2</v>
      </c>
      <c r="Y35" s="292">
        <f t="shared" si="16"/>
        <v>0</v>
      </c>
    </row>
    <row r="36" spans="1:25">
      <c r="A36" s="278">
        <v>32</v>
      </c>
      <c r="B36" s="266" t="s">
        <v>67</v>
      </c>
      <c r="C36" s="287"/>
      <c r="D36" s="316">
        <f>投入係数表!W36</f>
        <v>0</v>
      </c>
      <c r="E36" s="306">
        <f t="shared" si="7"/>
        <v>0</v>
      </c>
      <c r="F36" s="316">
        <f>分析係数表!C39</f>
        <v>1</v>
      </c>
      <c r="G36" s="306">
        <f t="shared" si="10"/>
        <v>0</v>
      </c>
      <c r="H36" s="306">
        <v>0</v>
      </c>
      <c r="I36" s="306">
        <f t="shared" si="8"/>
        <v>0</v>
      </c>
      <c r="J36" s="316">
        <f>分析係数表!G39</f>
        <v>0.33345520667958617</v>
      </c>
      <c r="K36" s="308">
        <f t="shared" si="11"/>
        <v>0</v>
      </c>
      <c r="L36" s="49"/>
      <c r="M36" s="50"/>
      <c r="N36" s="318">
        <f>分析係数表!H39</f>
        <v>5.0851604954235139E-3</v>
      </c>
      <c r="O36" s="310">
        <f t="shared" si="9"/>
        <v>0</v>
      </c>
      <c r="P36" s="316">
        <f>分析係数表!C39</f>
        <v>1</v>
      </c>
      <c r="Q36" s="310">
        <f t="shared" si="12"/>
        <v>0</v>
      </c>
      <c r="R36" s="310">
        <v>0</v>
      </c>
      <c r="S36" s="311">
        <f t="shared" si="14"/>
        <v>0</v>
      </c>
      <c r="T36" s="316">
        <f>分析係数表!F39</f>
        <v>0.70859596344355691</v>
      </c>
      <c r="U36" s="313">
        <f t="shared" si="15"/>
        <v>0</v>
      </c>
      <c r="V36" s="320">
        <f>分析係数表!D39</f>
        <v>4.8027598057070089E-2</v>
      </c>
      <c r="W36" s="291">
        <f t="shared" si="13"/>
        <v>0</v>
      </c>
      <c r="X36" s="316">
        <f>分析係数表!E39</f>
        <v>4.8027598057070089E-2</v>
      </c>
      <c r="Y36" s="292">
        <f t="shared" si="16"/>
        <v>0</v>
      </c>
    </row>
    <row r="37" spans="1:25">
      <c r="A37" s="278">
        <v>33</v>
      </c>
      <c r="B37" s="266" t="s">
        <v>96</v>
      </c>
      <c r="C37" s="287"/>
      <c r="D37" s="316">
        <f>投入係数表!W37</f>
        <v>5.4984554947312746E-4</v>
      </c>
      <c r="E37" s="306">
        <f t="shared" si="7"/>
        <v>0</v>
      </c>
      <c r="F37" s="316">
        <f>分析係数表!C40</f>
        <v>0.78927678494152065</v>
      </c>
      <c r="G37" s="306">
        <f t="shared" si="10"/>
        <v>0</v>
      </c>
      <c r="H37" s="306">
        <v>0</v>
      </c>
      <c r="I37" s="306">
        <f t="shared" si="8"/>
        <v>0</v>
      </c>
      <c r="J37" s="316">
        <f>分析係数表!G40</f>
        <v>0.52314226927728547</v>
      </c>
      <c r="K37" s="308">
        <f t="shared" si="11"/>
        <v>0</v>
      </c>
      <c r="L37" s="49"/>
      <c r="M37" s="50"/>
      <c r="N37" s="318">
        <f>分析係数表!H40</f>
        <v>3.428475595158087E-2</v>
      </c>
      <c r="O37" s="310">
        <f t="shared" si="9"/>
        <v>0</v>
      </c>
      <c r="P37" s="316">
        <f>分析係数表!C40</f>
        <v>0.78927678494152065</v>
      </c>
      <c r="Q37" s="310">
        <f t="shared" si="12"/>
        <v>0</v>
      </c>
      <c r="R37" s="310">
        <v>0</v>
      </c>
      <c r="S37" s="311">
        <f t="shared" si="14"/>
        <v>0</v>
      </c>
      <c r="T37" s="316">
        <f>分析係数表!F40</f>
        <v>0.70623799726049996</v>
      </c>
      <c r="U37" s="313">
        <f t="shared" si="15"/>
        <v>0</v>
      </c>
      <c r="V37" s="320">
        <f>分析係数表!D40</f>
        <v>9.0697433955161888E-2</v>
      </c>
      <c r="W37" s="291">
        <f t="shared" si="13"/>
        <v>0</v>
      </c>
      <c r="X37" s="316">
        <f>分析係数表!E40</f>
        <v>9.0562666353757981E-2</v>
      </c>
      <c r="Y37" s="292">
        <f t="shared" si="16"/>
        <v>0</v>
      </c>
    </row>
    <row r="38" spans="1:25">
      <c r="A38" s="278">
        <v>34</v>
      </c>
      <c r="B38" s="266" t="s">
        <v>97</v>
      </c>
      <c r="C38" s="287"/>
      <c r="D38" s="316">
        <f>投入係数表!W38</f>
        <v>0</v>
      </c>
      <c r="E38" s="306">
        <f t="shared" si="7"/>
        <v>0</v>
      </c>
      <c r="F38" s="316">
        <f>分析係数表!C41</f>
        <v>0.99594790611943085</v>
      </c>
      <c r="G38" s="306">
        <f t="shared" si="10"/>
        <v>0</v>
      </c>
      <c r="H38" s="306">
        <v>0</v>
      </c>
      <c r="I38" s="306">
        <f t="shared" si="8"/>
        <v>0</v>
      </c>
      <c r="J38" s="316">
        <f>分析係数表!G41</f>
        <v>0.50896339569449323</v>
      </c>
      <c r="K38" s="308">
        <f t="shared" si="11"/>
        <v>0</v>
      </c>
      <c r="L38" s="49"/>
      <c r="M38" s="50"/>
      <c r="N38" s="318">
        <f>分析係数表!H41</f>
        <v>5.504775199299148E-2</v>
      </c>
      <c r="O38" s="310">
        <f t="shared" si="9"/>
        <v>0</v>
      </c>
      <c r="P38" s="316">
        <f>分析係数表!C41</f>
        <v>0.99594790611943085</v>
      </c>
      <c r="Q38" s="310">
        <f t="shared" si="12"/>
        <v>0</v>
      </c>
      <c r="R38" s="310">
        <v>0</v>
      </c>
      <c r="S38" s="311">
        <f t="shared" si="14"/>
        <v>0</v>
      </c>
      <c r="T38" s="316">
        <f>分析係数表!F41</f>
        <v>0.58132099287543681</v>
      </c>
      <c r="U38" s="313">
        <f t="shared" si="15"/>
        <v>0</v>
      </c>
      <c r="V38" s="320">
        <f>分析係数表!D41</f>
        <v>0.12149342216939719</v>
      </c>
      <c r="W38" s="291">
        <f t="shared" si="13"/>
        <v>0</v>
      </c>
      <c r="X38" s="316">
        <f>分析係数表!E41</f>
        <v>0.11755967401821014</v>
      </c>
      <c r="Y38" s="292">
        <f t="shared" si="16"/>
        <v>0</v>
      </c>
    </row>
    <row r="39" spans="1:25">
      <c r="A39" s="278">
        <v>35</v>
      </c>
      <c r="B39" s="266" t="s">
        <v>3</v>
      </c>
      <c r="C39" s="287"/>
      <c r="D39" s="316">
        <f>投入係数表!W39</f>
        <v>2.4604960661354561E-4</v>
      </c>
      <c r="E39" s="306">
        <f>$C$25*D39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9"/>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316">
        <f>投入係数表!W40</f>
        <v>3.2440050515490662E-2</v>
      </c>
      <c r="E40" s="306">
        <f>$C$25*D40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9"/>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316">
        <f>投入係数表!W41</f>
        <v>2.2596392444101127E-4</v>
      </c>
      <c r="E41" s="306">
        <f>$C$25*D41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9"/>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316">
        <f>投入係数表!W42</f>
        <v>7.7999399103341666E-4</v>
      </c>
      <c r="E42" s="306">
        <f>$C$25*D42</f>
        <v>0</v>
      </c>
      <c r="F42" s="316">
        <f>分析係数表!C45</f>
        <v>1</v>
      </c>
      <c r="G42" s="306">
        <f>E42*F42</f>
        <v>0</v>
      </c>
      <c r="H42" s="306">
        <v>0</v>
      </c>
      <c r="I42" s="306">
        <f>C42+H42</f>
        <v>0</v>
      </c>
      <c r="J42" s="316">
        <f>分析係数表!G45</f>
        <v>0</v>
      </c>
      <c r="K42" s="308">
        <f>I42*J42</f>
        <v>0</v>
      </c>
      <c r="L42" s="49"/>
      <c r="M42" s="50"/>
      <c r="N42" s="318">
        <f>分析係数表!H45</f>
        <v>0</v>
      </c>
      <c r="O42" s="310">
        <f t="shared" si="9"/>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316">
        <f>投入係数表!W43</f>
        <v>4.6573675537563992E-3</v>
      </c>
      <c r="E43" s="306">
        <f>$C$25*D43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9"/>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17">
        <f>投入係数表!W44</f>
        <v>0.69754142881173942</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FA0EE-C28C-422C-9339-8116BF4E8292}">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323</v>
      </c>
      <c r="S2" s="83" t="s">
        <v>240</v>
      </c>
      <c r="U2" s="290" t="s">
        <v>227</v>
      </c>
      <c r="W2" s="83" t="s">
        <v>216</v>
      </c>
      <c r="Y2" s="83" t="s">
        <v>241</v>
      </c>
    </row>
    <row r="3" spans="1:25" ht="44">
      <c r="B3" s="39"/>
      <c r="C3" s="40" t="s">
        <v>242</v>
      </c>
      <c r="D3" s="40" t="s">
        <v>324</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投入係数表!X5</f>
        <v>4.0080107022130492E-3</v>
      </c>
      <c r="E5" s="306">
        <f t="shared" ref="E5:E12" si="0">$C$26*D5</f>
        <v>0</v>
      </c>
      <c r="F5" s="316">
        <f>分析係数表!C8</f>
        <v>0.17333290637377241</v>
      </c>
      <c r="G5" s="306">
        <f t="shared" ref="G5:G10" si="1">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 t="shared" ref="S5:S10" si="2">I5+R5</f>
        <v>0</v>
      </c>
      <c r="T5" s="316">
        <f>分析係数表!F8</f>
        <v>0.42721038226158625</v>
      </c>
      <c r="U5" s="313">
        <f t="shared" ref="U5:U10" si="3">S5*T5</f>
        <v>0</v>
      </c>
      <c r="V5" s="320">
        <f>分析係数表!D8</f>
        <v>0.32298797552049696</v>
      </c>
      <c r="W5" s="301">
        <f>ROUND(S5*V5,0)</f>
        <v>0</v>
      </c>
      <c r="X5" s="316">
        <f>分析係数表!E8</f>
        <v>0.12265584155979949</v>
      </c>
      <c r="Y5" s="302">
        <f t="shared" ref="Y5:Y38" si="4">ROUND(S5*X5,0)</f>
        <v>0</v>
      </c>
    </row>
    <row r="6" spans="1:25">
      <c r="A6" s="278">
        <v>2</v>
      </c>
      <c r="B6" s="266" t="s">
        <v>74</v>
      </c>
      <c r="C6" s="287"/>
      <c r="D6" s="316">
        <f>投入係数表!X6</f>
        <v>3.7766258773341279E-4</v>
      </c>
      <c r="E6" s="306">
        <f t="shared" si="0"/>
        <v>0</v>
      </c>
      <c r="F6" s="316">
        <f>分析係数表!C9</f>
        <v>0.39351462480142041</v>
      </c>
      <c r="G6" s="306">
        <f t="shared" si="1"/>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 t="shared" si="2"/>
        <v>0</v>
      </c>
      <c r="T6" s="316">
        <f>分析係数表!F9</f>
        <v>0.63987813845992225</v>
      </c>
      <c r="U6" s="313">
        <f t="shared" si="3"/>
        <v>0</v>
      </c>
      <c r="V6" s="320">
        <f>分析係数表!D9</f>
        <v>0.29572434079210003</v>
      </c>
      <c r="W6" s="301">
        <f>ROUND(S6*V6,0)</f>
        <v>0</v>
      </c>
      <c r="X6" s="316">
        <f>分析係数表!E9</f>
        <v>0.26862065342998215</v>
      </c>
      <c r="Y6" s="302">
        <f t="shared" si="4"/>
        <v>0</v>
      </c>
    </row>
    <row r="7" spans="1:25">
      <c r="A7" s="278">
        <v>3</v>
      </c>
      <c r="B7" s="266" t="s">
        <v>75</v>
      </c>
      <c r="C7" s="287"/>
      <c r="D7" s="316">
        <f>投入係数表!X7</f>
        <v>2.1090593807929318E-3</v>
      </c>
      <c r="E7" s="306">
        <f t="shared" si="0"/>
        <v>0</v>
      </c>
      <c r="F7" s="316">
        <f>分析係数表!C10</f>
        <v>0.12671464860287895</v>
      </c>
      <c r="G7" s="306">
        <f t="shared" si="1"/>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 t="shared" si="2"/>
        <v>0</v>
      </c>
      <c r="T7" s="316">
        <f>分析係数表!F10</f>
        <v>0.47381340455197063</v>
      </c>
      <c r="U7" s="313">
        <f t="shared" si="3"/>
        <v>0</v>
      </c>
      <c r="V7" s="320">
        <f>分析係数表!D10</f>
        <v>9.5045460793747427E-2</v>
      </c>
      <c r="W7" s="301">
        <f>ROUND(S7*V7,0)</f>
        <v>0</v>
      </c>
      <c r="X7" s="316">
        <f>分析係数表!E10</f>
        <v>4.2279520059697977E-2</v>
      </c>
      <c r="Y7" s="302">
        <f t="shared" si="4"/>
        <v>0</v>
      </c>
    </row>
    <row r="8" spans="1:25">
      <c r="A8" s="278">
        <v>4</v>
      </c>
      <c r="B8" s="266" t="s">
        <v>76</v>
      </c>
      <c r="C8" s="287"/>
      <c r="D8" s="316">
        <f>投入係数表!X8</f>
        <v>2.1276765506107761E-4</v>
      </c>
      <c r="E8" s="306">
        <f t="shared" si="0"/>
        <v>0</v>
      </c>
      <c r="F8" s="316">
        <f>分析係数表!C11</f>
        <v>9.348517078458185E-3</v>
      </c>
      <c r="G8" s="306">
        <f t="shared" si="1"/>
        <v>0</v>
      </c>
      <c r="H8" s="306">
        <v>0</v>
      </c>
      <c r="I8" s="306">
        <f>C8+H8</f>
        <v>0</v>
      </c>
      <c r="J8" s="316">
        <f>分析係数表!G11</f>
        <v>0.2579516055394917</v>
      </c>
      <c r="K8" s="308">
        <f>I8*J8</f>
        <v>0</v>
      </c>
      <c r="L8" s="49"/>
      <c r="M8" s="50"/>
      <c r="N8" s="318">
        <f>分析係数表!H11</f>
        <v>-1.9466162084954558E-5</v>
      </c>
      <c r="O8" s="310">
        <f>$M$44*N8</f>
        <v>0</v>
      </c>
      <c r="P8" s="316">
        <f>分析係数表!C11</f>
        <v>9.348517078458185E-3</v>
      </c>
      <c r="Q8" s="310">
        <f>O8*P8</f>
        <v>0</v>
      </c>
      <c r="R8" s="310">
        <v>0</v>
      </c>
      <c r="S8" s="311">
        <f t="shared" si="2"/>
        <v>0</v>
      </c>
      <c r="T8" s="316">
        <f>分析係数表!F11</f>
        <v>0.54360066960888753</v>
      </c>
      <c r="U8" s="313">
        <f t="shared" si="3"/>
        <v>0</v>
      </c>
      <c r="V8" s="320">
        <f>分析係数表!D11</f>
        <v>4.0785268604474206E-2</v>
      </c>
      <c r="W8" s="301">
        <f>ROUND(S8*V8,0)</f>
        <v>0</v>
      </c>
      <c r="X8" s="316">
        <f>分析係数表!E11</f>
        <v>3.926343022371024E-2</v>
      </c>
      <c r="Y8" s="302">
        <f t="shared" si="4"/>
        <v>0</v>
      </c>
    </row>
    <row r="9" spans="1:25">
      <c r="A9" s="278">
        <v>5</v>
      </c>
      <c r="B9" s="266" t="s">
        <v>77</v>
      </c>
      <c r="C9" s="287"/>
      <c r="D9" s="316">
        <f>投入係数表!X9</f>
        <v>3.127684529397841E-3</v>
      </c>
      <c r="E9" s="306">
        <f t="shared" si="0"/>
        <v>0</v>
      </c>
      <c r="F9" s="316">
        <f>分析係数表!C12</f>
        <v>0.26169189557273109</v>
      </c>
      <c r="G9" s="306">
        <f t="shared" si="1"/>
        <v>0</v>
      </c>
      <c r="H9" s="306">
        <v>0</v>
      </c>
      <c r="I9" s="306">
        <f t="shared" ref="I9:I38" si="5">C9+H9</f>
        <v>0</v>
      </c>
      <c r="J9" s="316">
        <f>分析係数表!G12</f>
        <v>0.13770114594385849</v>
      </c>
      <c r="K9" s="308">
        <f t="shared" ref="K9:K38" si="6">I9*J9</f>
        <v>0</v>
      </c>
      <c r="L9" s="49"/>
      <c r="M9" s="50"/>
      <c r="N9" s="318">
        <f>分析係数表!H12</f>
        <v>0.10146071966313146</v>
      </c>
      <c r="O9" s="310">
        <f>$M$44*N9</f>
        <v>0</v>
      </c>
      <c r="P9" s="316">
        <f>分析係数表!C12</f>
        <v>0.26169189557273109</v>
      </c>
      <c r="Q9" s="310">
        <f t="shared" ref="Q9:Q38" si="7">O9*P9</f>
        <v>0</v>
      </c>
      <c r="R9" s="310">
        <v>0</v>
      </c>
      <c r="S9" s="311">
        <f t="shared" si="2"/>
        <v>0</v>
      </c>
      <c r="T9" s="316">
        <f>分析係数表!F12</f>
        <v>0.33651535386825859</v>
      </c>
      <c r="U9" s="313">
        <f t="shared" si="3"/>
        <v>0</v>
      </c>
      <c r="V9" s="320">
        <f>分析係数表!D12</f>
        <v>3.4578030097235327E-2</v>
      </c>
      <c r="W9" s="301">
        <f t="shared" ref="W9:W38" si="8">ROUND(S9*V9,0)</f>
        <v>0</v>
      </c>
      <c r="X9" s="316">
        <f>分析係数表!E12</f>
        <v>3.3355134693599395E-2</v>
      </c>
      <c r="Y9" s="302">
        <f t="shared" si="4"/>
        <v>0</v>
      </c>
    </row>
    <row r="10" spans="1:25">
      <c r="A10" s="278">
        <v>6</v>
      </c>
      <c r="B10" s="266" t="s">
        <v>78</v>
      </c>
      <c r="C10" s="287"/>
      <c r="D10" s="316">
        <f>投入係数表!X10</f>
        <v>1.3965536959071483E-2</v>
      </c>
      <c r="E10" s="306">
        <f t="shared" si="0"/>
        <v>0</v>
      </c>
      <c r="F10" s="316">
        <f>分析係数表!C13</f>
        <v>8.2810371123538395E-2</v>
      </c>
      <c r="G10" s="306">
        <f t="shared" si="1"/>
        <v>0</v>
      </c>
      <c r="H10" s="306">
        <v>0</v>
      </c>
      <c r="I10" s="306">
        <f t="shared" si="5"/>
        <v>0</v>
      </c>
      <c r="J10" s="316">
        <f>分析係数表!G13</f>
        <v>0.2721720626600464</v>
      </c>
      <c r="K10" s="308">
        <f t="shared" si="6"/>
        <v>0</v>
      </c>
      <c r="L10" s="49"/>
      <c r="M10" s="50"/>
      <c r="N10" s="318">
        <f>分析係数表!H13</f>
        <v>1.212874021164739E-2</v>
      </c>
      <c r="O10" s="310">
        <f t="shared" ref="O10:O43" si="9">$M$44*N10</f>
        <v>0</v>
      </c>
      <c r="P10" s="316">
        <f>分析係数表!C13</f>
        <v>8.2810371123538395E-2</v>
      </c>
      <c r="Q10" s="310">
        <f t="shared" si="7"/>
        <v>0</v>
      </c>
      <c r="R10" s="310">
        <v>0</v>
      </c>
      <c r="S10" s="311">
        <f t="shared" si="2"/>
        <v>0</v>
      </c>
      <c r="T10" s="316">
        <f>分析係数表!F13</f>
        <v>0.39077170920544851</v>
      </c>
      <c r="U10" s="313">
        <f t="shared" si="3"/>
        <v>0</v>
      </c>
      <c r="V10" s="320">
        <f>分析係数表!D13</f>
        <v>0.12720758845381647</v>
      </c>
      <c r="W10" s="301">
        <f t="shared" si="8"/>
        <v>0</v>
      </c>
      <c r="X10" s="316">
        <f>分析係数表!E13</f>
        <v>9.5492852763317662E-2</v>
      </c>
      <c r="Y10" s="302">
        <f t="shared" si="4"/>
        <v>0</v>
      </c>
    </row>
    <row r="11" spans="1:25">
      <c r="A11" s="278">
        <v>7</v>
      </c>
      <c r="B11" s="266" t="s">
        <v>79</v>
      </c>
      <c r="C11" s="287"/>
      <c r="D11" s="316">
        <f>投入係数表!X11</f>
        <v>5.5093524682377784E-2</v>
      </c>
      <c r="E11" s="306">
        <f t="shared" si="0"/>
        <v>0</v>
      </c>
      <c r="F11" s="316">
        <f>分析係数表!C14</f>
        <v>0.29759344347769412</v>
      </c>
      <c r="G11" s="306">
        <f t="shared" ref="G11:G38" si="10">E11*F11</f>
        <v>0</v>
      </c>
      <c r="H11" s="306">
        <v>0</v>
      </c>
      <c r="I11" s="306">
        <f t="shared" si="5"/>
        <v>0</v>
      </c>
      <c r="J11" s="316">
        <f>分析係数表!G14</f>
        <v>0.17335642824825784</v>
      </c>
      <c r="K11" s="308">
        <f t="shared" si="6"/>
        <v>0</v>
      </c>
      <c r="L11" s="49"/>
      <c r="M11" s="50"/>
      <c r="N11" s="318">
        <f>分析係数表!H14</f>
        <v>1.9165801846449152E-3</v>
      </c>
      <c r="O11" s="310">
        <f t="shared" si="9"/>
        <v>0</v>
      </c>
      <c r="P11" s="316">
        <f>分析係数表!C14</f>
        <v>0.29759344347769412</v>
      </c>
      <c r="Q11" s="310">
        <f t="shared" si="7"/>
        <v>0</v>
      </c>
      <c r="R11" s="310">
        <v>0</v>
      </c>
      <c r="S11" s="311">
        <f t="shared" ref="S11:S38" si="11">I11+R11</f>
        <v>0</v>
      </c>
      <c r="T11" s="316">
        <f>分析係数表!F14</f>
        <v>0.35598651785260127</v>
      </c>
      <c r="U11" s="313">
        <f t="shared" ref="U11:U38" si="12">S11*T11</f>
        <v>0</v>
      </c>
      <c r="V11" s="320">
        <f>分析係数表!D14</f>
        <v>4.3833041969742803E-2</v>
      </c>
      <c r="W11" s="301">
        <f t="shared" si="8"/>
        <v>0</v>
      </c>
      <c r="X11" s="316">
        <f>分析係数表!E14</f>
        <v>3.8757158040430381E-2</v>
      </c>
      <c r="Y11" s="302">
        <f t="shared" si="4"/>
        <v>0</v>
      </c>
    </row>
    <row r="12" spans="1:25">
      <c r="A12" s="278">
        <v>8</v>
      </c>
      <c r="B12" s="266" t="s">
        <v>80</v>
      </c>
      <c r="C12" s="287"/>
      <c r="D12" s="316">
        <f>投入係数表!X12</f>
        <v>3.9534889906036486E-2</v>
      </c>
      <c r="E12" s="306">
        <f t="shared" si="0"/>
        <v>0</v>
      </c>
      <c r="F12" s="316">
        <f>分析係数表!C15</f>
        <v>0.21593049601829584</v>
      </c>
      <c r="G12" s="306">
        <f t="shared" si="10"/>
        <v>0</v>
      </c>
      <c r="H12" s="306">
        <v>0</v>
      </c>
      <c r="I12" s="306">
        <f t="shared" si="5"/>
        <v>0</v>
      </c>
      <c r="J12" s="316">
        <f>分析係数表!G15</f>
        <v>0.1171240792325445</v>
      </c>
      <c r="K12" s="308">
        <f t="shared" si="6"/>
        <v>0</v>
      </c>
      <c r="L12" s="49"/>
      <c r="M12" s="50"/>
      <c r="N12" s="318">
        <f>分析係数表!H15</f>
        <v>7.9892300155183192E-3</v>
      </c>
      <c r="O12" s="310">
        <f t="shared" si="9"/>
        <v>0</v>
      </c>
      <c r="P12" s="316">
        <f>分析係数表!C15</f>
        <v>0.21593049601829584</v>
      </c>
      <c r="Q12" s="310">
        <f t="shared" si="7"/>
        <v>0</v>
      </c>
      <c r="R12" s="310">
        <v>0</v>
      </c>
      <c r="S12" s="311">
        <f t="shared" si="11"/>
        <v>0</v>
      </c>
      <c r="T12" s="316">
        <f>分析係数表!F15</f>
        <v>0.35842164855867914</v>
      </c>
      <c r="U12" s="313">
        <f t="shared" si="12"/>
        <v>0</v>
      </c>
      <c r="V12" s="320">
        <f>分析係数表!D15</f>
        <v>1.5678367482667734E-2</v>
      </c>
      <c r="W12" s="301">
        <f t="shared" si="8"/>
        <v>0</v>
      </c>
      <c r="X12" s="316">
        <f>分析係数表!E15</f>
        <v>1.5634458686506418E-2</v>
      </c>
      <c r="Y12" s="302">
        <f t="shared" si="4"/>
        <v>0</v>
      </c>
    </row>
    <row r="13" spans="1:25">
      <c r="A13" s="278">
        <v>9</v>
      </c>
      <c r="B13" s="266" t="s">
        <v>81</v>
      </c>
      <c r="C13" s="287"/>
      <c r="D13" s="316">
        <f>投入係数表!X13</f>
        <v>8.6250688170384331E-3</v>
      </c>
      <c r="E13" s="306">
        <f t="shared" ref="E13:E38" si="13">$C$26*D13</f>
        <v>0</v>
      </c>
      <c r="F13" s="316">
        <f>分析係数表!C16</f>
        <v>0.18770505348742417</v>
      </c>
      <c r="G13" s="306">
        <f t="shared" si="10"/>
        <v>0</v>
      </c>
      <c r="H13" s="306">
        <v>0</v>
      </c>
      <c r="I13" s="306">
        <f t="shared" si="5"/>
        <v>0</v>
      </c>
      <c r="J13" s="316">
        <f>分析係数表!G16</f>
        <v>1.5279579137581789E-2</v>
      </c>
      <c r="K13" s="308">
        <f t="shared" si="6"/>
        <v>0</v>
      </c>
      <c r="L13" s="49"/>
      <c r="M13" s="50"/>
      <c r="N13" s="318">
        <f>分析係数表!H16</f>
        <v>6.0242927132958465E-3</v>
      </c>
      <c r="O13" s="310">
        <f t="shared" si="9"/>
        <v>0</v>
      </c>
      <c r="P13" s="316">
        <f>分析係数表!C16</f>
        <v>0.18770505348742417</v>
      </c>
      <c r="Q13" s="310">
        <f t="shared" si="7"/>
        <v>0</v>
      </c>
      <c r="R13" s="310">
        <v>0</v>
      </c>
      <c r="S13" s="311">
        <f t="shared" si="11"/>
        <v>0</v>
      </c>
      <c r="T13" s="316">
        <f>分析係数表!F16</f>
        <v>0.2627694146106877</v>
      </c>
      <c r="U13" s="313">
        <f t="shared" si="12"/>
        <v>0</v>
      </c>
      <c r="V13" s="320">
        <f>分析係数表!D16</f>
        <v>1.0339400475073228E-2</v>
      </c>
      <c r="W13" s="301">
        <f t="shared" si="8"/>
        <v>0</v>
      </c>
      <c r="X13" s="316">
        <f>分析係数表!E16</f>
        <v>1.0339400475073228E-2</v>
      </c>
      <c r="Y13" s="302">
        <f t="shared" si="4"/>
        <v>0</v>
      </c>
    </row>
    <row r="14" spans="1:25">
      <c r="A14" s="278">
        <v>10</v>
      </c>
      <c r="B14" s="266" t="s">
        <v>82</v>
      </c>
      <c r="C14" s="287"/>
      <c r="D14" s="316">
        <f>投入係数表!X14</f>
        <v>6.0660058457913231E-2</v>
      </c>
      <c r="E14" s="306">
        <f t="shared" si="13"/>
        <v>0</v>
      </c>
      <c r="F14" s="316">
        <f>分析係数表!C17</f>
        <v>0.24245613901755958</v>
      </c>
      <c r="G14" s="306">
        <f t="shared" si="10"/>
        <v>0</v>
      </c>
      <c r="H14" s="306">
        <v>0</v>
      </c>
      <c r="I14" s="306">
        <f t="shared" si="5"/>
        <v>0</v>
      </c>
      <c r="J14" s="316">
        <f>分析係数表!G17</f>
        <v>0.24054742090319753</v>
      </c>
      <c r="K14" s="308">
        <f t="shared" si="6"/>
        <v>0</v>
      </c>
      <c r="L14" s="49"/>
      <c r="M14" s="50"/>
      <c r="N14" s="318">
        <f>分析係数表!H17</f>
        <v>2.8816966460243139E-3</v>
      </c>
      <c r="O14" s="310">
        <f t="shared" si="9"/>
        <v>0</v>
      </c>
      <c r="P14" s="316">
        <f>分析係数表!C17</f>
        <v>0.24245613901755958</v>
      </c>
      <c r="Q14" s="310">
        <f t="shared" si="7"/>
        <v>0</v>
      </c>
      <c r="R14" s="310">
        <v>0</v>
      </c>
      <c r="S14" s="311">
        <f t="shared" si="11"/>
        <v>0</v>
      </c>
      <c r="T14" s="316">
        <f>分析係数表!F17</f>
        <v>0.42825667105631338</v>
      </c>
      <c r="U14" s="313">
        <f t="shared" si="12"/>
        <v>0</v>
      </c>
      <c r="V14" s="320">
        <f>分析係数表!D17</f>
        <v>5.1560411778863557E-2</v>
      </c>
      <c r="W14" s="301">
        <f t="shared" si="8"/>
        <v>0</v>
      </c>
      <c r="X14" s="316">
        <f>分析係数表!E17</f>
        <v>4.9008807340167618E-2</v>
      </c>
      <c r="Y14" s="302">
        <f t="shared" si="4"/>
        <v>0</v>
      </c>
    </row>
    <row r="15" spans="1:25">
      <c r="A15" s="278">
        <v>11</v>
      </c>
      <c r="B15" s="266" t="s">
        <v>83</v>
      </c>
      <c r="C15" s="287"/>
      <c r="D15" s="316">
        <f>投入係数表!X15</f>
        <v>7.8910204070777156E-3</v>
      </c>
      <c r="E15" s="306">
        <f t="shared" si="13"/>
        <v>0</v>
      </c>
      <c r="F15" s="316">
        <f>分析係数表!C18</f>
        <v>0.40831687749419565</v>
      </c>
      <c r="G15" s="306">
        <f t="shared" si="10"/>
        <v>0</v>
      </c>
      <c r="H15" s="306">
        <v>0</v>
      </c>
      <c r="I15" s="306">
        <f t="shared" si="5"/>
        <v>0</v>
      </c>
      <c r="J15" s="316">
        <f>分析係数表!G18</f>
        <v>0.21766947174074985</v>
      </c>
      <c r="K15" s="308">
        <f t="shared" si="6"/>
        <v>0</v>
      </c>
      <c r="L15" s="49"/>
      <c r="M15" s="50"/>
      <c r="N15" s="318">
        <f>分析係数表!H18</f>
        <v>4.4543159123807785E-4</v>
      </c>
      <c r="O15" s="310">
        <f t="shared" si="9"/>
        <v>0</v>
      </c>
      <c r="P15" s="316">
        <f>分析係数表!C18</f>
        <v>0.40831687749419565</v>
      </c>
      <c r="Q15" s="310">
        <f t="shared" si="7"/>
        <v>0</v>
      </c>
      <c r="R15" s="310">
        <v>0</v>
      </c>
      <c r="S15" s="311">
        <f t="shared" si="11"/>
        <v>0</v>
      </c>
      <c r="T15" s="316">
        <f>分析係数表!F18</f>
        <v>0.48997194925916815</v>
      </c>
      <c r="U15" s="313">
        <f t="shared" si="12"/>
        <v>0</v>
      </c>
      <c r="V15" s="320">
        <f>分析係数表!D18</f>
        <v>3.8565313316438733E-2</v>
      </c>
      <c r="W15" s="301">
        <f t="shared" si="8"/>
        <v>0</v>
      </c>
      <c r="X15" s="316">
        <f>分析係数表!E18</f>
        <v>3.6576455199010559E-2</v>
      </c>
      <c r="Y15" s="302">
        <f t="shared" si="4"/>
        <v>0</v>
      </c>
    </row>
    <row r="16" spans="1:25">
      <c r="A16" s="278">
        <v>12</v>
      </c>
      <c r="B16" s="266" t="s">
        <v>84</v>
      </c>
      <c r="C16" s="287"/>
      <c r="D16" s="316">
        <f>投入係数表!X16</f>
        <v>5.9734519158397541E-3</v>
      </c>
      <c r="E16" s="306">
        <f t="shared" si="13"/>
        <v>0</v>
      </c>
      <c r="F16" s="316">
        <f>分析係数表!C19</f>
        <v>0.72110086081153413</v>
      </c>
      <c r="G16" s="306">
        <f t="shared" si="10"/>
        <v>0</v>
      </c>
      <c r="H16" s="306">
        <v>0</v>
      </c>
      <c r="I16" s="306">
        <f t="shared" si="5"/>
        <v>0</v>
      </c>
      <c r="J16" s="316">
        <f>分析係数表!G19</f>
        <v>6.2445810408374151E-2</v>
      </c>
      <c r="K16" s="308">
        <f t="shared" si="6"/>
        <v>0</v>
      </c>
      <c r="L16" s="49"/>
      <c r="M16" s="50"/>
      <c r="N16" s="318">
        <f>分析係数表!H19</f>
        <v>-1.2604560155461526E-4</v>
      </c>
      <c r="O16" s="310">
        <f t="shared" si="9"/>
        <v>0</v>
      </c>
      <c r="P16" s="316">
        <f>分析係数表!C19</f>
        <v>0.72110086081153413</v>
      </c>
      <c r="Q16" s="310">
        <f t="shared" si="7"/>
        <v>0</v>
      </c>
      <c r="R16" s="310">
        <v>0</v>
      </c>
      <c r="S16" s="311">
        <f t="shared" si="11"/>
        <v>0</v>
      </c>
      <c r="T16" s="316">
        <f>分析係数表!F19</f>
        <v>0.21331101927013058</v>
      </c>
      <c r="U16" s="313">
        <f t="shared" si="12"/>
        <v>0</v>
      </c>
      <c r="V16" s="320">
        <f>分析係数表!D19</f>
        <v>1.2736199640345095E-2</v>
      </c>
      <c r="W16" s="301">
        <f t="shared" si="8"/>
        <v>0</v>
      </c>
      <c r="X16" s="316">
        <f>分析係数表!E19</f>
        <v>1.2523714081279422E-2</v>
      </c>
      <c r="Y16" s="302">
        <f t="shared" si="4"/>
        <v>0</v>
      </c>
    </row>
    <row r="17" spans="1:25">
      <c r="A17" s="278">
        <v>13</v>
      </c>
      <c r="B17" s="266" t="s">
        <v>85</v>
      </c>
      <c r="C17" s="287"/>
      <c r="D17" s="316">
        <f>投入係数表!X17</f>
        <v>1.8446955693795428E-2</v>
      </c>
      <c r="E17" s="306">
        <f t="shared" si="13"/>
        <v>0</v>
      </c>
      <c r="F17" s="316">
        <f>分析係数表!C20</f>
        <v>4.9598906854145253E-2</v>
      </c>
      <c r="G17" s="306">
        <f t="shared" si="10"/>
        <v>0</v>
      </c>
      <c r="H17" s="306">
        <v>0</v>
      </c>
      <c r="I17" s="306">
        <f t="shared" si="5"/>
        <v>0</v>
      </c>
      <c r="J17" s="316">
        <f>分析係数表!G20</f>
        <v>0.11671945764775135</v>
      </c>
      <c r="K17" s="308">
        <f t="shared" si="6"/>
        <v>0</v>
      </c>
      <c r="L17" s="49"/>
      <c r="M17" s="50"/>
      <c r="N17" s="318">
        <f>分析係数表!H20</f>
        <v>7.0439320449493942E-4</v>
      </c>
      <c r="O17" s="310">
        <f t="shared" si="9"/>
        <v>0</v>
      </c>
      <c r="P17" s="316">
        <f>分析係数表!C20</f>
        <v>4.9598906854145253E-2</v>
      </c>
      <c r="Q17" s="310">
        <f t="shared" si="7"/>
        <v>0</v>
      </c>
      <c r="R17" s="310">
        <v>0</v>
      </c>
      <c r="S17" s="311">
        <f t="shared" si="11"/>
        <v>0</v>
      </c>
      <c r="T17" s="316">
        <f>分析係数表!F20</f>
        <v>0.2109583665362576</v>
      </c>
      <c r="U17" s="313">
        <f t="shared" si="12"/>
        <v>0</v>
      </c>
      <c r="V17" s="320">
        <f>分析係数表!D20</f>
        <v>3.0797631013066269E-2</v>
      </c>
      <c r="W17" s="301">
        <f t="shared" si="8"/>
        <v>0</v>
      </c>
      <c r="X17" s="316">
        <f>分析係数表!E20</f>
        <v>2.9972730221401771E-2</v>
      </c>
      <c r="Y17" s="302">
        <f t="shared" si="4"/>
        <v>0</v>
      </c>
    </row>
    <row r="18" spans="1:25">
      <c r="A18" s="278">
        <v>14</v>
      </c>
      <c r="B18" s="266" t="s">
        <v>86</v>
      </c>
      <c r="C18" s="287"/>
      <c r="D18" s="316">
        <f>投入係数表!X18</f>
        <v>1.7263435612518186E-2</v>
      </c>
      <c r="E18" s="306">
        <f t="shared" si="13"/>
        <v>0</v>
      </c>
      <c r="F18" s="316">
        <f>分析係数表!C21</f>
        <v>0.28411166756853934</v>
      </c>
      <c r="G18" s="306">
        <f t="shared" si="10"/>
        <v>0</v>
      </c>
      <c r="H18" s="306">
        <v>0</v>
      </c>
      <c r="I18" s="306">
        <f t="shared" si="5"/>
        <v>0</v>
      </c>
      <c r="J18" s="316">
        <f>分析係数表!G21</f>
        <v>0.29005387701730417</v>
      </c>
      <c r="K18" s="308">
        <f t="shared" si="6"/>
        <v>0</v>
      </c>
      <c r="L18" s="49"/>
      <c r="M18" s="50"/>
      <c r="N18" s="318">
        <f>分析係数表!H21</f>
        <v>2.3737267060065176E-3</v>
      </c>
      <c r="O18" s="310">
        <f t="shared" si="9"/>
        <v>0</v>
      </c>
      <c r="P18" s="316">
        <f>分析係数表!C21</f>
        <v>0.28411166756853934</v>
      </c>
      <c r="Q18" s="310">
        <f t="shared" si="7"/>
        <v>0</v>
      </c>
      <c r="R18" s="310">
        <v>0</v>
      </c>
      <c r="S18" s="311">
        <f t="shared" si="11"/>
        <v>0</v>
      </c>
      <c r="T18" s="316">
        <f>分析係数表!F21</f>
        <v>0.45791147145628314</v>
      </c>
      <c r="U18" s="313">
        <f t="shared" si="12"/>
        <v>0</v>
      </c>
      <c r="V18" s="320">
        <f>分析係数表!D21</f>
        <v>5.9847590028896828E-2</v>
      </c>
      <c r="W18" s="301">
        <f t="shared" si="8"/>
        <v>0</v>
      </c>
      <c r="X18" s="316">
        <f>分析係数表!E21</f>
        <v>5.4782163530779596E-2</v>
      </c>
      <c r="Y18" s="302">
        <f t="shared" si="4"/>
        <v>0</v>
      </c>
    </row>
    <row r="19" spans="1:25">
      <c r="A19" s="278">
        <v>15</v>
      </c>
      <c r="B19" s="266" t="s">
        <v>70</v>
      </c>
      <c r="C19" s="287"/>
      <c r="D19" s="316">
        <f>投入係数表!X19</f>
        <v>1.0638382753053881E-4</v>
      </c>
      <c r="E19" s="306">
        <f t="shared" si="13"/>
        <v>0</v>
      </c>
      <c r="F19" s="316">
        <f>分析係数表!C22</f>
        <v>0.28280144764930404</v>
      </c>
      <c r="G19" s="306">
        <f t="shared" si="10"/>
        <v>0</v>
      </c>
      <c r="H19" s="306">
        <v>0</v>
      </c>
      <c r="I19" s="306">
        <f t="shared" si="5"/>
        <v>0</v>
      </c>
      <c r="J19" s="316">
        <f>分析係数表!G22</f>
        <v>0.21325815420745545</v>
      </c>
      <c r="K19" s="308">
        <f t="shared" si="6"/>
        <v>0</v>
      </c>
      <c r="L19" s="49"/>
      <c r="M19" s="50"/>
      <c r="N19" s="318">
        <f>分析係数表!H22</f>
        <v>5.2408897921031505E-5</v>
      </c>
      <c r="O19" s="310">
        <f t="shared" si="9"/>
        <v>0</v>
      </c>
      <c r="P19" s="316">
        <f>分析係数表!C22</f>
        <v>0.28280144764930404</v>
      </c>
      <c r="Q19" s="310">
        <f t="shared" si="7"/>
        <v>0</v>
      </c>
      <c r="R19" s="310">
        <v>0</v>
      </c>
      <c r="S19" s="311">
        <f t="shared" si="11"/>
        <v>0</v>
      </c>
      <c r="T19" s="316">
        <f>分析係数表!F22</f>
        <v>0.43073258580094059</v>
      </c>
      <c r="U19" s="313">
        <f t="shared" si="12"/>
        <v>0</v>
      </c>
      <c r="V19" s="320">
        <f>分析係数表!D22</f>
        <v>2.2938556731137788E-2</v>
      </c>
      <c r="W19" s="301">
        <f t="shared" si="8"/>
        <v>0</v>
      </c>
      <c r="X19" s="316">
        <f>分析係数表!E22</f>
        <v>2.2183368519679003E-2</v>
      </c>
      <c r="Y19" s="302">
        <f t="shared" si="4"/>
        <v>0</v>
      </c>
    </row>
    <row r="20" spans="1:25">
      <c r="A20" s="278">
        <v>16</v>
      </c>
      <c r="B20" s="266" t="s">
        <v>71</v>
      </c>
      <c r="C20" s="287"/>
      <c r="D20" s="316">
        <f>投入係数表!X20</f>
        <v>4.7872722388742464E-5</v>
      </c>
      <c r="E20" s="306">
        <f t="shared" si="13"/>
        <v>0</v>
      </c>
      <c r="F20" s="316">
        <f>分析係数表!C23</f>
        <v>0.31843177703160996</v>
      </c>
      <c r="G20" s="306">
        <f t="shared" si="10"/>
        <v>0</v>
      </c>
      <c r="H20" s="306">
        <v>0</v>
      </c>
      <c r="I20" s="306">
        <f t="shared" si="5"/>
        <v>0</v>
      </c>
      <c r="J20" s="316">
        <f>分析係数表!G23</f>
        <v>0.24379890925547271</v>
      </c>
      <c r="K20" s="308">
        <f t="shared" si="6"/>
        <v>0</v>
      </c>
      <c r="L20" s="49"/>
      <c r="M20" s="50"/>
      <c r="N20" s="318">
        <f>分析係数表!H23</f>
        <v>7.2227388731505603E-6</v>
      </c>
      <c r="O20" s="310">
        <f t="shared" si="9"/>
        <v>0</v>
      </c>
      <c r="P20" s="316">
        <f>分析係数表!C23</f>
        <v>0.31843177703160996</v>
      </c>
      <c r="Q20" s="310">
        <f t="shared" si="7"/>
        <v>0</v>
      </c>
      <c r="R20" s="310">
        <v>0</v>
      </c>
      <c r="S20" s="311">
        <f t="shared" si="11"/>
        <v>0</v>
      </c>
      <c r="T20" s="316">
        <f>分析係数表!F23</f>
        <v>0.43764444987651224</v>
      </c>
      <c r="U20" s="313">
        <f t="shared" si="12"/>
        <v>0</v>
      </c>
      <c r="V20" s="320">
        <f>分析係数表!D23</f>
        <v>3.7770855561684982E-2</v>
      </c>
      <c r="W20" s="301">
        <f t="shared" si="8"/>
        <v>0</v>
      </c>
      <c r="X20" s="316">
        <f>分析係数表!E23</f>
        <v>3.6503495425501575E-2</v>
      </c>
      <c r="Y20" s="302">
        <f t="shared" si="4"/>
        <v>0</v>
      </c>
    </row>
    <row r="21" spans="1:25">
      <c r="A21" s="278">
        <v>17</v>
      </c>
      <c r="B21" s="266" t="s">
        <v>72</v>
      </c>
      <c r="C21" s="287"/>
      <c r="D21" s="316">
        <f>投入係数表!X21</f>
        <v>1.4627776285449086E-4</v>
      </c>
      <c r="E21" s="306">
        <f t="shared" si="13"/>
        <v>0</v>
      </c>
      <c r="F21" s="316">
        <f>分析係数表!C24</f>
        <v>6.5709335168878003E-2</v>
      </c>
      <c r="G21" s="306">
        <f t="shared" si="10"/>
        <v>0</v>
      </c>
      <c r="H21" s="306">
        <v>0</v>
      </c>
      <c r="I21" s="306">
        <f t="shared" si="5"/>
        <v>0</v>
      </c>
      <c r="J21" s="316">
        <f>分析係数表!G24</f>
        <v>0.24633125110096343</v>
      </c>
      <c r="K21" s="308">
        <f t="shared" si="6"/>
        <v>0</v>
      </c>
      <c r="L21" s="49"/>
      <c r="M21" s="50"/>
      <c r="N21" s="318">
        <f>分析係数表!H24</f>
        <v>2.8080599423907303E-4</v>
      </c>
      <c r="O21" s="310">
        <f t="shared" si="9"/>
        <v>0</v>
      </c>
      <c r="P21" s="316">
        <f>分析係数表!C24</f>
        <v>6.5709335168878003E-2</v>
      </c>
      <c r="Q21" s="310">
        <f t="shared" si="7"/>
        <v>0</v>
      </c>
      <c r="R21" s="310">
        <v>0</v>
      </c>
      <c r="S21" s="311">
        <f t="shared" si="11"/>
        <v>0</v>
      </c>
      <c r="T21" s="316">
        <f>分析係数表!F24</f>
        <v>0.36721364788140759</v>
      </c>
      <c r="U21" s="313">
        <f t="shared" si="12"/>
        <v>0</v>
      </c>
      <c r="V21" s="320">
        <f>分析係数表!D24</f>
        <v>3.9309475738153632E-2</v>
      </c>
      <c r="W21" s="301">
        <f t="shared" si="8"/>
        <v>0</v>
      </c>
      <c r="X21" s="316">
        <f>分析係数表!E24</f>
        <v>3.8550657867992791E-2</v>
      </c>
      <c r="Y21" s="302">
        <f t="shared" si="4"/>
        <v>0</v>
      </c>
    </row>
    <row r="22" spans="1:25">
      <c r="A22" s="278">
        <v>18</v>
      </c>
      <c r="B22" s="266" t="s">
        <v>87</v>
      </c>
      <c r="C22" s="287"/>
      <c r="D22" s="316">
        <f>投入係数表!X22</f>
        <v>1.4388412673505373E-3</v>
      </c>
      <c r="E22" s="306">
        <f t="shared" si="13"/>
        <v>0</v>
      </c>
      <c r="F22" s="316">
        <f>分析係数表!C25</f>
        <v>0.13092441386923714</v>
      </c>
      <c r="G22" s="306">
        <f t="shared" si="10"/>
        <v>0</v>
      </c>
      <c r="H22" s="306">
        <v>0</v>
      </c>
      <c r="I22" s="306">
        <f t="shared" si="5"/>
        <v>0</v>
      </c>
      <c r="J22" s="316">
        <f>分析係数表!G25</f>
        <v>0.2605848403511512</v>
      </c>
      <c r="K22" s="308">
        <f t="shared" si="6"/>
        <v>0</v>
      </c>
      <c r="L22" s="49"/>
      <c r="M22" s="50"/>
      <c r="N22" s="318">
        <f>分析係数表!H25</f>
        <v>9.8123550057191766E-5</v>
      </c>
      <c r="O22" s="310">
        <f t="shared" si="9"/>
        <v>0</v>
      </c>
      <c r="P22" s="316">
        <f>分析係数表!C25</f>
        <v>0.13092441386923714</v>
      </c>
      <c r="Q22" s="310">
        <f t="shared" si="7"/>
        <v>0</v>
      </c>
      <c r="R22" s="310">
        <v>0</v>
      </c>
      <c r="S22" s="311">
        <f t="shared" si="11"/>
        <v>0</v>
      </c>
      <c r="T22" s="316">
        <f>分析係数表!F25</f>
        <v>0.33318683873123567</v>
      </c>
      <c r="U22" s="313">
        <f t="shared" si="12"/>
        <v>0</v>
      </c>
      <c r="V22" s="320">
        <f>分析係数表!D25</f>
        <v>4.284059086963312E-2</v>
      </c>
      <c r="W22" s="301">
        <f t="shared" si="8"/>
        <v>0</v>
      </c>
      <c r="X22" s="316">
        <f>分析係数表!E25</f>
        <v>4.249917369780222E-2</v>
      </c>
      <c r="Y22" s="302">
        <f t="shared" si="4"/>
        <v>0</v>
      </c>
    </row>
    <row r="23" spans="1:25">
      <c r="A23" s="278">
        <v>19</v>
      </c>
      <c r="B23" s="266" t="s">
        <v>88</v>
      </c>
      <c r="C23" s="287"/>
      <c r="D23" s="316">
        <f>投入係数表!X23</f>
        <v>1.2553291648603579E-3</v>
      </c>
      <c r="E23" s="306">
        <f t="shared" si="13"/>
        <v>0</v>
      </c>
      <c r="F23" s="316">
        <f>分析係数表!C26</f>
        <v>0.15308736674872969</v>
      </c>
      <c r="G23" s="306">
        <f t="shared" si="10"/>
        <v>0</v>
      </c>
      <c r="H23" s="306">
        <v>0</v>
      </c>
      <c r="I23" s="306">
        <f t="shared" si="5"/>
        <v>0</v>
      </c>
      <c r="J23" s="316">
        <f>分析係数表!G26</f>
        <v>0.20415569699579933</v>
      </c>
      <c r="K23" s="308">
        <f t="shared" si="6"/>
        <v>0</v>
      </c>
      <c r="L23" s="49"/>
      <c r="M23" s="50"/>
      <c r="N23" s="318">
        <f>分析係数表!H26</f>
        <v>8.8175548492147558E-3</v>
      </c>
      <c r="O23" s="310">
        <f t="shared" si="9"/>
        <v>0</v>
      </c>
      <c r="P23" s="316">
        <f>分析係数表!C26</f>
        <v>0.15308736674872969</v>
      </c>
      <c r="Q23" s="310">
        <f t="shared" si="7"/>
        <v>0</v>
      </c>
      <c r="R23" s="310">
        <v>0</v>
      </c>
      <c r="S23" s="311">
        <f t="shared" si="11"/>
        <v>0</v>
      </c>
      <c r="T23" s="316">
        <f>分析係数表!F26</f>
        <v>0.33811565690794865</v>
      </c>
      <c r="U23" s="313">
        <f t="shared" si="12"/>
        <v>0</v>
      </c>
      <c r="V23" s="320">
        <f>分析係数表!D26</f>
        <v>3.3929737559631502E-2</v>
      </c>
      <c r="W23" s="301">
        <f t="shared" si="8"/>
        <v>0</v>
      </c>
      <c r="X23" s="316">
        <f>分析係数表!E26</f>
        <v>3.3531988342571602E-2</v>
      </c>
      <c r="Y23" s="302">
        <f t="shared" si="4"/>
        <v>0</v>
      </c>
    </row>
    <row r="24" spans="1:25">
      <c r="A24" s="278">
        <v>20</v>
      </c>
      <c r="B24" s="266" t="s">
        <v>89</v>
      </c>
      <c r="C24" s="287"/>
      <c r="D24" s="316">
        <f>投入係数表!X24</f>
        <v>3.4574743947425112E-5</v>
      </c>
      <c r="E24" s="306">
        <f t="shared" si="13"/>
        <v>0</v>
      </c>
      <c r="F24" s="316">
        <f>分析係数表!C27</f>
        <v>0.18884998044104273</v>
      </c>
      <c r="G24" s="306">
        <f t="shared" si="10"/>
        <v>0</v>
      </c>
      <c r="H24" s="306">
        <v>0</v>
      </c>
      <c r="I24" s="306">
        <f t="shared" si="5"/>
        <v>0</v>
      </c>
      <c r="J24" s="316">
        <f>分析係数表!G27</f>
        <v>0.16481626532719168</v>
      </c>
      <c r="K24" s="308">
        <f t="shared" si="6"/>
        <v>0</v>
      </c>
      <c r="L24" s="49"/>
      <c r="M24" s="50"/>
      <c r="N24" s="318">
        <f>分析係数表!H27</f>
        <v>2.2388024205688101E-2</v>
      </c>
      <c r="O24" s="310">
        <f t="shared" si="9"/>
        <v>0</v>
      </c>
      <c r="P24" s="316">
        <f>分析係数表!C27</f>
        <v>0.18884998044104273</v>
      </c>
      <c r="Q24" s="310">
        <f t="shared" si="7"/>
        <v>0</v>
      </c>
      <c r="R24" s="310">
        <v>0</v>
      </c>
      <c r="S24" s="311">
        <f t="shared" si="11"/>
        <v>0</v>
      </c>
      <c r="T24" s="316">
        <f>分析係数表!F27</f>
        <v>0.29536956526946395</v>
      </c>
      <c r="U24" s="313">
        <f t="shared" si="12"/>
        <v>0</v>
      </c>
      <c r="V24" s="320">
        <f>分析係数表!D27</f>
        <v>2.042747265118797E-2</v>
      </c>
      <c r="W24" s="301">
        <f t="shared" si="8"/>
        <v>0</v>
      </c>
      <c r="X24" s="316">
        <f>分析係数表!E27</f>
        <v>2.035082172191522E-2</v>
      </c>
      <c r="Y24" s="302">
        <f t="shared" si="4"/>
        <v>0</v>
      </c>
    </row>
    <row r="25" spans="1:25">
      <c r="A25" s="278">
        <v>21</v>
      </c>
      <c r="B25" s="266" t="s">
        <v>90</v>
      </c>
      <c r="C25" s="287"/>
      <c r="D25" s="316">
        <f>投入係数表!X25</f>
        <v>2.6595956882634704E-6</v>
      </c>
      <c r="E25" s="306">
        <f t="shared" si="13"/>
        <v>0</v>
      </c>
      <c r="F25" s="316">
        <f>分析係数表!C28</f>
        <v>0.2115566871254172</v>
      </c>
      <c r="G25" s="306">
        <f t="shared" si="10"/>
        <v>0</v>
      </c>
      <c r="H25" s="306">
        <v>0</v>
      </c>
      <c r="I25" s="306">
        <f t="shared" si="5"/>
        <v>0</v>
      </c>
      <c r="J25" s="316">
        <f>分析係数表!G28</f>
        <v>0.18177207604774032</v>
      </c>
      <c r="K25" s="308">
        <f t="shared" si="6"/>
        <v>0</v>
      </c>
      <c r="L25" s="49"/>
      <c r="M25" s="50"/>
      <c r="N25" s="318">
        <f>分析係数表!H28</f>
        <v>7.2231792840574596E-3</v>
      </c>
      <c r="O25" s="310">
        <f t="shared" si="9"/>
        <v>0</v>
      </c>
      <c r="P25" s="316">
        <f>分析係数表!C28</f>
        <v>0.2115566871254172</v>
      </c>
      <c r="Q25" s="310">
        <f t="shared" si="7"/>
        <v>0</v>
      </c>
      <c r="R25" s="310">
        <v>0</v>
      </c>
      <c r="S25" s="311">
        <f t="shared" si="11"/>
        <v>0</v>
      </c>
      <c r="T25" s="316">
        <f>分析係数表!F28</f>
        <v>0.29628808224417325</v>
      </c>
      <c r="U25" s="313">
        <f t="shared" si="12"/>
        <v>0</v>
      </c>
      <c r="V25" s="320">
        <f>分析係数表!D28</f>
        <v>3.0551159487848582E-2</v>
      </c>
      <c r="W25" s="301">
        <f t="shared" si="8"/>
        <v>0</v>
      </c>
      <c r="X25" s="316">
        <f>分析係数表!E28</f>
        <v>3.018459578819983E-2</v>
      </c>
      <c r="Y25" s="302">
        <f t="shared" si="4"/>
        <v>0</v>
      </c>
    </row>
    <row r="26" spans="1:25">
      <c r="A26" s="278">
        <v>22</v>
      </c>
      <c r="B26" s="266" t="s">
        <v>64</v>
      </c>
      <c r="C26" s="286">
        <f>データ入力!C27</f>
        <v>0</v>
      </c>
      <c r="D26" s="316">
        <f>投入係数表!X26</f>
        <v>4.552695899169408E-2</v>
      </c>
      <c r="E26" s="306">
        <f t="shared" si="13"/>
        <v>0</v>
      </c>
      <c r="F26" s="316">
        <f>分析係数表!C29</f>
        <v>0.4024048564090591</v>
      </c>
      <c r="G26" s="306">
        <f t="shared" si="10"/>
        <v>0</v>
      </c>
      <c r="H26" s="306">
        <v>0</v>
      </c>
      <c r="I26" s="306">
        <f t="shared" si="5"/>
        <v>0</v>
      </c>
      <c r="J26" s="316">
        <f>分析係数表!G29</f>
        <v>0.28848634430593861</v>
      </c>
      <c r="K26" s="308">
        <f t="shared" si="6"/>
        <v>0</v>
      </c>
      <c r="L26" s="49"/>
      <c r="M26" s="50"/>
      <c r="N26" s="318">
        <f>分析係数表!H29</f>
        <v>7.7130042947109994E-3</v>
      </c>
      <c r="O26" s="310">
        <f t="shared" si="9"/>
        <v>0</v>
      </c>
      <c r="P26" s="316">
        <f>分析係数表!C29</f>
        <v>0.4024048564090591</v>
      </c>
      <c r="Q26" s="310">
        <f t="shared" si="7"/>
        <v>0</v>
      </c>
      <c r="R26" s="310">
        <v>0</v>
      </c>
      <c r="S26" s="311">
        <f t="shared" si="11"/>
        <v>0</v>
      </c>
      <c r="T26" s="316">
        <f>分析係数表!F29</f>
        <v>0.40202182464221792</v>
      </c>
      <c r="U26" s="313">
        <f t="shared" si="12"/>
        <v>0</v>
      </c>
      <c r="V26" s="320">
        <f>分析係数表!D29</f>
        <v>7.9194780809421356E-2</v>
      </c>
      <c r="W26" s="301">
        <f t="shared" si="8"/>
        <v>0</v>
      </c>
      <c r="X26" s="316">
        <f>分析係数表!E29</f>
        <v>6.5944675090492746E-2</v>
      </c>
      <c r="Y26" s="302">
        <f t="shared" si="4"/>
        <v>0</v>
      </c>
    </row>
    <row r="27" spans="1:25">
      <c r="A27" s="278">
        <v>23</v>
      </c>
      <c r="B27" s="266" t="s">
        <v>91</v>
      </c>
      <c r="C27" s="287"/>
      <c r="D27" s="316">
        <f>投入係数表!X27</f>
        <v>2.244698760894369E-3</v>
      </c>
      <c r="E27" s="306">
        <f t="shared" si="13"/>
        <v>0</v>
      </c>
      <c r="F27" s="316">
        <f>分析係数表!C30</f>
        <v>1</v>
      </c>
      <c r="G27" s="306">
        <f t="shared" si="10"/>
        <v>0</v>
      </c>
      <c r="H27" s="306">
        <v>0</v>
      </c>
      <c r="I27" s="306">
        <f t="shared" si="5"/>
        <v>0</v>
      </c>
      <c r="J27" s="316">
        <f>分析係数表!G30</f>
        <v>0.33838967095036887</v>
      </c>
      <c r="K27" s="308">
        <f t="shared" si="6"/>
        <v>0</v>
      </c>
      <c r="L27" s="49"/>
      <c r="M27" s="50"/>
      <c r="N27" s="318">
        <f>分析係数表!H30</f>
        <v>0</v>
      </c>
      <c r="O27" s="310">
        <f t="shared" si="9"/>
        <v>0</v>
      </c>
      <c r="P27" s="316">
        <f>分析係数表!C30</f>
        <v>1</v>
      </c>
      <c r="Q27" s="310">
        <f t="shared" si="7"/>
        <v>0</v>
      </c>
      <c r="R27" s="310">
        <v>0</v>
      </c>
      <c r="S27" s="311">
        <f t="shared" si="11"/>
        <v>0</v>
      </c>
      <c r="T27" s="316">
        <f>分析係数表!F30</f>
        <v>0.46362091424568164</v>
      </c>
      <c r="U27" s="313">
        <f t="shared" si="12"/>
        <v>0</v>
      </c>
      <c r="V27" s="320">
        <f>分析係数表!D30</f>
        <v>7.3824536053885614E-2</v>
      </c>
      <c r="W27" s="301">
        <f t="shared" si="8"/>
        <v>0</v>
      </c>
      <c r="X27" s="316">
        <f>分析係数表!E30</f>
        <v>5.6949248710145881E-2</v>
      </c>
      <c r="Y27" s="302">
        <f t="shared" si="4"/>
        <v>0</v>
      </c>
    </row>
    <row r="28" spans="1:25">
      <c r="A28" s="278">
        <v>24</v>
      </c>
      <c r="B28" s="266" t="s">
        <v>92</v>
      </c>
      <c r="C28" s="287"/>
      <c r="D28" s="316">
        <f>投入係数表!X28</f>
        <v>1.8603871839402975E-2</v>
      </c>
      <c r="E28" s="306">
        <f t="shared" si="13"/>
        <v>0</v>
      </c>
      <c r="F28" s="316">
        <f>分析係数表!C31</f>
        <v>0.99932498158227889</v>
      </c>
      <c r="G28" s="306">
        <f t="shared" si="10"/>
        <v>0</v>
      </c>
      <c r="H28" s="306">
        <v>0</v>
      </c>
      <c r="I28" s="306">
        <f t="shared" si="5"/>
        <v>0</v>
      </c>
      <c r="J28" s="316">
        <f>分析係数表!G31</f>
        <v>7.0262508387801376E-2</v>
      </c>
      <c r="K28" s="308">
        <f t="shared" si="6"/>
        <v>0</v>
      </c>
      <c r="L28" s="49"/>
      <c r="M28" s="50"/>
      <c r="N28" s="318">
        <f>分析係数表!H31</f>
        <v>3.314462019579964E-2</v>
      </c>
      <c r="O28" s="310">
        <f t="shared" si="9"/>
        <v>0</v>
      </c>
      <c r="P28" s="316">
        <f>分析係数表!C31</f>
        <v>0.99932498158227889</v>
      </c>
      <c r="Q28" s="310">
        <f t="shared" si="7"/>
        <v>0</v>
      </c>
      <c r="R28" s="310">
        <v>0</v>
      </c>
      <c r="S28" s="311">
        <f t="shared" si="11"/>
        <v>0</v>
      </c>
      <c r="T28" s="316">
        <f>分析係数表!F31</f>
        <v>0.39948542779773355</v>
      </c>
      <c r="U28" s="313">
        <f t="shared" si="12"/>
        <v>0</v>
      </c>
      <c r="V28" s="320">
        <f>分析係数表!D31</f>
        <v>2.9145126840892164E-3</v>
      </c>
      <c r="W28" s="301">
        <f t="shared" si="8"/>
        <v>0</v>
      </c>
      <c r="X28" s="316">
        <f>分析係数表!E31</f>
        <v>2.9145126840892164E-3</v>
      </c>
      <c r="Y28" s="302">
        <f t="shared" si="4"/>
        <v>0</v>
      </c>
    </row>
    <row r="29" spans="1:25">
      <c r="A29" s="278">
        <v>25</v>
      </c>
      <c r="B29" s="266" t="s">
        <v>1</v>
      </c>
      <c r="C29" s="287"/>
      <c r="D29" s="316">
        <f>投入係数表!X29</f>
        <v>7.2075043151940044E-4</v>
      </c>
      <c r="E29" s="306">
        <f t="shared" si="13"/>
        <v>0</v>
      </c>
      <c r="F29" s="316">
        <f>分析係数表!C32</f>
        <v>0.9998360837770528</v>
      </c>
      <c r="G29" s="306">
        <f t="shared" si="10"/>
        <v>0</v>
      </c>
      <c r="H29" s="306">
        <v>0</v>
      </c>
      <c r="I29" s="306">
        <f t="shared" si="5"/>
        <v>0</v>
      </c>
      <c r="J29" s="316">
        <f>分析係数表!G32</f>
        <v>0.11380414292785156</v>
      </c>
      <c r="K29" s="308">
        <f t="shared" si="6"/>
        <v>0</v>
      </c>
      <c r="L29" s="49"/>
      <c r="M29" s="50"/>
      <c r="N29" s="318">
        <f>分析係数表!H32</f>
        <v>7.2296973654795713E-3</v>
      </c>
      <c r="O29" s="310">
        <f t="shared" si="9"/>
        <v>0</v>
      </c>
      <c r="P29" s="316">
        <f>分析係数表!C32</f>
        <v>0.9998360837770528</v>
      </c>
      <c r="Q29" s="310">
        <f t="shared" si="7"/>
        <v>0</v>
      </c>
      <c r="R29" s="310">
        <v>0</v>
      </c>
      <c r="S29" s="311">
        <f t="shared" si="11"/>
        <v>0</v>
      </c>
      <c r="T29" s="316">
        <f>分析係数表!F32</f>
        <v>0.44272670787830282</v>
      </c>
      <c r="U29" s="313">
        <f t="shared" si="12"/>
        <v>0</v>
      </c>
      <c r="V29" s="320">
        <f>分析係数表!D32</f>
        <v>2.1120085933633119E-2</v>
      </c>
      <c r="W29" s="301">
        <f t="shared" si="8"/>
        <v>0</v>
      </c>
      <c r="X29" s="316">
        <f>分析係数表!E32</f>
        <v>2.1120085933633119E-2</v>
      </c>
      <c r="Y29" s="302">
        <f t="shared" si="4"/>
        <v>0</v>
      </c>
    </row>
    <row r="30" spans="1:25">
      <c r="A30" s="278">
        <v>26</v>
      </c>
      <c r="B30" s="266" t="s">
        <v>2</v>
      </c>
      <c r="C30" s="287"/>
      <c r="D30" s="316">
        <f>投入係数表!X30</f>
        <v>2.7393835589113741E-4</v>
      </c>
      <c r="E30" s="306">
        <f t="shared" si="13"/>
        <v>0</v>
      </c>
      <c r="F30" s="316">
        <f>分析係数表!C33</f>
        <v>0.99108509199615646</v>
      </c>
      <c r="G30" s="306">
        <f t="shared" si="10"/>
        <v>0</v>
      </c>
      <c r="H30" s="306">
        <v>0</v>
      </c>
      <c r="I30" s="306">
        <f t="shared" si="5"/>
        <v>0</v>
      </c>
      <c r="J30" s="316">
        <f>分析係数表!G33</f>
        <v>0.4529749017181946</v>
      </c>
      <c r="K30" s="308">
        <f t="shared" si="6"/>
        <v>0</v>
      </c>
      <c r="L30" s="49"/>
      <c r="M30" s="50"/>
      <c r="N30" s="318">
        <f>分析係数表!H33</f>
        <v>7.7168799106917146E-4</v>
      </c>
      <c r="O30" s="310">
        <f t="shared" si="9"/>
        <v>0</v>
      </c>
      <c r="P30" s="316">
        <f>分析係数表!C33</f>
        <v>0.99108509199615646</v>
      </c>
      <c r="Q30" s="310">
        <f t="shared" si="7"/>
        <v>0</v>
      </c>
      <c r="R30" s="310">
        <v>0</v>
      </c>
      <c r="S30" s="311">
        <f t="shared" si="11"/>
        <v>0</v>
      </c>
      <c r="T30" s="316">
        <f>分析係数表!F33</f>
        <v>0.63278689994307047</v>
      </c>
      <c r="U30" s="313">
        <f t="shared" si="12"/>
        <v>0</v>
      </c>
      <c r="V30" s="320">
        <f>分析係数表!D33</f>
        <v>8.7702783269007503E-2</v>
      </c>
      <c r="W30" s="301">
        <f t="shared" si="8"/>
        <v>0</v>
      </c>
      <c r="X30" s="316">
        <f>分析係数表!E33</f>
        <v>8.4336323251883824E-2</v>
      </c>
      <c r="Y30" s="302">
        <f t="shared" si="4"/>
        <v>0</v>
      </c>
    </row>
    <row r="31" spans="1:25">
      <c r="A31" s="278">
        <v>27</v>
      </c>
      <c r="B31" s="266" t="s">
        <v>65</v>
      </c>
      <c r="C31" s="287"/>
      <c r="D31" s="316">
        <f>投入係数表!X31</f>
        <v>6.7843626411912855E-2</v>
      </c>
      <c r="E31" s="306">
        <f t="shared" si="13"/>
        <v>0</v>
      </c>
      <c r="F31" s="316">
        <f>分析係数表!C34</f>
        <v>0.24606089914510665</v>
      </c>
      <c r="G31" s="306">
        <f t="shared" si="10"/>
        <v>0</v>
      </c>
      <c r="H31" s="306">
        <v>0</v>
      </c>
      <c r="I31" s="306">
        <f t="shared" si="5"/>
        <v>0</v>
      </c>
      <c r="J31" s="316">
        <f>分析係数表!G34</f>
        <v>0.43749758717185111</v>
      </c>
      <c r="K31" s="308">
        <f t="shared" si="6"/>
        <v>0</v>
      </c>
      <c r="L31" s="49"/>
      <c r="M31" s="50"/>
      <c r="N31" s="318">
        <f>分析係数表!H34</f>
        <v>0.137069350800852</v>
      </c>
      <c r="O31" s="310">
        <f t="shared" si="9"/>
        <v>0</v>
      </c>
      <c r="P31" s="316">
        <f>分析係数表!C34</f>
        <v>0.24606089914510665</v>
      </c>
      <c r="Q31" s="310">
        <f t="shared" si="7"/>
        <v>0</v>
      </c>
      <c r="R31" s="310">
        <v>0</v>
      </c>
      <c r="S31" s="311">
        <f t="shared" si="11"/>
        <v>0</v>
      </c>
      <c r="T31" s="316">
        <f>分析係数表!F34</f>
        <v>0.68044247766447119</v>
      </c>
      <c r="U31" s="313">
        <f t="shared" si="12"/>
        <v>0</v>
      </c>
      <c r="V31" s="320">
        <f>分析係数表!D34</f>
        <v>0.15389009392691583</v>
      </c>
      <c r="W31" s="301">
        <f t="shared" si="8"/>
        <v>0</v>
      </c>
      <c r="X31" s="316">
        <f>分析係数表!E34</f>
        <v>0.1433320704064108</v>
      </c>
      <c r="Y31" s="302">
        <f t="shared" si="4"/>
        <v>0</v>
      </c>
    </row>
    <row r="32" spans="1:25">
      <c r="A32" s="278">
        <v>28</v>
      </c>
      <c r="B32" s="266" t="s">
        <v>66</v>
      </c>
      <c r="C32" s="287"/>
      <c r="D32" s="316">
        <f>投入係数表!X32</f>
        <v>2.5728928688260811E-2</v>
      </c>
      <c r="E32" s="306">
        <f t="shared" si="13"/>
        <v>0</v>
      </c>
      <c r="F32" s="316">
        <f>分析係数表!C35</f>
        <v>0.75377646979277246</v>
      </c>
      <c r="G32" s="306">
        <f t="shared" si="10"/>
        <v>0</v>
      </c>
      <c r="H32" s="306">
        <v>0</v>
      </c>
      <c r="I32" s="306">
        <f t="shared" si="5"/>
        <v>0</v>
      </c>
      <c r="J32" s="316">
        <f>分析係数表!G35</f>
        <v>0.30282397072447498</v>
      </c>
      <c r="K32" s="308">
        <f t="shared" si="6"/>
        <v>0</v>
      </c>
      <c r="L32" s="49"/>
      <c r="M32" s="50"/>
      <c r="N32" s="318">
        <f>分析係数表!H35</f>
        <v>5.7629969222324183E-2</v>
      </c>
      <c r="O32" s="310">
        <f t="shared" si="9"/>
        <v>0</v>
      </c>
      <c r="P32" s="316">
        <f>分析係数表!C35</f>
        <v>0.75377646979277246</v>
      </c>
      <c r="Q32" s="310">
        <f t="shared" si="7"/>
        <v>0</v>
      </c>
      <c r="R32" s="310">
        <v>0</v>
      </c>
      <c r="S32" s="311">
        <f t="shared" si="11"/>
        <v>0</v>
      </c>
      <c r="T32" s="316">
        <f>分析係数表!F35</f>
        <v>0.60548890850388704</v>
      </c>
      <c r="U32" s="313">
        <f t="shared" si="12"/>
        <v>0</v>
      </c>
      <c r="V32" s="320">
        <f>分析係数表!D35</f>
        <v>4.0363234612300396E-2</v>
      </c>
      <c r="W32" s="301">
        <f t="shared" si="8"/>
        <v>0</v>
      </c>
      <c r="X32" s="316">
        <f>分析係数表!E35</f>
        <v>3.9154079363329694E-2</v>
      </c>
      <c r="Y32" s="302">
        <f t="shared" si="4"/>
        <v>0</v>
      </c>
    </row>
    <row r="33" spans="1:25">
      <c r="A33" s="278">
        <v>29</v>
      </c>
      <c r="B33" s="266" t="s">
        <v>93</v>
      </c>
      <c r="C33" s="287"/>
      <c r="D33" s="316">
        <f>投入係数表!X33</f>
        <v>3.6356673058561637E-3</v>
      </c>
      <c r="E33" s="306">
        <f t="shared" si="13"/>
        <v>0</v>
      </c>
      <c r="F33" s="316">
        <f>分析係数表!C36</f>
        <v>0.99118010215945485</v>
      </c>
      <c r="G33" s="306">
        <f t="shared" si="10"/>
        <v>0</v>
      </c>
      <c r="H33" s="306">
        <v>0</v>
      </c>
      <c r="I33" s="306">
        <f t="shared" si="5"/>
        <v>0</v>
      </c>
      <c r="J33" s="316">
        <f>分析係数表!G36</f>
        <v>5.8650173764370726E-2</v>
      </c>
      <c r="K33" s="308">
        <f t="shared" si="6"/>
        <v>0</v>
      </c>
      <c r="L33" s="49"/>
      <c r="M33" s="50"/>
      <c r="N33" s="318">
        <f>分析係数表!H36</f>
        <v>0.2375179181177472</v>
      </c>
      <c r="O33" s="310">
        <f t="shared" si="9"/>
        <v>0</v>
      </c>
      <c r="P33" s="316">
        <f>分析係数表!C36</f>
        <v>0.99118010215945485</v>
      </c>
      <c r="Q33" s="310">
        <f t="shared" si="7"/>
        <v>0</v>
      </c>
      <c r="R33" s="310">
        <v>0</v>
      </c>
      <c r="S33" s="311">
        <f t="shared" si="11"/>
        <v>0</v>
      </c>
      <c r="T33" s="316">
        <f>分析係数表!F36</f>
        <v>0.81306518983088305</v>
      </c>
      <c r="U33" s="313">
        <f t="shared" si="12"/>
        <v>0</v>
      </c>
      <c r="V33" s="320">
        <f>分析係数表!D36</f>
        <v>1.5774342104513773E-2</v>
      </c>
      <c r="W33" s="301">
        <f t="shared" si="8"/>
        <v>0</v>
      </c>
      <c r="X33" s="316">
        <f>分析係数表!E36</f>
        <v>1.3229670821596217E-2</v>
      </c>
      <c r="Y33" s="302">
        <f t="shared" si="4"/>
        <v>0</v>
      </c>
    </row>
    <row r="34" spans="1:25">
      <c r="A34" s="278">
        <v>30</v>
      </c>
      <c r="B34" s="266" t="s">
        <v>94</v>
      </c>
      <c r="C34" s="287"/>
      <c r="D34" s="316">
        <f>投入係数表!X34</f>
        <v>0.1188998848395067</v>
      </c>
      <c r="E34" s="306">
        <f t="shared" si="13"/>
        <v>0</v>
      </c>
      <c r="F34" s="316">
        <f>分析係数表!C37</f>
        <v>0.58105140483022077</v>
      </c>
      <c r="G34" s="306">
        <f t="shared" si="10"/>
        <v>0</v>
      </c>
      <c r="H34" s="306">
        <v>0</v>
      </c>
      <c r="I34" s="306">
        <f t="shared" si="5"/>
        <v>0</v>
      </c>
      <c r="J34" s="316">
        <f>分析係数表!G37</f>
        <v>0.40235165952905672</v>
      </c>
      <c r="K34" s="308">
        <f t="shared" si="6"/>
        <v>0</v>
      </c>
      <c r="L34" s="49"/>
      <c r="M34" s="50"/>
      <c r="N34" s="318">
        <f>分析係数表!H37</f>
        <v>4.2719417558337268E-2</v>
      </c>
      <c r="O34" s="310">
        <f t="shared" si="9"/>
        <v>0</v>
      </c>
      <c r="P34" s="316">
        <f>分析係数表!C37</f>
        <v>0.58105140483022077</v>
      </c>
      <c r="Q34" s="310">
        <f t="shared" si="7"/>
        <v>0</v>
      </c>
      <c r="R34" s="310">
        <v>0</v>
      </c>
      <c r="S34" s="311">
        <f t="shared" si="11"/>
        <v>0</v>
      </c>
      <c r="T34" s="316">
        <f>分析係数表!F37</f>
        <v>0.63403708963374472</v>
      </c>
      <c r="U34" s="313">
        <f t="shared" si="12"/>
        <v>0</v>
      </c>
      <c r="V34" s="320">
        <f>分析係数表!D37</f>
        <v>7.9200513574427991E-2</v>
      </c>
      <c r="W34" s="301">
        <f t="shared" si="8"/>
        <v>0</v>
      </c>
      <c r="X34" s="316">
        <f>分析係数表!E37</f>
        <v>7.3600662533244779E-2</v>
      </c>
      <c r="Y34" s="302">
        <f t="shared" si="4"/>
        <v>0</v>
      </c>
    </row>
    <row r="35" spans="1:25">
      <c r="A35" s="278">
        <v>31</v>
      </c>
      <c r="B35" s="266" t="s">
        <v>95</v>
      </c>
      <c r="C35" s="287"/>
      <c r="D35" s="316">
        <f>投入係数表!X35</f>
        <v>6.3883488432088555E-3</v>
      </c>
      <c r="E35" s="306">
        <f t="shared" si="13"/>
        <v>0</v>
      </c>
      <c r="F35" s="316">
        <f>分析係数表!C38</f>
        <v>0.47456671407271833</v>
      </c>
      <c r="G35" s="306">
        <f t="shared" si="10"/>
        <v>0</v>
      </c>
      <c r="H35" s="306">
        <v>0</v>
      </c>
      <c r="I35" s="306">
        <f t="shared" si="5"/>
        <v>0</v>
      </c>
      <c r="J35" s="316">
        <f>分析係数表!G38</f>
        <v>0.18003386475673192</v>
      </c>
      <c r="K35" s="308">
        <f t="shared" si="6"/>
        <v>0</v>
      </c>
      <c r="L35" s="49"/>
      <c r="M35" s="50"/>
      <c r="N35" s="318">
        <f>分析係数表!H38</f>
        <v>5.150358926080905E-2</v>
      </c>
      <c r="O35" s="310">
        <f t="shared" si="9"/>
        <v>0</v>
      </c>
      <c r="P35" s="316">
        <f>分析係数表!C38</f>
        <v>0.47456671407271833</v>
      </c>
      <c r="Q35" s="310">
        <f t="shared" si="7"/>
        <v>0</v>
      </c>
      <c r="R35" s="310">
        <v>0</v>
      </c>
      <c r="S35" s="311">
        <f t="shared" si="11"/>
        <v>0</v>
      </c>
      <c r="T35" s="316">
        <f>分析係数表!F38</f>
        <v>0.4997199825516766</v>
      </c>
      <c r="U35" s="313">
        <f t="shared" si="12"/>
        <v>0</v>
      </c>
      <c r="V35" s="320">
        <f>分析係数表!D38</f>
        <v>3.5590827435143364E-2</v>
      </c>
      <c r="W35" s="301">
        <f t="shared" si="8"/>
        <v>0</v>
      </c>
      <c r="X35" s="316">
        <f>分析係数表!E38</f>
        <v>3.1059891839156476E-2</v>
      </c>
      <c r="Y35" s="302">
        <f t="shared" si="4"/>
        <v>0</v>
      </c>
    </row>
    <row r="36" spans="1:25">
      <c r="A36" s="278">
        <v>32</v>
      </c>
      <c r="B36" s="266" t="s">
        <v>67</v>
      </c>
      <c r="C36" s="287"/>
      <c r="D36" s="316">
        <f>投入係数表!X36</f>
        <v>0</v>
      </c>
      <c r="E36" s="306">
        <f t="shared" si="13"/>
        <v>0</v>
      </c>
      <c r="F36" s="316">
        <f>分析係数表!C39</f>
        <v>1</v>
      </c>
      <c r="G36" s="306">
        <f t="shared" si="10"/>
        <v>0</v>
      </c>
      <c r="H36" s="306">
        <v>0</v>
      </c>
      <c r="I36" s="306">
        <f t="shared" si="5"/>
        <v>0</v>
      </c>
      <c r="J36" s="316">
        <f>分析係数表!G39</f>
        <v>0.33345520667958617</v>
      </c>
      <c r="K36" s="308">
        <f t="shared" si="6"/>
        <v>0</v>
      </c>
      <c r="L36" s="49"/>
      <c r="M36" s="50"/>
      <c r="N36" s="318">
        <f>分析係数表!H39</f>
        <v>5.0851604954235139E-3</v>
      </c>
      <c r="O36" s="310">
        <f t="shared" si="9"/>
        <v>0</v>
      </c>
      <c r="P36" s="316">
        <f>分析係数表!C39</f>
        <v>1</v>
      </c>
      <c r="Q36" s="310">
        <f t="shared" si="7"/>
        <v>0</v>
      </c>
      <c r="R36" s="310">
        <v>0</v>
      </c>
      <c r="S36" s="311">
        <f t="shared" si="11"/>
        <v>0</v>
      </c>
      <c r="T36" s="316">
        <f>分析係数表!F39</f>
        <v>0.70859596344355691</v>
      </c>
      <c r="U36" s="313">
        <f t="shared" si="12"/>
        <v>0</v>
      </c>
      <c r="V36" s="320">
        <f>分析係数表!D39</f>
        <v>4.8027598057070089E-2</v>
      </c>
      <c r="W36" s="301">
        <f t="shared" si="8"/>
        <v>0</v>
      </c>
      <c r="X36" s="316">
        <f>分析係数表!E39</f>
        <v>4.8027598057070089E-2</v>
      </c>
      <c r="Y36" s="302">
        <f t="shared" si="4"/>
        <v>0</v>
      </c>
    </row>
    <row r="37" spans="1:25">
      <c r="A37" s="278">
        <v>33</v>
      </c>
      <c r="B37" s="266" t="s">
        <v>96</v>
      </c>
      <c r="C37" s="287"/>
      <c r="D37" s="316">
        <f>投入係数表!X37</f>
        <v>1.2766059303664657E-4</v>
      </c>
      <c r="E37" s="306">
        <f t="shared" si="13"/>
        <v>0</v>
      </c>
      <c r="F37" s="316">
        <f>分析係数表!C40</f>
        <v>0.78927678494152065</v>
      </c>
      <c r="G37" s="306">
        <f t="shared" si="10"/>
        <v>0</v>
      </c>
      <c r="H37" s="306">
        <v>0</v>
      </c>
      <c r="I37" s="306">
        <f t="shared" si="5"/>
        <v>0</v>
      </c>
      <c r="J37" s="316">
        <f>分析係数表!G40</f>
        <v>0.52314226927728547</v>
      </c>
      <c r="K37" s="308">
        <f t="shared" si="6"/>
        <v>0</v>
      </c>
      <c r="L37" s="49"/>
      <c r="M37" s="50"/>
      <c r="N37" s="318">
        <f>分析係数表!H40</f>
        <v>3.428475595158087E-2</v>
      </c>
      <c r="O37" s="310">
        <f t="shared" si="9"/>
        <v>0</v>
      </c>
      <c r="P37" s="316">
        <f>分析係数表!C40</f>
        <v>0.78927678494152065</v>
      </c>
      <c r="Q37" s="310">
        <f t="shared" si="7"/>
        <v>0</v>
      </c>
      <c r="R37" s="310">
        <v>0</v>
      </c>
      <c r="S37" s="311">
        <f t="shared" si="11"/>
        <v>0</v>
      </c>
      <c r="T37" s="316">
        <f>分析係数表!F40</f>
        <v>0.70623799726049996</v>
      </c>
      <c r="U37" s="313">
        <f t="shared" si="12"/>
        <v>0</v>
      </c>
      <c r="V37" s="320">
        <f>分析係数表!D40</f>
        <v>9.0697433955161888E-2</v>
      </c>
      <c r="W37" s="301">
        <f t="shared" si="8"/>
        <v>0</v>
      </c>
      <c r="X37" s="316">
        <f>分析係数表!E40</f>
        <v>9.0562666353757981E-2</v>
      </c>
      <c r="Y37" s="302">
        <f t="shared" si="4"/>
        <v>0</v>
      </c>
    </row>
    <row r="38" spans="1:25">
      <c r="A38" s="278">
        <v>34</v>
      </c>
      <c r="B38" s="266" t="s">
        <v>97</v>
      </c>
      <c r="C38" s="287"/>
      <c r="D38" s="316">
        <f>投入係数表!X38</f>
        <v>2.6595956882634704E-6</v>
      </c>
      <c r="E38" s="306">
        <f t="shared" si="13"/>
        <v>0</v>
      </c>
      <c r="F38" s="316">
        <f>分析係数表!C41</f>
        <v>0.99594790611943085</v>
      </c>
      <c r="G38" s="306">
        <f t="shared" si="10"/>
        <v>0</v>
      </c>
      <c r="H38" s="306">
        <v>0</v>
      </c>
      <c r="I38" s="306">
        <f t="shared" si="5"/>
        <v>0</v>
      </c>
      <c r="J38" s="316">
        <f>分析係数表!G41</f>
        <v>0.50896339569449323</v>
      </c>
      <c r="K38" s="308">
        <f t="shared" si="6"/>
        <v>0</v>
      </c>
      <c r="L38" s="49"/>
      <c r="M38" s="50"/>
      <c r="N38" s="318">
        <f>分析係数表!H41</f>
        <v>5.504775199299148E-2</v>
      </c>
      <c r="O38" s="310">
        <f t="shared" si="9"/>
        <v>0</v>
      </c>
      <c r="P38" s="316">
        <f>分析係数表!C41</f>
        <v>0.99594790611943085</v>
      </c>
      <c r="Q38" s="310">
        <f t="shared" si="7"/>
        <v>0</v>
      </c>
      <c r="R38" s="310">
        <v>0</v>
      </c>
      <c r="S38" s="311">
        <f t="shared" si="11"/>
        <v>0</v>
      </c>
      <c r="T38" s="316">
        <f>分析係数表!F41</f>
        <v>0.58132099287543681</v>
      </c>
      <c r="U38" s="313">
        <f t="shared" si="12"/>
        <v>0</v>
      </c>
      <c r="V38" s="320">
        <f>分析係数表!D41</f>
        <v>0.12149342216939719</v>
      </c>
      <c r="W38" s="301">
        <f t="shared" si="8"/>
        <v>0</v>
      </c>
      <c r="X38" s="316">
        <f>分析係数表!E41</f>
        <v>0.11755967401821014</v>
      </c>
      <c r="Y38" s="302">
        <f t="shared" si="4"/>
        <v>0</v>
      </c>
    </row>
    <row r="39" spans="1:25">
      <c r="A39" s="278">
        <v>35</v>
      </c>
      <c r="B39" s="266" t="s">
        <v>3</v>
      </c>
      <c r="C39" s="287"/>
      <c r="D39" s="316">
        <f>投入係数表!X39</f>
        <v>9.4415646933353192E-4</v>
      </c>
      <c r="E39" s="306">
        <f>$C$26*D39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9"/>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投入係数表!X40</f>
        <v>5.0487104950305457E-2</v>
      </c>
      <c r="E40" s="306">
        <f>$C$26*D40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9"/>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投入係数表!X41</f>
        <v>2.2872522919065844E-4</v>
      </c>
      <c r="E41" s="306">
        <f>$C$26*D41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9"/>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投入係数表!X42</f>
        <v>1.1702221028359269E-3</v>
      </c>
      <c r="E42" s="306">
        <f>$C$26*D42</f>
        <v>0</v>
      </c>
      <c r="F42" s="316">
        <f>分析係数表!C45</f>
        <v>1</v>
      </c>
      <c r="G42" s="306">
        <f>E42*F42</f>
        <v>0</v>
      </c>
      <c r="H42" s="306">
        <v>0</v>
      </c>
      <c r="I42" s="306">
        <f>C42+H42</f>
        <v>0</v>
      </c>
      <c r="J42" s="316">
        <f>分析係数表!G45</f>
        <v>0</v>
      </c>
      <c r="K42" s="308">
        <f>I42*J42</f>
        <v>0</v>
      </c>
      <c r="L42" s="49"/>
      <c r="M42" s="50"/>
      <c r="N42" s="318">
        <f>分析係数表!H45</f>
        <v>0</v>
      </c>
      <c r="O42" s="310">
        <f t="shared" si="9"/>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投入係数表!X43</f>
        <v>1.7260776016829922E-3</v>
      </c>
      <c r="E43" s="306">
        <f>$C$26*D43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9"/>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投入係数表!X44</f>
        <v>0.58487434740170796</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C5A8-7BF6-4DF4-9FED-BABD92190197}">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325</v>
      </c>
      <c r="S2" s="83" t="s">
        <v>240</v>
      </c>
      <c r="U2" s="290" t="s">
        <v>227</v>
      </c>
      <c r="W2" s="83" t="s">
        <v>216</v>
      </c>
      <c r="Y2" s="83" t="s">
        <v>241</v>
      </c>
    </row>
    <row r="3" spans="1:25" ht="44">
      <c r="B3" s="39"/>
      <c r="C3" s="40" t="s">
        <v>242</v>
      </c>
      <c r="D3" s="40" t="s">
        <v>326</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投入係数表!Y5</f>
        <v>9.071852354576702E-4</v>
      </c>
      <c r="E5" s="306">
        <f>$C$27*D5</f>
        <v>0</v>
      </c>
      <c r="F5" s="316">
        <f>分析係数表!C8</f>
        <v>0.17333290637377241</v>
      </c>
      <c r="G5" s="306">
        <f>E5*F5</f>
        <v>0</v>
      </c>
      <c r="H5" s="306">
        <f t="array" ref="H5:H43">MMULT(逆行列係数表!C5:AO43,G5:G43)</f>
        <v>0</v>
      </c>
      <c r="I5" s="306">
        <f>C5+H5</f>
        <v>0</v>
      </c>
      <c r="J5" s="316">
        <f>分析係数表!G8</f>
        <v>0.15155149614048036</v>
      </c>
      <c r="K5" s="308">
        <f t="shared" ref="K5:K10" si="0">I5*J5</f>
        <v>0</v>
      </c>
      <c r="L5" s="49" t="s">
        <v>115</v>
      </c>
      <c r="M5" s="50" t="s">
        <v>115</v>
      </c>
      <c r="N5" s="318">
        <f>分析係数表!H8</f>
        <v>1.1299182227411633E-2</v>
      </c>
      <c r="O5" s="310">
        <f t="shared" ref="O5:O17" si="1">$M$44*N5</f>
        <v>0</v>
      </c>
      <c r="P5" s="316">
        <f>分析係数表!C8</f>
        <v>0.17333290637377241</v>
      </c>
      <c r="Q5" s="310">
        <f t="shared" ref="Q5:Q13" si="2">O5*P5</f>
        <v>0</v>
      </c>
      <c r="R5" s="310">
        <f t="array" ref="R5:R43">MMULT(逆行列係数表!C5:AO43,Q5:Q43)</f>
        <v>0</v>
      </c>
      <c r="S5" s="311">
        <f>I5+R5</f>
        <v>0</v>
      </c>
      <c r="T5" s="316">
        <f>分析係数表!F8</f>
        <v>0.42721038226158625</v>
      </c>
      <c r="U5" s="313">
        <f t="shared" ref="U5:U10" si="3">S5*T5</f>
        <v>0</v>
      </c>
      <c r="V5" s="320">
        <f>分析係数表!D8</f>
        <v>0.32298797552049696</v>
      </c>
      <c r="W5" s="291">
        <f>ROUND(S5*V5,0)</f>
        <v>0</v>
      </c>
      <c r="X5" s="316">
        <f>分析係数表!E8</f>
        <v>0.12265584155979949</v>
      </c>
      <c r="Y5" s="292">
        <f t="shared" ref="Y5:Y38" si="4">ROUND(S5*X5,0)</f>
        <v>0</v>
      </c>
    </row>
    <row r="6" spans="1:25">
      <c r="A6" s="278">
        <v>2</v>
      </c>
      <c r="B6" s="266" t="s">
        <v>74</v>
      </c>
      <c r="C6" s="287"/>
      <c r="D6" s="316">
        <f>投入係数表!Y6</f>
        <v>2.4629463406090594E-5</v>
      </c>
      <c r="E6" s="306">
        <f>$C$27*D6</f>
        <v>0</v>
      </c>
      <c r="F6" s="316">
        <f>分析係数表!C9</f>
        <v>0.39351462480142041</v>
      </c>
      <c r="G6" s="306">
        <f>E6*F6</f>
        <v>0</v>
      </c>
      <c r="H6" s="306">
        <v>0</v>
      </c>
      <c r="I6" s="306">
        <f>C6+H6</f>
        <v>0</v>
      </c>
      <c r="J6" s="316">
        <f>分析係数表!G9</f>
        <v>0.22817522849038765</v>
      </c>
      <c r="K6" s="308">
        <f t="shared" si="0"/>
        <v>0</v>
      </c>
      <c r="L6" s="49"/>
      <c r="M6" s="50"/>
      <c r="N6" s="318">
        <f>分析係数表!H9</f>
        <v>5.0911500837573466E-4</v>
      </c>
      <c r="O6" s="310">
        <f t="shared" si="1"/>
        <v>0</v>
      </c>
      <c r="P6" s="316">
        <f>分析係数表!C9</f>
        <v>0.39351462480142041</v>
      </c>
      <c r="Q6" s="310">
        <f t="shared" si="2"/>
        <v>0</v>
      </c>
      <c r="R6" s="310">
        <v>0</v>
      </c>
      <c r="S6" s="311">
        <f>I6+R6</f>
        <v>0</v>
      </c>
      <c r="T6" s="316">
        <f>分析係数表!F9</f>
        <v>0.63987813845992225</v>
      </c>
      <c r="U6" s="313">
        <f t="shared" si="3"/>
        <v>0</v>
      </c>
      <c r="V6" s="320">
        <f>分析係数表!D9</f>
        <v>0.29572434079210003</v>
      </c>
      <c r="W6" s="291">
        <f>ROUND(S6*V6,0)</f>
        <v>0</v>
      </c>
      <c r="X6" s="316">
        <f>分析係数表!E9</f>
        <v>0.26862065342998215</v>
      </c>
      <c r="Y6" s="292">
        <f t="shared" si="4"/>
        <v>0</v>
      </c>
    </row>
    <row r="7" spans="1:25">
      <c r="A7" s="278">
        <v>3</v>
      </c>
      <c r="B7" s="266" t="s">
        <v>75</v>
      </c>
      <c r="C7" s="287"/>
      <c r="D7" s="316">
        <f>投入係数表!Y7</f>
        <v>0</v>
      </c>
      <c r="E7" s="306">
        <f>$C$27*D7</f>
        <v>0</v>
      </c>
      <c r="F7" s="316">
        <f>分析係数表!C10</f>
        <v>0.12671464860287895</v>
      </c>
      <c r="G7" s="306">
        <f>E7*F7</f>
        <v>0</v>
      </c>
      <c r="H7" s="306">
        <v>0</v>
      </c>
      <c r="I7" s="306">
        <f>C7+H7</f>
        <v>0</v>
      </c>
      <c r="J7" s="316">
        <f>分析係数表!G10</f>
        <v>0.17153349174243465</v>
      </c>
      <c r="K7" s="308">
        <f t="shared" si="0"/>
        <v>0</v>
      </c>
      <c r="L7" s="49"/>
      <c r="M7" s="50"/>
      <c r="N7" s="318">
        <f>分析係数表!H10</f>
        <v>1.1608350684055029E-3</v>
      </c>
      <c r="O7" s="310">
        <f t="shared" si="1"/>
        <v>0</v>
      </c>
      <c r="P7" s="316">
        <f>分析係数表!C10</f>
        <v>0.12671464860287895</v>
      </c>
      <c r="Q7" s="310">
        <f t="shared" si="2"/>
        <v>0</v>
      </c>
      <c r="R7" s="310">
        <v>0</v>
      </c>
      <c r="S7" s="311">
        <f>I7+R7</f>
        <v>0</v>
      </c>
      <c r="T7" s="316">
        <f>分析係数表!F10</f>
        <v>0.47381340455197063</v>
      </c>
      <c r="U7" s="313">
        <f t="shared" si="3"/>
        <v>0</v>
      </c>
      <c r="V7" s="320">
        <f>分析係数表!D10</f>
        <v>9.5045460793747427E-2</v>
      </c>
      <c r="W7" s="291">
        <f>ROUND(S7*V7,0)</f>
        <v>0</v>
      </c>
      <c r="X7" s="316">
        <f>分析係数表!E10</f>
        <v>4.2279520059697977E-2</v>
      </c>
      <c r="Y7" s="292">
        <f t="shared" si="4"/>
        <v>0</v>
      </c>
    </row>
    <row r="8" spans="1:25">
      <c r="A8" s="278">
        <v>4</v>
      </c>
      <c r="B8" s="266" t="s">
        <v>76</v>
      </c>
      <c r="C8" s="287"/>
      <c r="D8" s="316">
        <f>投入係数表!Y8</f>
        <v>1.8394560354956177E-3</v>
      </c>
      <c r="E8" s="306">
        <f>$C$27*D8</f>
        <v>0</v>
      </c>
      <c r="F8" s="316">
        <f>分析係数表!C11</f>
        <v>9.348517078458185E-3</v>
      </c>
      <c r="G8" s="306">
        <f t="shared" ref="G8:G38" si="5">E8*F8</f>
        <v>0</v>
      </c>
      <c r="H8" s="306">
        <v>0</v>
      </c>
      <c r="I8" s="306">
        <f>C8+H8</f>
        <v>0</v>
      </c>
      <c r="J8" s="316">
        <f>分析係数表!G11</f>
        <v>0.2579516055394917</v>
      </c>
      <c r="K8" s="308">
        <f t="shared" si="0"/>
        <v>0</v>
      </c>
      <c r="L8" s="49"/>
      <c r="M8" s="50"/>
      <c r="N8" s="318">
        <f>分析係数表!H11</f>
        <v>-1.9466162084954558E-5</v>
      </c>
      <c r="O8" s="310">
        <f t="shared" si="1"/>
        <v>0</v>
      </c>
      <c r="P8" s="316">
        <f>分析係数表!C11</f>
        <v>9.348517078458185E-3</v>
      </c>
      <c r="Q8" s="310">
        <f t="shared" si="2"/>
        <v>0</v>
      </c>
      <c r="R8" s="310">
        <v>0</v>
      </c>
      <c r="S8" s="311">
        <f>I8+R8</f>
        <v>0</v>
      </c>
      <c r="T8" s="316">
        <f>分析係数表!F11</f>
        <v>0.54360066960888753</v>
      </c>
      <c r="U8" s="313">
        <f t="shared" si="3"/>
        <v>0</v>
      </c>
      <c r="V8" s="320">
        <f>分析係数表!D11</f>
        <v>4.0785268604474206E-2</v>
      </c>
      <c r="W8" s="291">
        <f t="shared" ref="W8:W38" si="6">ROUND(S8*V8,0)</f>
        <v>0</v>
      </c>
      <c r="X8" s="316">
        <f>分析係数表!E11</f>
        <v>3.926343022371024E-2</v>
      </c>
      <c r="Y8" s="292">
        <f t="shared" si="4"/>
        <v>0</v>
      </c>
    </row>
    <row r="9" spans="1:25">
      <c r="A9" s="278">
        <v>5</v>
      </c>
      <c r="B9" s="266" t="s">
        <v>77</v>
      </c>
      <c r="C9" s="287"/>
      <c r="D9" s="316">
        <f>投入係数表!Y9</f>
        <v>1.0490327006297845E-5</v>
      </c>
      <c r="E9" s="306">
        <f>$C$27*D9</f>
        <v>0</v>
      </c>
      <c r="F9" s="316">
        <f>分析係数表!C12</f>
        <v>0.26169189557273109</v>
      </c>
      <c r="G9" s="306">
        <f t="shared" si="5"/>
        <v>0</v>
      </c>
      <c r="H9" s="306">
        <v>0</v>
      </c>
      <c r="I9" s="306">
        <f t="shared" ref="I9:I38" si="7">C9+H9</f>
        <v>0</v>
      </c>
      <c r="J9" s="316">
        <f>分析係数表!G12</f>
        <v>0.13770114594385849</v>
      </c>
      <c r="K9" s="308">
        <f t="shared" si="0"/>
        <v>0</v>
      </c>
      <c r="L9" s="49"/>
      <c r="M9" s="50"/>
      <c r="N9" s="318">
        <f>分析係数表!H12</f>
        <v>0.10146071966313146</v>
      </c>
      <c r="O9" s="310">
        <f t="shared" si="1"/>
        <v>0</v>
      </c>
      <c r="P9" s="316">
        <f>分析係数表!C12</f>
        <v>0.26169189557273109</v>
      </c>
      <c r="Q9" s="310">
        <f t="shared" si="2"/>
        <v>0</v>
      </c>
      <c r="R9" s="310">
        <v>0</v>
      </c>
      <c r="S9" s="311">
        <f>I9+R9</f>
        <v>0</v>
      </c>
      <c r="T9" s="316">
        <f>分析係数表!F12</f>
        <v>0.33651535386825859</v>
      </c>
      <c r="U9" s="313">
        <f t="shared" si="3"/>
        <v>0</v>
      </c>
      <c r="V9" s="320">
        <f>分析係数表!D12</f>
        <v>3.4578030097235327E-2</v>
      </c>
      <c r="W9" s="291">
        <f t="shared" si="6"/>
        <v>0</v>
      </c>
      <c r="X9" s="316">
        <f>分析係数表!E12</f>
        <v>3.3355134693599395E-2</v>
      </c>
      <c r="Y9" s="292">
        <f t="shared" si="4"/>
        <v>0</v>
      </c>
    </row>
    <row r="10" spans="1:25">
      <c r="A10" s="278">
        <v>6</v>
      </c>
      <c r="B10" s="266" t="s">
        <v>78</v>
      </c>
      <c r="C10" s="287"/>
      <c r="D10" s="316">
        <f>投入係数表!Y10</f>
        <v>3.8139180185505469E-3</v>
      </c>
      <c r="E10" s="306">
        <f t="shared" ref="E10:E38" si="8">$C$27*D10</f>
        <v>0</v>
      </c>
      <c r="F10" s="316">
        <f>分析係数表!C13</f>
        <v>8.2810371123538395E-2</v>
      </c>
      <c r="G10" s="306">
        <f t="shared" si="5"/>
        <v>0</v>
      </c>
      <c r="H10" s="306">
        <v>0</v>
      </c>
      <c r="I10" s="306">
        <f t="shared" si="7"/>
        <v>0</v>
      </c>
      <c r="J10" s="316">
        <f>分析係数表!G13</f>
        <v>0.2721720626600464</v>
      </c>
      <c r="K10" s="308">
        <f t="shared" si="0"/>
        <v>0</v>
      </c>
      <c r="L10" s="49"/>
      <c r="M10" s="50"/>
      <c r="N10" s="318">
        <f>分析係数表!H13</f>
        <v>1.212874021164739E-2</v>
      </c>
      <c r="O10" s="310">
        <f t="shared" si="1"/>
        <v>0</v>
      </c>
      <c r="P10" s="316">
        <f>分析係数表!C13</f>
        <v>8.2810371123538395E-2</v>
      </c>
      <c r="Q10" s="310">
        <f t="shared" si="2"/>
        <v>0</v>
      </c>
      <c r="R10" s="310">
        <v>0</v>
      </c>
      <c r="S10" s="311">
        <f t="shared" ref="S10:S38" si="9">I10+R10</f>
        <v>0</v>
      </c>
      <c r="T10" s="316">
        <f>分析係数表!F13</f>
        <v>0.39077170920544851</v>
      </c>
      <c r="U10" s="313">
        <f t="shared" si="3"/>
        <v>0</v>
      </c>
      <c r="V10" s="320">
        <f>分析係数表!D13</f>
        <v>0.12720758845381647</v>
      </c>
      <c r="W10" s="291">
        <f t="shared" si="6"/>
        <v>0</v>
      </c>
      <c r="X10" s="316">
        <f>分析係数表!E13</f>
        <v>9.5492852763317662E-2</v>
      </c>
      <c r="Y10" s="292">
        <f t="shared" si="4"/>
        <v>0</v>
      </c>
    </row>
    <row r="11" spans="1:25">
      <c r="A11" s="278">
        <v>7</v>
      </c>
      <c r="B11" s="266" t="s">
        <v>79</v>
      </c>
      <c r="C11" s="287"/>
      <c r="D11" s="316">
        <f>投入係数表!Y11</f>
        <v>4.269973582619991E-2</v>
      </c>
      <c r="E11" s="306">
        <f t="shared" si="8"/>
        <v>0</v>
      </c>
      <c r="F11" s="316">
        <f>分析係数表!C14</f>
        <v>0.29759344347769412</v>
      </c>
      <c r="G11" s="306">
        <f t="shared" si="5"/>
        <v>0</v>
      </c>
      <c r="H11" s="306">
        <v>0</v>
      </c>
      <c r="I11" s="306">
        <f t="shared" si="7"/>
        <v>0</v>
      </c>
      <c r="J11" s="316">
        <f>分析係数表!G14</f>
        <v>0.17335642824825784</v>
      </c>
      <c r="K11" s="308">
        <f t="shared" ref="K11:K38" si="10">I11*J11</f>
        <v>0</v>
      </c>
      <c r="L11" s="49"/>
      <c r="M11" s="50"/>
      <c r="N11" s="318">
        <f>分析係数表!H14</f>
        <v>1.9165801846449152E-3</v>
      </c>
      <c r="O11" s="310">
        <f t="shared" si="1"/>
        <v>0</v>
      </c>
      <c r="P11" s="316">
        <f>分析係数表!C14</f>
        <v>0.29759344347769412</v>
      </c>
      <c r="Q11" s="310">
        <f t="shared" si="2"/>
        <v>0</v>
      </c>
      <c r="R11" s="310">
        <v>0</v>
      </c>
      <c r="S11" s="311">
        <f t="shared" si="9"/>
        <v>0</v>
      </c>
      <c r="T11" s="316">
        <f>分析係数表!F14</f>
        <v>0.35598651785260127</v>
      </c>
      <c r="U11" s="313">
        <f t="shared" ref="U11:U38" si="11">S11*T11</f>
        <v>0</v>
      </c>
      <c r="V11" s="320">
        <f>分析係数表!D14</f>
        <v>4.3833041969742803E-2</v>
      </c>
      <c r="W11" s="291">
        <f t="shared" si="6"/>
        <v>0</v>
      </c>
      <c r="X11" s="316">
        <f>分析係数表!E14</f>
        <v>3.8757158040430381E-2</v>
      </c>
      <c r="Y11" s="292">
        <f t="shared" si="4"/>
        <v>0</v>
      </c>
    </row>
    <row r="12" spans="1:25">
      <c r="A12" s="278">
        <v>8</v>
      </c>
      <c r="B12" s="266" t="s">
        <v>80</v>
      </c>
      <c r="C12" s="287"/>
      <c r="D12" s="316">
        <f>投入係数表!Y12</f>
        <v>4.9254365800439313E-3</v>
      </c>
      <c r="E12" s="306">
        <f t="shared" si="8"/>
        <v>0</v>
      </c>
      <c r="F12" s="316">
        <f>分析係数表!C15</f>
        <v>0.21593049601829584</v>
      </c>
      <c r="G12" s="306">
        <f t="shared" si="5"/>
        <v>0</v>
      </c>
      <c r="H12" s="306">
        <v>0</v>
      </c>
      <c r="I12" s="306">
        <f t="shared" si="7"/>
        <v>0</v>
      </c>
      <c r="J12" s="316">
        <f>分析係数表!G15</f>
        <v>0.1171240792325445</v>
      </c>
      <c r="K12" s="308">
        <f t="shared" si="10"/>
        <v>0</v>
      </c>
      <c r="L12" s="49"/>
      <c r="M12" s="50"/>
      <c r="N12" s="318">
        <f>分析係数表!H15</f>
        <v>7.9892300155183192E-3</v>
      </c>
      <c r="O12" s="310">
        <f t="shared" si="1"/>
        <v>0</v>
      </c>
      <c r="P12" s="316">
        <f>分析係数表!C15</f>
        <v>0.21593049601829584</v>
      </c>
      <c r="Q12" s="310">
        <f t="shared" si="2"/>
        <v>0</v>
      </c>
      <c r="R12" s="310">
        <v>0</v>
      </c>
      <c r="S12" s="311">
        <f t="shared" si="9"/>
        <v>0</v>
      </c>
      <c r="T12" s="316">
        <f>分析係数表!F15</f>
        <v>0.35842164855867914</v>
      </c>
      <c r="U12" s="313">
        <f t="shared" si="11"/>
        <v>0</v>
      </c>
      <c r="V12" s="320">
        <f>分析係数表!D15</f>
        <v>1.5678367482667734E-2</v>
      </c>
      <c r="W12" s="291">
        <f t="shared" si="6"/>
        <v>0</v>
      </c>
      <c r="X12" s="316">
        <f>分析係数表!E15</f>
        <v>1.5634458686506418E-2</v>
      </c>
      <c r="Y12" s="292">
        <f t="shared" si="4"/>
        <v>0</v>
      </c>
    </row>
    <row r="13" spans="1:25">
      <c r="A13" s="278">
        <v>9</v>
      </c>
      <c r="B13" s="266" t="s">
        <v>81</v>
      </c>
      <c r="C13" s="287"/>
      <c r="D13" s="316">
        <f>投入係数表!Y13</f>
        <v>1.6659095387175166E-2</v>
      </c>
      <c r="E13" s="306">
        <f t="shared" si="8"/>
        <v>0</v>
      </c>
      <c r="F13" s="316">
        <f>分析係数表!C16</f>
        <v>0.18770505348742417</v>
      </c>
      <c r="G13" s="306">
        <f t="shared" si="5"/>
        <v>0</v>
      </c>
      <c r="H13" s="306">
        <v>0</v>
      </c>
      <c r="I13" s="306">
        <f t="shared" si="7"/>
        <v>0</v>
      </c>
      <c r="J13" s="316">
        <f>分析係数表!G16</f>
        <v>1.5279579137581789E-2</v>
      </c>
      <c r="K13" s="308">
        <f t="shared" si="10"/>
        <v>0</v>
      </c>
      <c r="L13" s="49"/>
      <c r="M13" s="50"/>
      <c r="N13" s="318">
        <f>分析係数表!H16</f>
        <v>6.0242927132958465E-3</v>
      </c>
      <c r="O13" s="310">
        <f t="shared" si="1"/>
        <v>0</v>
      </c>
      <c r="P13" s="316">
        <f>分析係数表!C16</f>
        <v>0.18770505348742417</v>
      </c>
      <c r="Q13" s="310">
        <f t="shared" si="2"/>
        <v>0</v>
      </c>
      <c r="R13" s="310">
        <v>0</v>
      </c>
      <c r="S13" s="311">
        <f t="shared" si="9"/>
        <v>0</v>
      </c>
      <c r="T13" s="316">
        <f>分析係数表!F16</f>
        <v>0.2627694146106877</v>
      </c>
      <c r="U13" s="313">
        <f t="shared" si="11"/>
        <v>0</v>
      </c>
      <c r="V13" s="320">
        <f>分析係数表!D16</f>
        <v>1.0339400475073228E-2</v>
      </c>
      <c r="W13" s="291">
        <f t="shared" si="6"/>
        <v>0</v>
      </c>
      <c r="X13" s="316">
        <f>分析係数表!E16</f>
        <v>1.0339400475073228E-2</v>
      </c>
      <c r="Y13" s="292">
        <f t="shared" si="4"/>
        <v>0</v>
      </c>
    </row>
    <row r="14" spans="1:25">
      <c r="A14" s="278">
        <v>10</v>
      </c>
      <c r="B14" s="266" t="s">
        <v>82</v>
      </c>
      <c r="C14" s="287"/>
      <c r="D14" s="316">
        <f>投入係数表!Y14</f>
        <v>1.4186114820733994E-2</v>
      </c>
      <c r="E14" s="306">
        <f t="shared" si="8"/>
        <v>0</v>
      </c>
      <c r="F14" s="316">
        <f>分析係数表!C17</f>
        <v>0.24245613901755958</v>
      </c>
      <c r="G14" s="306">
        <f t="shared" si="5"/>
        <v>0</v>
      </c>
      <c r="H14" s="306">
        <v>0</v>
      </c>
      <c r="I14" s="306">
        <f t="shared" si="7"/>
        <v>0</v>
      </c>
      <c r="J14" s="316">
        <f>分析係数表!G17</f>
        <v>0.24054742090319753</v>
      </c>
      <c r="K14" s="308">
        <f t="shared" si="10"/>
        <v>0</v>
      </c>
      <c r="L14" s="49"/>
      <c r="M14" s="50"/>
      <c r="N14" s="318">
        <f>分析係数表!H17</f>
        <v>2.8816966460243139E-3</v>
      </c>
      <c r="O14" s="310">
        <f t="shared" si="1"/>
        <v>0</v>
      </c>
      <c r="P14" s="316">
        <f>分析係数表!C17</f>
        <v>0.24245613901755958</v>
      </c>
      <c r="Q14" s="310">
        <f t="shared" ref="Q14:Q38" si="12">O14*P14</f>
        <v>0</v>
      </c>
      <c r="R14" s="310">
        <v>0</v>
      </c>
      <c r="S14" s="311">
        <f t="shared" si="9"/>
        <v>0</v>
      </c>
      <c r="T14" s="316">
        <f>分析係数表!F17</f>
        <v>0.42825667105631338</v>
      </c>
      <c r="U14" s="313">
        <f t="shared" si="11"/>
        <v>0</v>
      </c>
      <c r="V14" s="320">
        <f>分析係数表!D17</f>
        <v>5.1560411778863557E-2</v>
      </c>
      <c r="W14" s="291">
        <f t="shared" si="6"/>
        <v>0</v>
      </c>
      <c r="X14" s="316">
        <f>分析係数表!E17</f>
        <v>4.9008807340167618E-2</v>
      </c>
      <c r="Y14" s="292">
        <f t="shared" si="4"/>
        <v>0</v>
      </c>
    </row>
    <row r="15" spans="1:25">
      <c r="A15" s="278">
        <v>11</v>
      </c>
      <c r="B15" s="266" t="s">
        <v>83</v>
      </c>
      <c r="C15" s="287"/>
      <c r="D15" s="316">
        <f>投入係数表!Y15</f>
        <v>5.767308127358043E-2</v>
      </c>
      <c r="E15" s="306">
        <f t="shared" si="8"/>
        <v>0</v>
      </c>
      <c r="F15" s="316">
        <f>分析係数表!C18</f>
        <v>0.40831687749419565</v>
      </c>
      <c r="G15" s="306">
        <f t="shared" si="5"/>
        <v>0</v>
      </c>
      <c r="H15" s="306">
        <v>0</v>
      </c>
      <c r="I15" s="306">
        <f t="shared" si="7"/>
        <v>0</v>
      </c>
      <c r="J15" s="316">
        <f>分析係数表!G18</f>
        <v>0.21766947174074985</v>
      </c>
      <c r="K15" s="308">
        <f t="shared" si="10"/>
        <v>0</v>
      </c>
      <c r="L15" s="49"/>
      <c r="M15" s="50"/>
      <c r="N15" s="318">
        <f>分析係数表!H18</f>
        <v>4.4543159123807785E-4</v>
      </c>
      <c r="O15" s="310">
        <f t="shared" si="1"/>
        <v>0</v>
      </c>
      <c r="P15" s="316">
        <f>分析係数表!C18</f>
        <v>0.40831687749419565</v>
      </c>
      <c r="Q15" s="310">
        <f t="shared" si="12"/>
        <v>0</v>
      </c>
      <c r="R15" s="310">
        <v>0</v>
      </c>
      <c r="S15" s="311">
        <f t="shared" si="9"/>
        <v>0</v>
      </c>
      <c r="T15" s="316">
        <f>分析係数表!F18</f>
        <v>0.48997194925916815</v>
      </c>
      <c r="U15" s="313">
        <f t="shared" si="11"/>
        <v>0</v>
      </c>
      <c r="V15" s="320">
        <f>分析係数表!D18</f>
        <v>3.8565313316438733E-2</v>
      </c>
      <c r="W15" s="291">
        <f t="shared" si="6"/>
        <v>0</v>
      </c>
      <c r="X15" s="316">
        <f>分析係数表!E18</f>
        <v>3.6576455199010559E-2</v>
      </c>
      <c r="Y15" s="292">
        <f t="shared" si="4"/>
        <v>0</v>
      </c>
    </row>
    <row r="16" spans="1:25">
      <c r="A16" s="278">
        <v>12</v>
      </c>
      <c r="B16" s="266" t="s">
        <v>84</v>
      </c>
      <c r="C16" s="287"/>
      <c r="D16" s="316">
        <f>投入係数表!Y16</f>
        <v>1.9362407046580699E-2</v>
      </c>
      <c r="E16" s="306">
        <f t="shared" si="8"/>
        <v>0</v>
      </c>
      <c r="F16" s="316">
        <f>分析係数表!C19</f>
        <v>0.72110086081153413</v>
      </c>
      <c r="G16" s="306">
        <f t="shared" si="5"/>
        <v>0</v>
      </c>
      <c r="H16" s="306">
        <v>0</v>
      </c>
      <c r="I16" s="306">
        <f t="shared" si="7"/>
        <v>0</v>
      </c>
      <c r="J16" s="316">
        <f>分析係数表!G19</f>
        <v>6.2445810408374151E-2</v>
      </c>
      <c r="K16" s="308">
        <f t="shared" si="10"/>
        <v>0</v>
      </c>
      <c r="L16" s="49"/>
      <c r="M16" s="50"/>
      <c r="N16" s="318">
        <f>分析係数表!H19</f>
        <v>-1.2604560155461526E-4</v>
      </c>
      <c r="O16" s="310">
        <f t="shared" si="1"/>
        <v>0</v>
      </c>
      <c r="P16" s="316">
        <f>分析係数表!C19</f>
        <v>0.72110086081153413</v>
      </c>
      <c r="Q16" s="310">
        <f t="shared" si="12"/>
        <v>0</v>
      </c>
      <c r="R16" s="310">
        <v>0</v>
      </c>
      <c r="S16" s="311">
        <f t="shared" si="9"/>
        <v>0</v>
      </c>
      <c r="T16" s="316">
        <f>分析係数表!F19</f>
        <v>0.21331101927013058</v>
      </c>
      <c r="U16" s="313">
        <f t="shared" si="11"/>
        <v>0</v>
      </c>
      <c r="V16" s="320">
        <f>分析係数表!D19</f>
        <v>1.2736199640345095E-2</v>
      </c>
      <c r="W16" s="291">
        <f t="shared" si="6"/>
        <v>0</v>
      </c>
      <c r="X16" s="316">
        <f>分析係数表!E19</f>
        <v>1.2523714081279422E-2</v>
      </c>
      <c r="Y16" s="292">
        <f t="shared" si="4"/>
        <v>0</v>
      </c>
    </row>
    <row r="17" spans="1:25">
      <c r="A17" s="278">
        <v>13</v>
      </c>
      <c r="B17" s="266" t="s">
        <v>85</v>
      </c>
      <c r="C17" s="287"/>
      <c r="D17" s="316">
        <f>投入係数表!Y17</f>
        <v>8.2189431588472681E-3</v>
      </c>
      <c r="E17" s="306">
        <f t="shared" si="8"/>
        <v>0</v>
      </c>
      <c r="F17" s="316">
        <f>分析係数表!C20</f>
        <v>4.9598906854145253E-2</v>
      </c>
      <c r="G17" s="306">
        <f t="shared" si="5"/>
        <v>0</v>
      </c>
      <c r="H17" s="306">
        <v>0</v>
      </c>
      <c r="I17" s="306">
        <f t="shared" si="7"/>
        <v>0</v>
      </c>
      <c r="J17" s="316">
        <f>分析係数表!G20</f>
        <v>0.11671945764775135</v>
      </c>
      <c r="K17" s="308">
        <f t="shared" si="10"/>
        <v>0</v>
      </c>
      <c r="L17" s="49"/>
      <c r="M17" s="50"/>
      <c r="N17" s="318">
        <f>分析係数表!H20</f>
        <v>7.0439320449493942E-4</v>
      </c>
      <c r="O17" s="310">
        <f t="shared" si="1"/>
        <v>0</v>
      </c>
      <c r="P17" s="316">
        <f>分析係数表!C20</f>
        <v>4.9598906854145253E-2</v>
      </c>
      <c r="Q17" s="310">
        <f t="shared" si="12"/>
        <v>0</v>
      </c>
      <c r="R17" s="310">
        <v>0</v>
      </c>
      <c r="S17" s="311">
        <f t="shared" si="9"/>
        <v>0</v>
      </c>
      <c r="T17" s="316">
        <f>分析係数表!F20</f>
        <v>0.2109583665362576</v>
      </c>
      <c r="U17" s="313">
        <f t="shared" si="11"/>
        <v>0</v>
      </c>
      <c r="V17" s="320">
        <f>分析係数表!D20</f>
        <v>3.0797631013066269E-2</v>
      </c>
      <c r="W17" s="291">
        <f t="shared" si="6"/>
        <v>0</v>
      </c>
      <c r="X17" s="316">
        <f>分析係数表!E20</f>
        <v>2.9972730221401771E-2</v>
      </c>
      <c r="Y17" s="292">
        <f t="shared" si="4"/>
        <v>0</v>
      </c>
    </row>
    <row r="18" spans="1:25">
      <c r="A18" s="278">
        <v>14</v>
      </c>
      <c r="B18" s="266" t="s">
        <v>86</v>
      </c>
      <c r="C18" s="287"/>
      <c r="D18" s="316">
        <f>投入係数表!Y18</f>
        <v>9.235410235640111E-2</v>
      </c>
      <c r="E18" s="306">
        <f t="shared" si="8"/>
        <v>0</v>
      </c>
      <c r="F18" s="316">
        <f>分析係数表!C21</f>
        <v>0.28411166756853934</v>
      </c>
      <c r="G18" s="306">
        <f t="shared" si="5"/>
        <v>0</v>
      </c>
      <c r="H18" s="306">
        <v>0</v>
      </c>
      <c r="I18" s="306">
        <f t="shared" si="7"/>
        <v>0</v>
      </c>
      <c r="J18" s="316">
        <f>分析係数表!G21</f>
        <v>0.29005387701730417</v>
      </c>
      <c r="K18" s="308">
        <f t="shared" si="10"/>
        <v>0</v>
      </c>
      <c r="L18" s="49"/>
      <c r="M18" s="50"/>
      <c r="N18" s="318">
        <f>分析係数表!H21</f>
        <v>2.3737267060065176E-3</v>
      </c>
      <c r="O18" s="310">
        <f t="shared" ref="O18:O43" si="13">$M$44*N18</f>
        <v>0</v>
      </c>
      <c r="P18" s="316">
        <f>分析係数表!C21</f>
        <v>0.28411166756853934</v>
      </c>
      <c r="Q18" s="310">
        <f t="shared" si="12"/>
        <v>0</v>
      </c>
      <c r="R18" s="310">
        <v>0</v>
      </c>
      <c r="S18" s="311">
        <f t="shared" si="9"/>
        <v>0</v>
      </c>
      <c r="T18" s="316">
        <f>分析係数表!F21</f>
        <v>0.45791147145628314</v>
      </c>
      <c r="U18" s="313">
        <f t="shared" si="11"/>
        <v>0</v>
      </c>
      <c r="V18" s="320">
        <f>分析係数表!D21</f>
        <v>5.9847590028896828E-2</v>
      </c>
      <c r="W18" s="291">
        <f t="shared" si="6"/>
        <v>0</v>
      </c>
      <c r="X18" s="316">
        <f>分析係数表!E21</f>
        <v>5.4782163530779596E-2</v>
      </c>
      <c r="Y18" s="292">
        <f t="shared" si="4"/>
        <v>0</v>
      </c>
    </row>
    <row r="19" spans="1:25">
      <c r="A19" s="278">
        <v>15</v>
      </c>
      <c r="B19" s="266" t="s">
        <v>70</v>
      </c>
      <c r="C19" s="287"/>
      <c r="D19" s="316">
        <f>投入係数表!Y19</f>
        <v>7.6228189241850383E-3</v>
      </c>
      <c r="E19" s="306">
        <f t="shared" si="8"/>
        <v>0</v>
      </c>
      <c r="F19" s="316">
        <f>分析係数表!C22</f>
        <v>0.28280144764930404</v>
      </c>
      <c r="G19" s="306">
        <f t="shared" si="5"/>
        <v>0</v>
      </c>
      <c r="H19" s="306">
        <v>0</v>
      </c>
      <c r="I19" s="306">
        <f t="shared" si="7"/>
        <v>0</v>
      </c>
      <c r="J19" s="316">
        <f>分析係数表!G22</f>
        <v>0.21325815420745545</v>
      </c>
      <c r="K19" s="308">
        <f t="shared" si="10"/>
        <v>0</v>
      </c>
      <c r="L19" s="49"/>
      <c r="M19" s="50"/>
      <c r="N19" s="318">
        <f>分析係数表!H22</f>
        <v>5.2408897921031505E-5</v>
      </c>
      <c r="O19" s="310">
        <f t="shared" si="13"/>
        <v>0</v>
      </c>
      <c r="P19" s="316">
        <f>分析係数表!C22</f>
        <v>0.28280144764930404</v>
      </c>
      <c r="Q19" s="310">
        <f t="shared" si="12"/>
        <v>0</v>
      </c>
      <c r="R19" s="310">
        <v>0</v>
      </c>
      <c r="S19" s="311">
        <f t="shared" si="9"/>
        <v>0</v>
      </c>
      <c r="T19" s="316">
        <f>分析係数表!F22</f>
        <v>0.43073258580094059</v>
      </c>
      <c r="U19" s="313">
        <f t="shared" si="11"/>
        <v>0</v>
      </c>
      <c r="V19" s="320">
        <f>分析係数表!D22</f>
        <v>2.2938556731137788E-2</v>
      </c>
      <c r="W19" s="291">
        <f t="shared" si="6"/>
        <v>0</v>
      </c>
      <c r="X19" s="316">
        <f>分析係数表!E22</f>
        <v>2.2183368519679003E-2</v>
      </c>
      <c r="Y19" s="292">
        <f t="shared" si="4"/>
        <v>0</v>
      </c>
    </row>
    <row r="20" spans="1:25">
      <c r="A20" s="278">
        <v>16</v>
      </c>
      <c r="B20" s="266" t="s">
        <v>71</v>
      </c>
      <c r="C20" s="287"/>
      <c r="D20" s="316">
        <f>投入係数表!Y20</f>
        <v>5.1995533857302365E-5</v>
      </c>
      <c r="E20" s="306">
        <f t="shared" si="8"/>
        <v>0</v>
      </c>
      <c r="F20" s="316">
        <f>分析係数表!C23</f>
        <v>0.31843177703160996</v>
      </c>
      <c r="G20" s="306">
        <f t="shared" si="5"/>
        <v>0</v>
      </c>
      <c r="H20" s="306">
        <v>0</v>
      </c>
      <c r="I20" s="306">
        <f t="shared" si="7"/>
        <v>0</v>
      </c>
      <c r="J20" s="316">
        <f>分析係数表!G23</f>
        <v>0.24379890925547271</v>
      </c>
      <c r="K20" s="308">
        <f t="shared" si="10"/>
        <v>0</v>
      </c>
      <c r="L20" s="49"/>
      <c r="M20" s="50"/>
      <c r="N20" s="318">
        <f>分析係数表!H23</f>
        <v>7.2227388731505603E-6</v>
      </c>
      <c r="O20" s="310">
        <f t="shared" si="13"/>
        <v>0</v>
      </c>
      <c r="P20" s="316">
        <f>分析係数表!C23</f>
        <v>0.31843177703160996</v>
      </c>
      <c r="Q20" s="310">
        <f t="shared" si="12"/>
        <v>0</v>
      </c>
      <c r="R20" s="310">
        <v>0</v>
      </c>
      <c r="S20" s="311">
        <f t="shared" si="9"/>
        <v>0</v>
      </c>
      <c r="T20" s="316">
        <f>分析係数表!F23</f>
        <v>0.43764444987651224</v>
      </c>
      <c r="U20" s="313">
        <f t="shared" si="11"/>
        <v>0</v>
      </c>
      <c r="V20" s="320">
        <f>分析係数表!D23</f>
        <v>3.7770855561684982E-2</v>
      </c>
      <c r="W20" s="291">
        <f t="shared" si="6"/>
        <v>0</v>
      </c>
      <c r="X20" s="316">
        <f>分析係数表!E23</f>
        <v>3.6503495425501575E-2</v>
      </c>
      <c r="Y20" s="292">
        <f t="shared" si="4"/>
        <v>0</v>
      </c>
    </row>
    <row r="21" spans="1:25">
      <c r="A21" s="278">
        <v>17</v>
      </c>
      <c r="B21" s="266" t="s">
        <v>72</v>
      </c>
      <c r="C21" s="287"/>
      <c r="D21" s="316">
        <f>投入係数表!Y21</f>
        <v>2.0661383190664887E-4</v>
      </c>
      <c r="E21" s="306">
        <f t="shared" si="8"/>
        <v>0</v>
      </c>
      <c r="F21" s="316">
        <f>分析係数表!C24</f>
        <v>6.5709335168878003E-2</v>
      </c>
      <c r="G21" s="306">
        <f t="shared" si="5"/>
        <v>0</v>
      </c>
      <c r="H21" s="306">
        <v>0</v>
      </c>
      <c r="I21" s="306">
        <f t="shared" si="7"/>
        <v>0</v>
      </c>
      <c r="J21" s="316">
        <f>分析係数表!G24</f>
        <v>0.24633125110096343</v>
      </c>
      <c r="K21" s="308">
        <f t="shared" si="10"/>
        <v>0</v>
      </c>
      <c r="L21" s="49"/>
      <c r="M21" s="50"/>
      <c r="N21" s="318">
        <f>分析係数表!H24</f>
        <v>2.8080599423907303E-4</v>
      </c>
      <c r="O21" s="310">
        <f t="shared" si="13"/>
        <v>0</v>
      </c>
      <c r="P21" s="316">
        <f>分析係数表!C24</f>
        <v>6.5709335168878003E-2</v>
      </c>
      <c r="Q21" s="310">
        <f t="shared" si="12"/>
        <v>0</v>
      </c>
      <c r="R21" s="310">
        <v>0</v>
      </c>
      <c r="S21" s="311">
        <f t="shared" si="9"/>
        <v>0</v>
      </c>
      <c r="T21" s="316">
        <f>分析係数表!F24</f>
        <v>0.36721364788140759</v>
      </c>
      <c r="U21" s="313">
        <f t="shared" si="11"/>
        <v>0</v>
      </c>
      <c r="V21" s="320">
        <f>分析係数表!D24</f>
        <v>3.9309475738153632E-2</v>
      </c>
      <c r="W21" s="291">
        <f t="shared" si="6"/>
        <v>0</v>
      </c>
      <c r="X21" s="316">
        <f>分析係数表!E24</f>
        <v>3.8550657867992791E-2</v>
      </c>
      <c r="Y21" s="292">
        <f t="shared" si="4"/>
        <v>0</v>
      </c>
    </row>
    <row r="22" spans="1:25">
      <c r="A22" s="278">
        <v>18</v>
      </c>
      <c r="B22" s="266" t="s">
        <v>87</v>
      </c>
      <c r="C22" s="287"/>
      <c r="D22" s="316">
        <f>投入係数表!Y22</f>
        <v>3.8951040275558087E-4</v>
      </c>
      <c r="E22" s="306">
        <f t="shared" si="8"/>
        <v>0</v>
      </c>
      <c r="F22" s="316">
        <f>分析係数表!C25</f>
        <v>0.13092441386923714</v>
      </c>
      <c r="G22" s="306">
        <f t="shared" si="5"/>
        <v>0</v>
      </c>
      <c r="H22" s="306">
        <v>0</v>
      </c>
      <c r="I22" s="306">
        <f t="shared" si="7"/>
        <v>0</v>
      </c>
      <c r="J22" s="316">
        <f>分析係数表!G25</f>
        <v>0.2605848403511512</v>
      </c>
      <c r="K22" s="308">
        <f t="shared" si="10"/>
        <v>0</v>
      </c>
      <c r="L22" s="49"/>
      <c r="M22" s="50"/>
      <c r="N22" s="318">
        <f>分析係数表!H25</f>
        <v>9.8123550057191766E-5</v>
      </c>
      <c r="O22" s="310">
        <f t="shared" si="13"/>
        <v>0</v>
      </c>
      <c r="P22" s="316">
        <f>分析係数表!C25</f>
        <v>0.13092441386923714</v>
      </c>
      <c r="Q22" s="310">
        <f t="shared" si="12"/>
        <v>0</v>
      </c>
      <c r="R22" s="310">
        <v>0</v>
      </c>
      <c r="S22" s="311">
        <f t="shared" si="9"/>
        <v>0</v>
      </c>
      <c r="T22" s="316">
        <f>分析係数表!F25</f>
        <v>0.33318683873123567</v>
      </c>
      <c r="U22" s="313">
        <f t="shared" si="11"/>
        <v>0</v>
      </c>
      <c r="V22" s="320">
        <f>分析係数表!D25</f>
        <v>4.284059086963312E-2</v>
      </c>
      <c r="W22" s="291">
        <f t="shared" si="6"/>
        <v>0</v>
      </c>
      <c r="X22" s="316">
        <f>分析係数表!E25</f>
        <v>4.249917369780222E-2</v>
      </c>
      <c r="Y22" s="292">
        <f t="shared" si="4"/>
        <v>0</v>
      </c>
    </row>
    <row r="23" spans="1:25">
      <c r="A23" s="278">
        <v>19</v>
      </c>
      <c r="B23" s="266" t="s">
        <v>88</v>
      </c>
      <c r="C23" s="287"/>
      <c r="D23" s="316">
        <f>投入係数表!Y23</f>
        <v>8.2691142880078235E-3</v>
      </c>
      <c r="E23" s="306">
        <f t="shared" si="8"/>
        <v>0</v>
      </c>
      <c r="F23" s="316">
        <f>分析係数表!C26</f>
        <v>0.15308736674872969</v>
      </c>
      <c r="G23" s="306">
        <f t="shared" si="5"/>
        <v>0</v>
      </c>
      <c r="H23" s="306">
        <v>0</v>
      </c>
      <c r="I23" s="306">
        <f t="shared" si="7"/>
        <v>0</v>
      </c>
      <c r="J23" s="316">
        <f>分析係数表!G26</f>
        <v>0.20415569699579933</v>
      </c>
      <c r="K23" s="308">
        <f t="shared" si="10"/>
        <v>0</v>
      </c>
      <c r="L23" s="49"/>
      <c r="M23" s="50"/>
      <c r="N23" s="318">
        <f>分析係数表!H26</f>
        <v>8.8175548492147558E-3</v>
      </c>
      <c r="O23" s="310">
        <f t="shared" si="13"/>
        <v>0</v>
      </c>
      <c r="P23" s="316">
        <f>分析係数表!C26</f>
        <v>0.15308736674872969</v>
      </c>
      <c r="Q23" s="310">
        <f t="shared" si="12"/>
        <v>0</v>
      </c>
      <c r="R23" s="310">
        <v>0</v>
      </c>
      <c r="S23" s="311">
        <f t="shared" si="9"/>
        <v>0</v>
      </c>
      <c r="T23" s="316">
        <f>分析係数表!F26</f>
        <v>0.33811565690794865</v>
      </c>
      <c r="U23" s="313">
        <f t="shared" si="11"/>
        <v>0</v>
      </c>
      <c r="V23" s="320">
        <f>分析係数表!D26</f>
        <v>3.3929737559631502E-2</v>
      </c>
      <c r="W23" s="291">
        <f t="shared" si="6"/>
        <v>0</v>
      </c>
      <c r="X23" s="316">
        <f>分析係数表!E26</f>
        <v>3.3531988342571602E-2</v>
      </c>
      <c r="Y23" s="292">
        <f t="shared" si="4"/>
        <v>0</v>
      </c>
    </row>
    <row r="24" spans="1:25">
      <c r="A24" s="278">
        <v>20</v>
      </c>
      <c r="B24" s="266" t="s">
        <v>89</v>
      </c>
      <c r="C24" s="287"/>
      <c r="D24" s="316">
        <f>投入係数表!Y24</f>
        <v>1.8002313345155477E-3</v>
      </c>
      <c r="E24" s="306">
        <f t="shared" si="8"/>
        <v>0</v>
      </c>
      <c r="F24" s="316">
        <f>分析係数表!C27</f>
        <v>0.18884998044104273</v>
      </c>
      <c r="G24" s="306">
        <f t="shared" si="5"/>
        <v>0</v>
      </c>
      <c r="H24" s="306">
        <v>0</v>
      </c>
      <c r="I24" s="306">
        <f t="shared" si="7"/>
        <v>0</v>
      </c>
      <c r="J24" s="316">
        <f>分析係数表!G27</f>
        <v>0.16481626532719168</v>
      </c>
      <c r="K24" s="308">
        <f t="shared" si="10"/>
        <v>0</v>
      </c>
      <c r="L24" s="49"/>
      <c r="M24" s="50"/>
      <c r="N24" s="318">
        <f>分析係数表!H27</f>
        <v>2.2388024205688101E-2</v>
      </c>
      <c r="O24" s="310">
        <f t="shared" si="13"/>
        <v>0</v>
      </c>
      <c r="P24" s="316">
        <f>分析係数表!C27</f>
        <v>0.18884998044104273</v>
      </c>
      <c r="Q24" s="310">
        <f t="shared" si="12"/>
        <v>0</v>
      </c>
      <c r="R24" s="310">
        <v>0</v>
      </c>
      <c r="S24" s="311">
        <f t="shared" si="9"/>
        <v>0</v>
      </c>
      <c r="T24" s="316">
        <f>分析係数表!F27</f>
        <v>0.29536956526946395</v>
      </c>
      <c r="U24" s="313">
        <f t="shared" si="11"/>
        <v>0</v>
      </c>
      <c r="V24" s="320">
        <f>分析係数表!D27</f>
        <v>2.042747265118797E-2</v>
      </c>
      <c r="W24" s="291">
        <f t="shared" si="6"/>
        <v>0</v>
      </c>
      <c r="X24" s="316">
        <f>分析係数表!E27</f>
        <v>2.035082172191522E-2</v>
      </c>
      <c r="Y24" s="292">
        <f t="shared" si="4"/>
        <v>0</v>
      </c>
    </row>
    <row r="25" spans="1:25">
      <c r="A25" s="278">
        <v>21</v>
      </c>
      <c r="B25" s="266" t="s">
        <v>90</v>
      </c>
      <c r="C25" s="287"/>
      <c r="D25" s="316">
        <f>投入係数表!Y25</f>
        <v>2.2805058709343141E-6</v>
      </c>
      <c r="E25" s="306">
        <f t="shared" si="8"/>
        <v>0</v>
      </c>
      <c r="F25" s="316">
        <f>分析係数表!C28</f>
        <v>0.2115566871254172</v>
      </c>
      <c r="G25" s="306">
        <f t="shared" si="5"/>
        <v>0</v>
      </c>
      <c r="H25" s="306">
        <v>0</v>
      </c>
      <c r="I25" s="306">
        <f t="shared" si="7"/>
        <v>0</v>
      </c>
      <c r="J25" s="316">
        <f>分析係数表!G28</f>
        <v>0.18177207604774032</v>
      </c>
      <c r="K25" s="308">
        <f t="shared" si="10"/>
        <v>0</v>
      </c>
      <c r="L25" s="49"/>
      <c r="M25" s="50"/>
      <c r="N25" s="318">
        <f>分析係数表!H28</f>
        <v>7.2231792840574596E-3</v>
      </c>
      <c r="O25" s="310">
        <f t="shared" si="13"/>
        <v>0</v>
      </c>
      <c r="P25" s="316">
        <f>分析係数表!C28</f>
        <v>0.2115566871254172</v>
      </c>
      <c r="Q25" s="310">
        <f t="shared" si="12"/>
        <v>0</v>
      </c>
      <c r="R25" s="310">
        <v>0</v>
      </c>
      <c r="S25" s="311">
        <f t="shared" si="9"/>
        <v>0</v>
      </c>
      <c r="T25" s="316">
        <f>分析係数表!F28</f>
        <v>0.29628808224417325</v>
      </c>
      <c r="U25" s="313">
        <f t="shared" si="11"/>
        <v>0</v>
      </c>
      <c r="V25" s="320">
        <f>分析係数表!D28</f>
        <v>3.0551159487848582E-2</v>
      </c>
      <c r="W25" s="291">
        <f t="shared" si="6"/>
        <v>0</v>
      </c>
      <c r="X25" s="316">
        <f>分析係数表!E28</f>
        <v>3.018459578819983E-2</v>
      </c>
      <c r="Y25" s="292">
        <f t="shared" si="4"/>
        <v>0</v>
      </c>
    </row>
    <row r="26" spans="1:25">
      <c r="A26" s="278">
        <v>22</v>
      </c>
      <c r="B26" s="266" t="s">
        <v>64</v>
      </c>
      <c r="C26" s="287"/>
      <c r="D26" s="316">
        <f>投入係数表!Y26</f>
        <v>2.8898570396479629E-3</v>
      </c>
      <c r="E26" s="306">
        <f t="shared" si="8"/>
        <v>0</v>
      </c>
      <c r="F26" s="316">
        <f>分析係数表!C29</f>
        <v>0.4024048564090591</v>
      </c>
      <c r="G26" s="306">
        <f t="shared" si="5"/>
        <v>0</v>
      </c>
      <c r="H26" s="306">
        <v>0</v>
      </c>
      <c r="I26" s="306">
        <f t="shared" si="7"/>
        <v>0</v>
      </c>
      <c r="J26" s="316">
        <f>分析係数表!G29</f>
        <v>0.28848634430593861</v>
      </c>
      <c r="K26" s="308">
        <f t="shared" si="10"/>
        <v>0</v>
      </c>
      <c r="L26" s="49"/>
      <c r="M26" s="50"/>
      <c r="N26" s="318">
        <f>分析係数表!H29</f>
        <v>7.7130042947109994E-3</v>
      </c>
      <c r="O26" s="310">
        <f t="shared" si="13"/>
        <v>0</v>
      </c>
      <c r="P26" s="316">
        <f>分析係数表!C29</f>
        <v>0.4024048564090591</v>
      </c>
      <c r="Q26" s="310">
        <f t="shared" si="12"/>
        <v>0</v>
      </c>
      <c r="R26" s="310">
        <v>0</v>
      </c>
      <c r="S26" s="311">
        <f t="shared" si="9"/>
        <v>0</v>
      </c>
      <c r="T26" s="316">
        <f>分析係数表!F29</f>
        <v>0.40202182464221792</v>
      </c>
      <c r="U26" s="313">
        <f t="shared" si="11"/>
        <v>0</v>
      </c>
      <c r="V26" s="320">
        <f>分析係数表!D29</f>
        <v>7.9194780809421356E-2</v>
      </c>
      <c r="W26" s="291">
        <f t="shared" si="6"/>
        <v>0</v>
      </c>
      <c r="X26" s="316">
        <f>分析係数表!E29</f>
        <v>6.5944675090492746E-2</v>
      </c>
      <c r="Y26" s="292">
        <f t="shared" si="4"/>
        <v>0</v>
      </c>
    </row>
    <row r="27" spans="1:25">
      <c r="A27" s="278">
        <v>23</v>
      </c>
      <c r="B27" s="266" t="s">
        <v>91</v>
      </c>
      <c r="C27" s="286">
        <f>データ入力!C28</f>
        <v>0</v>
      </c>
      <c r="D27" s="316">
        <f>投入係数表!Y27</f>
        <v>1.176741029402106E-3</v>
      </c>
      <c r="E27" s="306">
        <f t="shared" si="8"/>
        <v>0</v>
      </c>
      <c r="F27" s="316">
        <f>分析係数表!C30</f>
        <v>1</v>
      </c>
      <c r="G27" s="306">
        <f t="shared" si="5"/>
        <v>0</v>
      </c>
      <c r="H27" s="306">
        <v>0</v>
      </c>
      <c r="I27" s="306">
        <f t="shared" si="7"/>
        <v>0</v>
      </c>
      <c r="J27" s="316">
        <f>分析係数表!G30</f>
        <v>0.33838967095036887</v>
      </c>
      <c r="K27" s="308">
        <f t="shared" si="10"/>
        <v>0</v>
      </c>
      <c r="L27" s="49"/>
      <c r="M27" s="50"/>
      <c r="N27" s="318">
        <f>分析係数表!H30</f>
        <v>0</v>
      </c>
      <c r="O27" s="310">
        <f t="shared" si="13"/>
        <v>0</v>
      </c>
      <c r="P27" s="316">
        <f>分析係数表!C30</f>
        <v>1</v>
      </c>
      <c r="Q27" s="310">
        <f t="shared" si="12"/>
        <v>0</v>
      </c>
      <c r="R27" s="310">
        <v>0</v>
      </c>
      <c r="S27" s="311">
        <f t="shared" si="9"/>
        <v>0</v>
      </c>
      <c r="T27" s="316">
        <f>分析係数表!F30</f>
        <v>0.46362091424568164</v>
      </c>
      <c r="U27" s="313">
        <f t="shared" si="11"/>
        <v>0</v>
      </c>
      <c r="V27" s="320">
        <f>分析係数表!D30</f>
        <v>7.3824536053885614E-2</v>
      </c>
      <c r="W27" s="291">
        <f t="shared" si="6"/>
        <v>0</v>
      </c>
      <c r="X27" s="316">
        <f>分析係数表!E30</f>
        <v>5.6949248710145881E-2</v>
      </c>
      <c r="Y27" s="292">
        <f t="shared" si="4"/>
        <v>0</v>
      </c>
    </row>
    <row r="28" spans="1:25">
      <c r="A28" s="278">
        <v>24</v>
      </c>
      <c r="B28" s="266" t="s">
        <v>92</v>
      </c>
      <c r="C28" s="287"/>
      <c r="D28" s="316">
        <f>投入係数表!Y28</f>
        <v>2.9039961760477556E-3</v>
      </c>
      <c r="E28" s="306">
        <f t="shared" si="8"/>
        <v>0</v>
      </c>
      <c r="F28" s="316">
        <f>分析係数表!C31</f>
        <v>0.99932498158227889</v>
      </c>
      <c r="G28" s="306">
        <f t="shared" si="5"/>
        <v>0</v>
      </c>
      <c r="H28" s="306">
        <v>0</v>
      </c>
      <c r="I28" s="306">
        <f t="shared" si="7"/>
        <v>0</v>
      </c>
      <c r="J28" s="316">
        <f>分析係数表!G31</f>
        <v>7.0262508387801376E-2</v>
      </c>
      <c r="K28" s="308">
        <f t="shared" si="10"/>
        <v>0</v>
      </c>
      <c r="L28" s="49"/>
      <c r="M28" s="50"/>
      <c r="N28" s="318">
        <f>分析係数表!H31</f>
        <v>3.314462019579964E-2</v>
      </c>
      <c r="O28" s="310">
        <f t="shared" si="13"/>
        <v>0</v>
      </c>
      <c r="P28" s="316">
        <f>分析係数表!C31</f>
        <v>0.99932498158227889</v>
      </c>
      <c r="Q28" s="310">
        <f t="shared" si="12"/>
        <v>0</v>
      </c>
      <c r="R28" s="310">
        <v>0</v>
      </c>
      <c r="S28" s="311">
        <f t="shared" si="9"/>
        <v>0</v>
      </c>
      <c r="T28" s="316">
        <f>分析係数表!F31</f>
        <v>0.39948542779773355</v>
      </c>
      <c r="U28" s="313">
        <f t="shared" si="11"/>
        <v>0</v>
      </c>
      <c r="V28" s="320">
        <f>分析係数表!D31</f>
        <v>2.9145126840892164E-3</v>
      </c>
      <c r="W28" s="291">
        <f t="shared" si="6"/>
        <v>0</v>
      </c>
      <c r="X28" s="316">
        <f>分析係数表!E31</f>
        <v>2.9145126840892164E-3</v>
      </c>
      <c r="Y28" s="292">
        <f t="shared" si="4"/>
        <v>0</v>
      </c>
    </row>
    <row r="29" spans="1:25">
      <c r="A29" s="278">
        <v>25</v>
      </c>
      <c r="B29" s="266" t="s">
        <v>1</v>
      </c>
      <c r="C29" s="287"/>
      <c r="D29" s="316">
        <f>投入係数表!Y29</f>
        <v>1.0380862724492998E-3</v>
      </c>
      <c r="E29" s="306">
        <f t="shared" si="8"/>
        <v>0</v>
      </c>
      <c r="F29" s="316">
        <f>分析係数表!C32</f>
        <v>0.9998360837770528</v>
      </c>
      <c r="G29" s="306">
        <f t="shared" si="5"/>
        <v>0</v>
      </c>
      <c r="H29" s="306">
        <v>0</v>
      </c>
      <c r="I29" s="306">
        <f t="shared" si="7"/>
        <v>0</v>
      </c>
      <c r="J29" s="316">
        <f>分析係数表!G32</f>
        <v>0.11380414292785156</v>
      </c>
      <c r="K29" s="308">
        <f t="shared" si="10"/>
        <v>0</v>
      </c>
      <c r="L29" s="49"/>
      <c r="M29" s="50"/>
      <c r="N29" s="318">
        <f>分析係数表!H32</f>
        <v>7.2296973654795713E-3</v>
      </c>
      <c r="O29" s="310">
        <f t="shared" si="13"/>
        <v>0</v>
      </c>
      <c r="P29" s="316">
        <f>分析係数表!C32</f>
        <v>0.9998360837770528</v>
      </c>
      <c r="Q29" s="310">
        <f t="shared" si="12"/>
        <v>0</v>
      </c>
      <c r="R29" s="310">
        <v>0</v>
      </c>
      <c r="S29" s="311">
        <f t="shared" si="9"/>
        <v>0</v>
      </c>
      <c r="T29" s="316">
        <f>分析係数表!F32</f>
        <v>0.44272670787830282</v>
      </c>
      <c r="U29" s="313">
        <f t="shared" si="11"/>
        <v>0</v>
      </c>
      <c r="V29" s="320">
        <f>分析係数表!D32</f>
        <v>2.1120085933633119E-2</v>
      </c>
      <c r="W29" s="291">
        <f t="shared" si="6"/>
        <v>0</v>
      </c>
      <c r="X29" s="316">
        <f>分析係数表!E32</f>
        <v>2.1120085933633119E-2</v>
      </c>
      <c r="Y29" s="292">
        <f t="shared" si="4"/>
        <v>0</v>
      </c>
    </row>
    <row r="30" spans="1:25">
      <c r="A30" s="278">
        <v>26</v>
      </c>
      <c r="B30" s="266" t="s">
        <v>2</v>
      </c>
      <c r="C30" s="287"/>
      <c r="D30" s="316">
        <f>投入係数表!Y30</f>
        <v>2.2184761112449009E-3</v>
      </c>
      <c r="E30" s="306">
        <f t="shared" si="8"/>
        <v>0</v>
      </c>
      <c r="F30" s="316">
        <f>分析係数表!C33</f>
        <v>0.99108509199615646</v>
      </c>
      <c r="G30" s="306">
        <f t="shared" si="5"/>
        <v>0</v>
      </c>
      <c r="H30" s="306">
        <v>0</v>
      </c>
      <c r="I30" s="306">
        <f t="shared" si="7"/>
        <v>0</v>
      </c>
      <c r="J30" s="316">
        <f>分析係数表!G33</f>
        <v>0.4529749017181946</v>
      </c>
      <c r="K30" s="308">
        <f t="shared" si="10"/>
        <v>0</v>
      </c>
      <c r="L30" s="49"/>
      <c r="M30" s="50"/>
      <c r="N30" s="318">
        <f>分析係数表!H33</f>
        <v>7.7168799106917146E-4</v>
      </c>
      <c r="O30" s="310">
        <f t="shared" si="13"/>
        <v>0</v>
      </c>
      <c r="P30" s="316">
        <f>分析係数表!C33</f>
        <v>0.99108509199615646</v>
      </c>
      <c r="Q30" s="310">
        <f t="shared" si="12"/>
        <v>0</v>
      </c>
      <c r="R30" s="310">
        <v>0</v>
      </c>
      <c r="S30" s="311">
        <f t="shared" si="9"/>
        <v>0</v>
      </c>
      <c r="T30" s="316">
        <f>分析係数表!F33</f>
        <v>0.63278689994307047</v>
      </c>
      <c r="U30" s="313">
        <f t="shared" si="11"/>
        <v>0</v>
      </c>
      <c r="V30" s="320">
        <f>分析係数表!D33</f>
        <v>8.7702783269007503E-2</v>
      </c>
      <c r="W30" s="291">
        <f t="shared" si="6"/>
        <v>0</v>
      </c>
      <c r="X30" s="316">
        <f>分析係数表!E33</f>
        <v>8.4336323251883824E-2</v>
      </c>
      <c r="Y30" s="292">
        <f t="shared" si="4"/>
        <v>0</v>
      </c>
    </row>
    <row r="31" spans="1:25">
      <c r="A31" s="278">
        <v>27</v>
      </c>
      <c r="B31" s="266" t="s">
        <v>65</v>
      </c>
      <c r="C31" s="287"/>
      <c r="D31" s="316">
        <f>投入係数表!Y31</f>
        <v>5.0974779429472164E-2</v>
      </c>
      <c r="E31" s="306">
        <f t="shared" si="8"/>
        <v>0</v>
      </c>
      <c r="F31" s="316">
        <f>分析係数表!C34</f>
        <v>0.24606089914510665</v>
      </c>
      <c r="G31" s="306">
        <f t="shared" si="5"/>
        <v>0</v>
      </c>
      <c r="H31" s="306">
        <v>0</v>
      </c>
      <c r="I31" s="306">
        <f t="shared" si="7"/>
        <v>0</v>
      </c>
      <c r="J31" s="316">
        <f>分析係数表!G34</f>
        <v>0.43749758717185111</v>
      </c>
      <c r="K31" s="308">
        <f t="shared" si="10"/>
        <v>0</v>
      </c>
      <c r="L31" s="49"/>
      <c r="M31" s="50"/>
      <c r="N31" s="318">
        <f>分析係数表!H34</f>
        <v>0.137069350800852</v>
      </c>
      <c r="O31" s="310">
        <f t="shared" si="13"/>
        <v>0</v>
      </c>
      <c r="P31" s="316">
        <f>分析係数表!C34</f>
        <v>0.24606089914510665</v>
      </c>
      <c r="Q31" s="310">
        <f t="shared" si="12"/>
        <v>0</v>
      </c>
      <c r="R31" s="310">
        <v>0</v>
      </c>
      <c r="S31" s="311">
        <f t="shared" si="9"/>
        <v>0</v>
      </c>
      <c r="T31" s="316">
        <f>分析係数表!F34</f>
        <v>0.68044247766447119</v>
      </c>
      <c r="U31" s="313">
        <f t="shared" si="11"/>
        <v>0</v>
      </c>
      <c r="V31" s="320">
        <f>分析係数表!D34</f>
        <v>0.15389009392691583</v>
      </c>
      <c r="W31" s="291">
        <f t="shared" si="6"/>
        <v>0</v>
      </c>
      <c r="X31" s="316">
        <f>分析係数表!E34</f>
        <v>0.1433320704064108</v>
      </c>
      <c r="Y31" s="292">
        <f t="shared" si="4"/>
        <v>0</v>
      </c>
    </row>
    <row r="32" spans="1:25">
      <c r="A32" s="278">
        <v>28</v>
      </c>
      <c r="B32" s="266" t="s">
        <v>66</v>
      </c>
      <c r="C32" s="287"/>
      <c r="D32" s="316">
        <f>投入係数表!Y32</f>
        <v>1.1571742890294896E-2</v>
      </c>
      <c r="E32" s="306">
        <f t="shared" si="8"/>
        <v>0</v>
      </c>
      <c r="F32" s="316">
        <f>分析係数表!C35</f>
        <v>0.75377646979277246</v>
      </c>
      <c r="G32" s="306">
        <f t="shared" si="5"/>
        <v>0</v>
      </c>
      <c r="H32" s="306">
        <v>0</v>
      </c>
      <c r="I32" s="306">
        <f t="shared" si="7"/>
        <v>0</v>
      </c>
      <c r="J32" s="316">
        <f>分析係数表!G35</f>
        <v>0.30282397072447498</v>
      </c>
      <c r="K32" s="308">
        <f t="shared" si="10"/>
        <v>0</v>
      </c>
      <c r="L32" s="49"/>
      <c r="M32" s="50"/>
      <c r="N32" s="318">
        <f>分析係数表!H35</f>
        <v>5.7629969222324183E-2</v>
      </c>
      <c r="O32" s="310">
        <f t="shared" si="13"/>
        <v>0</v>
      </c>
      <c r="P32" s="316">
        <f>分析係数表!C35</f>
        <v>0.75377646979277246</v>
      </c>
      <c r="Q32" s="310">
        <f t="shared" si="12"/>
        <v>0</v>
      </c>
      <c r="R32" s="310">
        <v>0</v>
      </c>
      <c r="S32" s="311">
        <f t="shared" si="9"/>
        <v>0</v>
      </c>
      <c r="T32" s="316">
        <f>分析係数表!F35</f>
        <v>0.60548890850388704</v>
      </c>
      <c r="U32" s="313">
        <f t="shared" si="11"/>
        <v>0</v>
      </c>
      <c r="V32" s="320">
        <f>分析係数表!D35</f>
        <v>4.0363234612300396E-2</v>
      </c>
      <c r="W32" s="291">
        <f t="shared" si="6"/>
        <v>0</v>
      </c>
      <c r="X32" s="316">
        <f>分析係数表!E35</f>
        <v>3.9154079363329694E-2</v>
      </c>
      <c r="Y32" s="292">
        <f t="shared" si="4"/>
        <v>0</v>
      </c>
    </row>
    <row r="33" spans="1:25">
      <c r="A33" s="278">
        <v>29</v>
      </c>
      <c r="B33" s="266" t="s">
        <v>93</v>
      </c>
      <c r="C33" s="287"/>
      <c r="D33" s="316">
        <f>投入係数表!Y33</f>
        <v>6.0396917485824372E-3</v>
      </c>
      <c r="E33" s="306">
        <f t="shared" si="8"/>
        <v>0</v>
      </c>
      <c r="F33" s="316">
        <f>分析係数表!C36</f>
        <v>0.99118010215945485</v>
      </c>
      <c r="G33" s="306">
        <f t="shared" si="5"/>
        <v>0</v>
      </c>
      <c r="H33" s="306">
        <v>0</v>
      </c>
      <c r="I33" s="306">
        <f t="shared" si="7"/>
        <v>0</v>
      </c>
      <c r="J33" s="316">
        <f>分析係数表!G36</f>
        <v>5.8650173764370726E-2</v>
      </c>
      <c r="K33" s="308">
        <f t="shared" si="10"/>
        <v>0</v>
      </c>
      <c r="L33" s="49"/>
      <c r="M33" s="50"/>
      <c r="N33" s="318">
        <f>分析係数表!H36</f>
        <v>0.2375179181177472</v>
      </c>
      <c r="O33" s="310">
        <f t="shared" si="13"/>
        <v>0</v>
      </c>
      <c r="P33" s="316">
        <f>分析係数表!C36</f>
        <v>0.99118010215945485</v>
      </c>
      <c r="Q33" s="310">
        <f t="shared" si="12"/>
        <v>0</v>
      </c>
      <c r="R33" s="310">
        <v>0</v>
      </c>
      <c r="S33" s="311">
        <f t="shared" si="9"/>
        <v>0</v>
      </c>
      <c r="T33" s="316">
        <f>分析係数表!F36</f>
        <v>0.81306518983088305</v>
      </c>
      <c r="U33" s="313">
        <f t="shared" si="11"/>
        <v>0</v>
      </c>
      <c r="V33" s="320">
        <f>分析係数表!D36</f>
        <v>1.5774342104513773E-2</v>
      </c>
      <c r="W33" s="291">
        <f t="shared" si="6"/>
        <v>0</v>
      </c>
      <c r="X33" s="316">
        <f>分析係数表!E36</f>
        <v>1.3229670821596217E-2</v>
      </c>
      <c r="Y33" s="292">
        <f t="shared" si="4"/>
        <v>0</v>
      </c>
    </row>
    <row r="34" spans="1:25">
      <c r="A34" s="278">
        <v>30</v>
      </c>
      <c r="B34" s="266" t="s">
        <v>94</v>
      </c>
      <c r="C34" s="287"/>
      <c r="D34" s="316">
        <f>投入係数表!Y34</f>
        <v>2.8465730382176296E-2</v>
      </c>
      <c r="E34" s="306">
        <f t="shared" si="8"/>
        <v>0</v>
      </c>
      <c r="F34" s="316">
        <f>分析係数表!C37</f>
        <v>0.58105140483022077</v>
      </c>
      <c r="G34" s="306">
        <f t="shared" si="5"/>
        <v>0</v>
      </c>
      <c r="H34" s="306">
        <v>0</v>
      </c>
      <c r="I34" s="306">
        <f t="shared" si="7"/>
        <v>0</v>
      </c>
      <c r="J34" s="316">
        <f>分析係数表!G37</f>
        <v>0.40235165952905672</v>
      </c>
      <c r="K34" s="308">
        <f t="shared" si="10"/>
        <v>0</v>
      </c>
      <c r="L34" s="49"/>
      <c r="M34" s="50"/>
      <c r="N34" s="318">
        <f>分析係数表!H37</f>
        <v>4.2719417558337268E-2</v>
      </c>
      <c r="O34" s="310">
        <f t="shared" si="13"/>
        <v>0</v>
      </c>
      <c r="P34" s="316">
        <f>分析係数表!C37</f>
        <v>0.58105140483022077</v>
      </c>
      <c r="Q34" s="310">
        <f t="shared" si="12"/>
        <v>0</v>
      </c>
      <c r="R34" s="310">
        <v>0</v>
      </c>
      <c r="S34" s="311">
        <f t="shared" si="9"/>
        <v>0</v>
      </c>
      <c r="T34" s="316">
        <f>分析係数表!F37</f>
        <v>0.63403708963374472</v>
      </c>
      <c r="U34" s="313">
        <f t="shared" si="11"/>
        <v>0</v>
      </c>
      <c r="V34" s="320">
        <f>分析係数表!D37</f>
        <v>7.9200513574427991E-2</v>
      </c>
      <c r="W34" s="291">
        <f t="shared" si="6"/>
        <v>0</v>
      </c>
      <c r="X34" s="316">
        <f>分析係数表!E37</f>
        <v>7.3600662533244779E-2</v>
      </c>
      <c r="Y34" s="292">
        <f t="shared" si="4"/>
        <v>0</v>
      </c>
    </row>
    <row r="35" spans="1:25">
      <c r="A35" s="278">
        <v>31</v>
      </c>
      <c r="B35" s="266" t="s">
        <v>95</v>
      </c>
      <c r="C35" s="287"/>
      <c r="D35" s="316">
        <f>投入係数表!Y35</f>
        <v>8.4666060964307347E-3</v>
      </c>
      <c r="E35" s="306">
        <f t="shared" si="8"/>
        <v>0</v>
      </c>
      <c r="F35" s="316">
        <f>分析係数表!C38</f>
        <v>0.47456671407271833</v>
      </c>
      <c r="G35" s="306">
        <f t="shared" si="5"/>
        <v>0</v>
      </c>
      <c r="H35" s="306">
        <v>0</v>
      </c>
      <c r="I35" s="306">
        <f t="shared" si="7"/>
        <v>0</v>
      </c>
      <c r="J35" s="316">
        <f>分析係数表!G38</f>
        <v>0.18003386475673192</v>
      </c>
      <c r="K35" s="308">
        <f t="shared" si="10"/>
        <v>0</v>
      </c>
      <c r="L35" s="49"/>
      <c r="M35" s="50"/>
      <c r="N35" s="318">
        <f>分析係数表!H38</f>
        <v>5.150358926080905E-2</v>
      </c>
      <c r="O35" s="310">
        <f t="shared" si="13"/>
        <v>0</v>
      </c>
      <c r="P35" s="316">
        <f>分析係数表!C38</f>
        <v>0.47456671407271833</v>
      </c>
      <c r="Q35" s="310">
        <f t="shared" si="12"/>
        <v>0</v>
      </c>
      <c r="R35" s="310">
        <v>0</v>
      </c>
      <c r="S35" s="311">
        <f t="shared" si="9"/>
        <v>0</v>
      </c>
      <c r="T35" s="316">
        <f>分析係数表!F38</f>
        <v>0.4997199825516766</v>
      </c>
      <c r="U35" s="313">
        <f t="shared" si="11"/>
        <v>0</v>
      </c>
      <c r="V35" s="320">
        <f>分析係数表!D38</f>
        <v>3.5590827435143364E-2</v>
      </c>
      <c r="W35" s="291">
        <f t="shared" si="6"/>
        <v>0</v>
      </c>
      <c r="X35" s="316">
        <f>分析係数表!E38</f>
        <v>3.1059891839156476E-2</v>
      </c>
      <c r="Y35" s="292">
        <f t="shared" si="4"/>
        <v>0</v>
      </c>
    </row>
    <row r="36" spans="1:25">
      <c r="A36" s="278">
        <v>32</v>
      </c>
      <c r="B36" s="266" t="s">
        <v>67</v>
      </c>
      <c r="C36" s="287"/>
      <c r="D36" s="316">
        <f>投入係数表!Y36</f>
        <v>0</v>
      </c>
      <c r="E36" s="306">
        <f t="shared" si="8"/>
        <v>0</v>
      </c>
      <c r="F36" s="316">
        <f>分析係数表!C39</f>
        <v>1</v>
      </c>
      <c r="G36" s="306">
        <f t="shared" si="5"/>
        <v>0</v>
      </c>
      <c r="H36" s="306">
        <v>0</v>
      </c>
      <c r="I36" s="306">
        <f t="shared" si="7"/>
        <v>0</v>
      </c>
      <c r="J36" s="316">
        <f>分析係数表!G39</f>
        <v>0.33345520667958617</v>
      </c>
      <c r="K36" s="308">
        <f t="shared" si="10"/>
        <v>0</v>
      </c>
      <c r="L36" s="49"/>
      <c r="M36" s="50"/>
      <c r="N36" s="318">
        <f>分析係数表!H39</f>
        <v>5.0851604954235139E-3</v>
      </c>
      <c r="O36" s="310">
        <f t="shared" si="13"/>
        <v>0</v>
      </c>
      <c r="P36" s="316">
        <f>分析係数表!C39</f>
        <v>1</v>
      </c>
      <c r="Q36" s="310">
        <f t="shared" si="12"/>
        <v>0</v>
      </c>
      <c r="R36" s="310">
        <v>0</v>
      </c>
      <c r="S36" s="311">
        <f t="shared" si="9"/>
        <v>0</v>
      </c>
      <c r="T36" s="316">
        <f>分析係数表!F39</f>
        <v>0.70859596344355691</v>
      </c>
      <c r="U36" s="313">
        <f t="shared" si="11"/>
        <v>0</v>
      </c>
      <c r="V36" s="320">
        <f>分析係数表!D39</f>
        <v>4.8027598057070089E-2</v>
      </c>
      <c r="W36" s="291">
        <f t="shared" si="6"/>
        <v>0</v>
      </c>
      <c r="X36" s="316">
        <f>分析係数表!E39</f>
        <v>4.8027598057070089E-2</v>
      </c>
      <c r="Y36" s="292">
        <f t="shared" si="4"/>
        <v>0</v>
      </c>
    </row>
    <row r="37" spans="1:25">
      <c r="A37" s="278">
        <v>33</v>
      </c>
      <c r="B37" s="266" t="s">
        <v>96</v>
      </c>
      <c r="C37" s="287"/>
      <c r="D37" s="316">
        <f>投入係数表!Y37</f>
        <v>3.5256620764644497E-4</v>
      </c>
      <c r="E37" s="306">
        <f t="shared" si="8"/>
        <v>0</v>
      </c>
      <c r="F37" s="316">
        <f>分析係数表!C40</f>
        <v>0.78927678494152065</v>
      </c>
      <c r="G37" s="306">
        <f t="shared" si="5"/>
        <v>0</v>
      </c>
      <c r="H37" s="306">
        <v>0</v>
      </c>
      <c r="I37" s="306">
        <f t="shared" si="7"/>
        <v>0</v>
      </c>
      <c r="J37" s="316">
        <f>分析係数表!G40</f>
        <v>0.52314226927728547</v>
      </c>
      <c r="K37" s="308">
        <f t="shared" si="10"/>
        <v>0</v>
      </c>
      <c r="L37" s="49"/>
      <c r="M37" s="50"/>
      <c r="N37" s="318">
        <f>分析係数表!H40</f>
        <v>3.428475595158087E-2</v>
      </c>
      <c r="O37" s="310">
        <f t="shared" si="13"/>
        <v>0</v>
      </c>
      <c r="P37" s="316">
        <f>分析係数表!C40</f>
        <v>0.78927678494152065</v>
      </c>
      <c r="Q37" s="310">
        <f t="shared" si="12"/>
        <v>0</v>
      </c>
      <c r="R37" s="310">
        <v>0</v>
      </c>
      <c r="S37" s="311">
        <f t="shared" si="9"/>
        <v>0</v>
      </c>
      <c r="T37" s="316">
        <f>分析係数表!F40</f>
        <v>0.70623799726049996</v>
      </c>
      <c r="U37" s="313">
        <f t="shared" si="11"/>
        <v>0</v>
      </c>
      <c r="V37" s="320">
        <f>分析係数表!D40</f>
        <v>9.0697433955161888E-2</v>
      </c>
      <c r="W37" s="291">
        <f t="shared" si="6"/>
        <v>0</v>
      </c>
      <c r="X37" s="316">
        <f>分析係数表!E40</f>
        <v>9.0562666353757981E-2</v>
      </c>
      <c r="Y37" s="292">
        <f t="shared" si="4"/>
        <v>0</v>
      </c>
    </row>
    <row r="38" spans="1:25">
      <c r="A38" s="278">
        <v>34</v>
      </c>
      <c r="B38" s="266" t="s">
        <v>97</v>
      </c>
      <c r="C38" s="287"/>
      <c r="D38" s="316">
        <f>投入係数表!Y38</f>
        <v>4.5610117418686281E-7</v>
      </c>
      <c r="E38" s="306">
        <f t="shared" si="8"/>
        <v>0</v>
      </c>
      <c r="F38" s="316">
        <f>分析係数表!C41</f>
        <v>0.99594790611943085</v>
      </c>
      <c r="G38" s="306">
        <f t="shared" si="5"/>
        <v>0</v>
      </c>
      <c r="H38" s="306">
        <v>0</v>
      </c>
      <c r="I38" s="306">
        <f t="shared" si="7"/>
        <v>0</v>
      </c>
      <c r="J38" s="316">
        <f>分析係数表!G41</f>
        <v>0.50896339569449323</v>
      </c>
      <c r="K38" s="308">
        <f t="shared" si="10"/>
        <v>0</v>
      </c>
      <c r="L38" s="49"/>
      <c r="M38" s="50"/>
      <c r="N38" s="318">
        <f>分析係数表!H41</f>
        <v>5.504775199299148E-2</v>
      </c>
      <c r="O38" s="310">
        <f t="shared" si="13"/>
        <v>0</v>
      </c>
      <c r="P38" s="316">
        <f>分析係数表!C41</f>
        <v>0.99594790611943085</v>
      </c>
      <c r="Q38" s="310">
        <f t="shared" si="12"/>
        <v>0</v>
      </c>
      <c r="R38" s="310">
        <v>0</v>
      </c>
      <c r="S38" s="311">
        <f t="shared" si="9"/>
        <v>0</v>
      </c>
      <c r="T38" s="316">
        <f>分析係数表!F41</f>
        <v>0.58132099287543681</v>
      </c>
      <c r="U38" s="313">
        <f t="shared" si="11"/>
        <v>0</v>
      </c>
      <c r="V38" s="320">
        <f>分析係数表!D41</f>
        <v>0.12149342216939719</v>
      </c>
      <c r="W38" s="291">
        <f t="shared" si="6"/>
        <v>0</v>
      </c>
      <c r="X38" s="316">
        <f>分析係数表!E41</f>
        <v>0.11755967401821014</v>
      </c>
      <c r="Y38" s="292">
        <f t="shared" si="4"/>
        <v>0</v>
      </c>
    </row>
    <row r="39" spans="1:25">
      <c r="A39" s="278">
        <v>35</v>
      </c>
      <c r="B39" s="266" t="s">
        <v>3</v>
      </c>
      <c r="C39" s="287"/>
      <c r="D39" s="316">
        <f>投入係数表!Y39</f>
        <v>8.907655931869431E-4</v>
      </c>
      <c r="E39" s="306">
        <f>$C$27*D39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13"/>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316">
        <f>投入係数表!Y40</f>
        <v>0.11026154665732571</v>
      </c>
      <c r="E40" s="306">
        <f>$C$27*D40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13"/>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316">
        <f>投入係数表!Y41</f>
        <v>3.1744641723405653E-4</v>
      </c>
      <c r="E41" s="306">
        <f>$C$27*D41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13"/>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316">
        <f>投入係数表!Y42</f>
        <v>7.3842780100853093E-4</v>
      </c>
      <c r="E42" s="306">
        <f>$C$27*D42</f>
        <v>0</v>
      </c>
      <c r="F42" s="316">
        <f>分析係数表!C45</f>
        <v>1</v>
      </c>
      <c r="G42" s="306">
        <f>E42*F42</f>
        <v>0</v>
      </c>
      <c r="H42" s="306">
        <v>0</v>
      </c>
      <c r="I42" s="306">
        <f>C42+H42</f>
        <v>0</v>
      </c>
      <c r="J42" s="316">
        <f>分析係数表!G45</f>
        <v>0</v>
      </c>
      <c r="K42" s="308">
        <f>I42*J42</f>
        <v>0</v>
      </c>
      <c r="L42" s="49"/>
      <c r="M42" s="50"/>
      <c r="N42" s="318">
        <f>分析係数表!H45</f>
        <v>0</v>
      </c>
      <c r="O42" s="310">
        <f t="shared" si="13"/>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316">
        <f>投入係数表!Y43</f>
        <v>1.4838339499821208E-2</v>
      </c>
      <c r="E43" s="306">
        <f>$C$27*D43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13"/>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17">
        <f>投入係数表!Y44</f>
        <v>0.52416241580372325</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BE21-374B-406F-8597-1635D3634B32}">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92</v>
      </c>
      <c r="S2" s="83" t="s">
        <v>240</v>
      </c>
      <c r="U2" s="290" t="s">
        <v>227</v>
      </c>
      <c r="W2" s="83" t="s">
        <v>216</v>
      </c>
      <c r="Y2" s="83" t="s">
        <v>241</v>
      </c>
    </row>
    <row r="3" spans="1:25" ht="44">
      <c r="B3" s="39"/>
      <c r="C3" s="40" t="s">
        <v>242</v>
      </c>
      <c r="D3" s="40" t="s">
        <v>327</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投入係数表!Z5</f>
        <v>0</v>
      </c>
      <c r="E5" s="306">
        <f t="shared" ref="E5:E10" si="0">$C$28*D5</f>
        <v>0</v>
      </c>
      <c r="F5" s="316">
        <f>分析係数表!C8</f>
        <v>0.17333290637377241</v>
      </c>
      <c r="G5" s="306">
        <f t="shared" ref="G5:G10" si="1">E5*F5</f>
        <v>0</v>
      </c>
      <c r="H5" s="306">
        <f t="array" ref="H5:H43">MMULT(逆行列係数表!C5:AO43,G5:G43)</f>
        <v>0</v>
      </c>
      <c r="I5" s="306">
        <f t="shared" ref="I5:I38" si="2">C5+H5</f>
        <v>0</v>
      </c>
      <c r="J5" s="316">
        <f>分析係数表!G8</f>
        <v>0.15155149614048036</v>
      </c>
      <c r="K5" s="308">
        <f t="shared" ref="K5:K10" si="3">I5*J5</f>
        <v>0</v>
      </c>
      <c r="L5" s="49" t="s">
        <v>115</v>
      </c>
      <c r="M5" s="50" t="s">
        <v>115</v>
      </c>
      <c r="N5" s="318">
        <f>分析係数表!H8</f>
        <v>1.1299182227411633E-2</v>
      </c>
      <c r="O5" s="310">
        <f>$M$44*N5</f>
        <v>0</v>
      </c>
      <c r="P5" s="316">
        <f>分析係数表!C8</f>
        <v>0.17333290637377241</v>
      </c>
      <c r="Q5" s="310">
        <f t="shared" ref="Q5:Q10" si="4">O5*P5</f>
        <v>0</v>
      </c>
      <c r="R5" s="310">
        <f t="array" ref="R5:R43">MMULT(逆行列係数表!C5:AO43,Q5:Q43)</f>
        <v>0</v>
      </c>
      <c r="S5" s="311">
        <f t="shared" ref="S5:S38" si="5">I5+R5</f>
        <v>0</v>
      </c>
      <c r="T5" s="316">
        <f>分析係数表!F8</f>
        <v>0.42721038226158625</v>
      </c>
      <c r="U5" s="313">
        <f t="shared" ref="U5:U38" si="6">S5*T5</f>
        <v>0</v>
      </c>
      <c r="V5" s="320">
        <f>分析係数表!D8</f>
        <v>0.32298797552049696</v>
      </c>
      <c r="W5" s="291">
        <f t="shared" ref="W5:W38" si="7">ROUND(S5*V5,0)</f>
        <v>0</v>
      </c>
      <c r="X5" s="316">
        <f>分析係数表!E8</f>
        <v>0.12265584155979949</v>
      </c>
      <c r="Y5" s="292">
        <f t="shared" ref="Y5:Y38" si="8">ROUND(S5*X5,0)</f>
        <v>0</v>
      </c>
    </row>
    <row r="6" spans="1:25">
      <c r="A6" s="278">
        <v>2</v>
      </c>
      <c r="B6" s="266" t="s">
        <v>74</v>
      </c>
      <c r="C6" s="287"/>
      <c r="D6" s="316">
        <f>投入係数表!Z6</f>
        <v>0</v>
      </c>
      <c r="E6" s="306">
        <f t="shared" si="0"/>
        <v>0</v>
      </c>
      <c r="F6" s="316">
        <f>分析係数表!C9</f>
        <v>0.39351462480142041</v>
      </c>
      <c r="G6" s="306">
        <f t="shared" si="1"/>
        <v>0</v>
      </c>
      <c r="H6" s="306">
        <v>0</v>
      </c>
      <c r="I6" s="306">
        <f t="shared" si="2"/>
        <v>0</v>
      </c>
      <c r="J6" s="316">
        <f>分析係数表!G9</f>
        <v>0.22817522849038765</v>
      </c>
      <c r="K6" s="308">
        <f t="shared" si="3"/>
        <v>0</v>
      </c>
      <c r="L6" s="49"/>
      <c r="M6" s="50"/>
      <c r="N6" s="318">
        <f>分析係数表!H9</f>
        <v>5.0911500837573466E-4</v>
      </c>
      <c r="O6" s="310">
        <f>$M$44*N6</f>
        <v>0</v>
      </c>
      <c r="P6" s="316">
        <f>分析係数表!C9</f>
        <v>0.39351462480142041</v>
      </c>
      <c r="Q6" s="310">
        <f t="shared" si="4"/>
        <v>0</v>
      </c>
      <c r="R6" s="310">
        <v>0</v>
      </c>
      <c r="S6" s="311">
        <f t="shared" si="5"/>
        <v>0</v>
      </c>
      <c r="T6" s="316">
        <f>分析係数表!F9</f>
        <v>0.63987813845992225</v>
      </c>
      <c r="U6" s="313">
        <f t="shared" si="6"/>
        <v>0</v>
      </c>
      <c r="V6" s="320">
        <f>分析係数表!D9</f>
        <v>0.29572434079210003</v>
      </c>
      <c r="W6" s="291">
        <f t="shared" si="7"/>
        <v>0</v>
      </c>
      <c r="X6" s="316">
        <f>分析係数表!E9</f>
        <v>0.26862065342998215</v>
      </c>
      <c r="Y6" s="292">
        <f t="shared" si="8"/>
        <v>0</v>
      </c>
    </row>
    <row r="7" spans="1:25">
      <c r="A7" s="278">
        <v>3</v>
      </c>
      <c r="B7" s="266" t="s">
        <v>75</v>
      </c>
      <c r="C7" s="287"/>
      <c r="D7" s="316">
        <f>投入係数表!Z7</f>
        <v>0</v>
      </c>
      <c r="E7" s="306">
        <f t="shared" si="0"/>
        <v>0</v>
      </c>
      <c r="F7" s="316">
        <f>分析係数表!C10</f>
        <v>0.12671464860287895</v>
      </c>
      <c r="G7" s="306">
        <f t="shared" si="1"/>
        <v>0</v>
      </c>
      <c r="H7" s="306">
        <v>0</v>
      </c>
      <c r="I7" s="306">
        <f t="shared" si="2"/>
        <v>0</v>
      </c>
      <c r="J7" s="316">
        <f>分析係数表!G10</f>
        <v>0.17153349174243465</v>
      </c>
      <c r="K7" s="308">
        <f t="shared" si="3"/>
        <v>0</v>
      </c>
      <c r="L7" s="49"/>
      <c r="M7" s="50"/>
      <c r="N7" s="318">
        <f>分析係数表!H10</f>
        <v>1.1608350684055029E-3</v>
      </c>
      <c r="O7" s="310">
        <f>$M$44*N7</f>
        <v>0</v>
      </c>
      <c r="P7" s="316">
        <f>分析係数表!C10</f>
        <v>0.12671464860287895</v>
      </c>
      <c r="Q7" s="310">
        <f t="shared" si="4"/>
        <v>0</v>
      </c>
      <c r="R7" s="310">
        <v>0</v>
      </c>
      <c r="S7" s="311">
        <f t="shared" si="5"/>
        <v>0</v>
      </c>
      <c r="T7" s="316">
        <f>分析係数表!F10</f>
        <v>0.47381340455197063</v>
      </c>
      <c r="U7" s="313">
        <f t="shared" si="6"/>
        <v>0</v>
      </c>
      <c r="V7" s="320">
        <f>分析係数表!D10</f>
        <v>9.5045460793747427E-2</v>
      </c>
      <c r="W7" s="291">
        <f t="shared" si="7"/>
        <v>0</v>
      </c>
      <c r="X7" s="316">
        <f>分析係数表!E10</f>
        <v>4.2279520059697977E-2</v>
      </c>
      <c r="Y7" s="292">
        <f t="shared" si="8"/>
        <v>0</v>
      </c>
    </row>
    <row r="8" spans="1:25">
      <c r="A8" s="278">
        <v>4</v>
      </c>
      <c r="B8" s="266" t="s">
        <v>76</v>
      </c>
      <c r="C8" s="287"/>
      <c r="D8" s="316">
        <f>投入係数表!Z8</f>
        <v>0.25598594677601444</v>
      </c>
      <c r="E8" s="306">
        <f t="shared" si="0"/>
        <v>0</v>
      </c>
      <c r="F8" s="316">
        <f>分析係数表!C11</f>
        <v>9.348517078458185E-3</v>
      </c>
      <c r="G8" s="306">
        <f t="shared" si="1"/>
        <v>0</v>
      </c>
      <c r="H8" s="306">
        <v>0</v>
      </c>
      <c r="I8" s="306">
        <f t="shared" si="2"/>
        <v>0</v>
      </c>
      <c r="J8" s="316">
        <f>分析係数表!G11</f>
        <v>0.2579516055394917</v>
      </c>
      <c r="K8" s="308">
        <f t="shared" si="3"/>
        <v>0</v>
      </c>
      <c r="L8" s="49"/>
      <c r="M8" s="50"/>
      <c r="N8" s="318">
        <f>分析係数表!H11</f>
        <v>-1.9466162084954558E-5</v>
      </c>
      <c r="O8" s="310">
        <f>$M$44*N8</f>
        <v>0</v>
      </c>
      <c r="P8" s="316">
        <f>分析係数表!C11</f>
        <v>9.348517078458185E-3</v>
      </c>
      <c r="Q8" s="310">
        <f t="shared" si="4"/>
        <v>0</v>
      </c>
      <c r="R8" s="310">
        <v>0</v>
      </c>
      <c r="S8" s="311">
        <f t="shared" si="5"/>
        <v>0</v>
      </c>
      <c r="T8" s="316">
        <f>分析係数表!F11</f>
        <v>0.54360066960888753</v>
      </c>
      <c r="U8" s="313">
        <f t="shared" si="6"/>
        <v>0</v>
      </c>
      <c r="V8" s="320">
        <f>分析係数表!D11</f>
        <v>4.0785268604474206E-2</v>
      </c>
      <c r="W8" s="291">
        <f t="shared" si="7"/>
        <v>0</v>
      </c>
      <c r="X8" s="316">
        <f>分析係数表!E11</f>
        <v>3.926343022371024E-2</v>
      </c>
      <c r="Y8" s="292">
        <f t="shared" si="8"/>
        <v>0</v>
      </c>
    </row>
    <row r="9" spans="1:25">
      <c r="A9" s="278">
        <v>5</v>
      </c>
      <c r="B9" s="266" t="s">
        <v>77</v>
      </c>
      <c r="C9" s="287"/>
      <c r="D9" s="316">
        <f>投入係数表!Z9</f>
        <v>0</v>
      </c>
      <c r="E9" s="306">
        <f t="shared" si="0"/>
        <v>0</v>
      </c>
      <c r="F9" s="316">
        <f>分析係数表!C12</f>
        <v>0.26169189557273109</v>
      </c>
      <c r="G9" s="306">
        <f t="shared" si="1"/>
        <v>0</v>
      </c>
      <c r="H9" s="306">
        <v>0</v>
      </c>
      <c r="I9" s="306">
        <f t="shared" si="2"/>
        <v>0</v>
      </c>
      <c r="J9" s="316">
        <f>分析係数表!G12</f>
        <v>0.13770114594385849</v>
      </c>
      <c r="K9" s="308">
        <f t="shared" si="3"/>
        <v>0</v>
      </c>
      <c r="L9" s="49"/>
      <c r="M9" s="50"/>
      <c r="N9" s="318">
        <f>分析係数表!H12</f>
        <v>0.10146071966313146</v>
      </c>
      <c r="O9" s="310">
        <f t="shared" ref="O9:O43" si="9">$M$44*N9</f>
        <v>0</v>
      </c>
      <c r="P9" s="316">
        <f>分析係数表!C12</f>
        <v>0.26169189557273109</v>
      </c>
      <c r="Q9" s="310">
        <f t="shared" si="4"/>
        <v>0</v>
      </c>
      <c r="R9" s="310">
        <v>0</v>
      </c>
      <c r="S9" s="311">
        <f t="shared" si="5"/>
        <v>0</v>
      </c>
      <c r="T9" s="316">
        <f>分析係数表!F12</f>
        <v>0.33651535386825859</v>
      </c>
      <c r="U9" s="313">
        <f t="shared" si="6"/>
        <v>0</v>
      </c>
      <c r="V9" s="320">
        <f>分析係数表!D12</f>
        <v>3.4578030097235327E-2</v>
      </c>
      <c r="W9" s="291">
        <f t="shared" si="7"/>
        <v>0</v>
      </c>
      <c r="X9" s="316">
        <f>分析係数表!E12</f>
        <v>3.3355134693599395E-2</v>
      </c>
      <c r="Y9" s="292">
        <f t="shared" si="8"/>
        <v>0</v>
      </c>
    </row>
    <row r="10" spans="1:25">
      <c r="A10" s="278">
        <v>6</v>
      </c>
      <c r="B10" s="266" t="s">
        <v>78</v>
      </c>
      <c r="C10" s="287"/>
      <c r="D10" s="316">
        <f>投入係数表!Z10</f>
        <v>1.8418853393872373E-4</v>
      </c>
      <c r="E10" s="306">
        <f t="shared" si="0"/>
        <v>0</v>
      </c>
      <c r="F10" s="316">
        <f>分析係数表!C13</f>
        <v>8.2810371123538395E-2</v>
      </c>
      <c r="G10" s="306">
        <f t="shared" si="1"/>
        <v>0</v>
      </c>
      <c r="H10" s="306">
        <v>0</v>
      </c>
      <c r="I10" s="306">
        <f t="shared" si="2"/>
        <v>0</v>
      </c>
      <c r="J10" s="316">
        <f>分析係数表!G13</f>
        <v>0.2721720626600464</v>
      </c>
      <c r="K10" s="308">
        <f t="shared" si="3"/>
        <v>0</v>
      </c>
      <c r="L10" s="49"/>
      <c r="M10" s="50"/>
      <c r="N10" s="318">
        <f>分析係数表!H13</f>
        <v>1.212874021164739E-2</v>
      </c>
      <c r="O10" s="310">
        <f t="shared" si="9"/>
        <v>0</v>
      </c>
      <c r="P10" s="316">
        <f>分析係数表!C13</f>
        <v>8.2810371123538395E-2</v>
      </c>
      <c r="Q10" s="310">
        <f t="shared" si="4"/>
        <v>0</v>
      </c>
      <c r="R10" s="310">
        <v>0</v>
      </c>
      <c r="S10" s="311">
        <f t="shared" si="5"/>
        <v>0</v>
      </c>
      <c r="T10" s="316">
        <f>分析係数表!F13</f>
        <v>0.39077170920544851</v>
      </c>
      <c r="U10" s="313">
        <f t="shared" si="6"/>
        <v>0</v>
      </c>
      <c r="V10" s="320">
        <f>分析係数表!D13</f>
        <v>0.12720758845381647</v>
      </c>
      <c r="W10" s="291">
        <f t="shared" si="7"/>
        <v>0</v>
      </c>
      <c r="X10" s="316">
        <f>分析係数表!E13</f>
        <v>9.5492852763317662E-2</v>
      </c>
      <c r="Y10" s="292">
        <f t="shared" si="8"/>
        <v>0</v>
      </c>
    </row>
    <row r="11" spans="1:25">
      <c r="A11" s="278">
        <v>7</v>
      </c>
      <c r="B11" s="266" t="s">
        <v>79</v>
      </c>
      <c r="C11" s="287"/>
      <c r="D11" s="316">
        <f>投入係数表!Z11</f>
        <v>3.9799169490288928E-3</v>
      </c>
      <c r="E11" s="306">
        <f t="shared" ref="E11:E38" si="10">$C$28*D11</f>
        <v>0</v>
      </c>
      <c r="F11" s="316">
        <f>分析係数表!C14</f>
        <v>0.29759344347769412</v>
      </c>
      <c r="G11" s="306">
        <f t="shared" ref="G11:G38" si="11">E11*F11</f>
        <v>0</v>
      </c>
      <c r="H11" s="306">
        <v>0</v>
      </c>
      <c r="I11" s="306">
        <f t="shared" si="2"/>
        <v>0</v>
      </c>
      <c r="J11" s="316">
        <f>分析係数表!G14</f>
        <v>0.17335642824825784</v>
      </c>
      <c r="K11" s="308">
        <f t="shared" ref="K11:K38" si="12">I11*J11</f>
        <v>0</v>
      </c>
      <c r="L11" s="49"/>
      <c r="M11" s="50"/>
      <c r="N11" s="318">
        <f>分析係数表!H14</f>
        <v>1.9165801846449152E-3</v>
      </c>
      <c r="O11" s="310">
        <f t="shared" si="9"/>
        <v>0</v>
      </c>
      <c r="P11" s="316">
        <f>分析係数表!C14</f>
        <v>0.29759344347769412</v>
      </c>
      <c r="Q11" s="310">
        <f t="shared" ref="Q11:Q38" si="13">O11*P11</f>
        <v>0</v>
      </c>
      <c r="R11" s="310">
        <v>0</v>
      </c>
      <c r="S11" s="311">
        <f t="shared" si="5"/>
        <v>0</v>
      </c>
      <c r="T11" s="316">
        <f>分析係数表!F14</f>
        <v>0.35598651785260127</v>
      </c>
      <c r="U11" s="313">
        <f t="shared" si="6"/>
        <v>0</v>
      </c>
      <c r="V11" s="320">
        <f>分析係数表!D14</f>
        <v>4.3833041969742803E-2</v>
      </c>
      <c r="W11" s="291">
        <f t="shared" si="7"/>
        <v>0</v>
      </c>
      <c r="X11" s="316">
        <f>分析係数表!E14</f>
        <v>3.8757158040430381E-2</v>
      </c>
      <c r="Y11" s="292">
        <f t="shared" si="8"/>
        <v>0</v>
      </c>
    </row>
    <row r="12" spans="1:25">
      <c r="A12" s="278">
        <v>8</v>
      </c>
      <c r="B12" s="266" t="s">
        <v>80</v>
      </c>
      <c r="C12" s="287"/>
      <c r="D12" s="316">
        <f>投入係数表!Z12</f>
        <v>1.7906014730748867E-3</v>
      </c>
      <c r="E12" s="306">
        <f t="shared" si="10"/>
        <v>0</v>
      </c>
      <c r="F12" s="316">
        <f>分析係数表!C15</f>
        <v>0.21593049601829584</v>
      </c>
      <c r="G12" s="306">
        <f t="shared" si="11"/>
        <v>0</v>
      </c>
      <c r="H12" s="306">
        <v>0</v>
      </c>
      <c r="I12" s="306">
        <f t="shared" si="2"/>
        <v>0</v>
      </c>
      <c r="J12" s="316">
        <f>分析係数表!G15</f>
        <v>0.1171240792325445</v>
      </c>
      <c r="K12" s="308">
        <f t="shared" si="12"/>
        <v>0</v>
      </c>
      <c r="L12" s="49"/>
      <c r="M12" s="50"/>
      <c r="N12" s="318">
        <f>分析係数表!H15</f>
        <v>7.9892300155183192E-3</v>
      </c>
      <c r="O12" s="310">
        <f t="shared" si="9"/>
        <v>0</v>
      </c>
      <c r="P12" s="316">
        <f>分析係数表!C15</f>
        <v>0.21593049601829584</v>
      </c>
      <c r="Q12" s="310">
        <f t="shared" si="13"/>
        <v>0</v>
      </c>
      <c r="R12" s="310">
        <v>0</v>
      </c>
      <c r="S12" s="311">
        <f t="shared" si="5"/>
        <v>0</v>
      </c>
      <c r="T12" s="316">
        <f>分析係数表!F15</f>
        <v>0.35842164855867914</v>
      </c>
      <c r="U12" s="313">
        <f t="shared" si="6"/>
        <v>0</v>
      </c>
      <c r="V12" s="320">
        <f>分析係数表!D15</f>
        <v>1.5678367482667734E-2</v>
      </c>
      <c r="W12" s="291">
        <f t="shared" si="7"/>
        <v>0</v>
      </c>
      <c r="X12" s="316">
        <f>分析係数表!E15</f>
        <v>1.5634458686506418E-2</v>
      </c>
      <c r="Y12" s="292">
        <f t="shared" si="8"/>
        <v>0</v>
      </c>
    </row>
    <row r="13" spans="1:25">
      <c r="A13" s="278">
        <v>9</v>
      </c>
      <c r="B13" s="266" t="s">
        <v>81</v>
      </c>
      <c r="C13" s="287"/>
      <c r="D13" s="316">
        <f>投入係数表!Z13</f>
        <v>3.6686744420712618E-2</v>
      </c>
      <c r="E13" s="306">
        <f t="shared" si="10"/>
        <v>0</v>
      </c>
      <c r="F13" s="316">
        <f>分析係数表!C16</f>
        <v>0.18770505348742417</v>
      </c>
      <c r="G13" s="306">
        <f t="shared" si="11"/>
        <v>0</v>
      </c>
      <c r="H13" s="306">
        <v>0</v>
      </c>
      <c r="I13" s="306">
        <f t="shared" si="2"/>
        <v>0</v>
      </c>
      <c r="J13" s="316">
        <f>分析係数表!G16</f>
        <v>1.5279579137581789E-2</v>
      </c>
      <c r="K13" s="308">
        <f t="shared" si="12"/>
        <v>0</v>
      </c>
      <c r="L13" s="49"/>
      <c r="M13" s="50"/>
      <c r="N13" s="318">
        <f>分析係数表!H16</f>
        <v>6.0242927132958465E-3</v>
      </c>
      <c r="O13" s="310">
        <f t="shared" si="9"/>
        <v>0</v>
      </c>
      <c r="P13" s="316">
        <f>分析係数表!C16</f>
        <v>0.18770505348742417</v>
      </c>
      <c r="Q13" s="310">
        <f t="shared" si="13"/>
        <v>0</v>
      </c>
      <c r="R13" s="310">
        <v>0</v>
      </c>
      <c r="S13" s="311">
        <f t="shared" si="5"/>
        <v>0</v>
      </c>
      <c r="T13" s="316">
        <f>分析係数表!F16</f>
        <v>0.2627694146106877</v>
      </c>
      <c r="U13" s="313">
        <f t="shared" si="6"/>
        <v>0</v>
      </c>
      <c r="V13" s="320">
        <f>分析係数表!D16</f>
        <v>1.0339400475073228E-2</v>
      </c>
      <c r="W13" s="291">
        <f t="shared" si="7"/>
        <v>0</v>
      </c>
      <c r="X13" s="316">
        <f>分析係数表!E16</f>
        <v>1.0339400475073228E-2</v>
      </c>
      <c r="Y13" s="292">
        <f t="shared" si="8"/>
        <v>0</v>
      </c>
    </row>
    <row r="14" spans="1:25">
      <c r="A14" s="278">
        <v>10</v>
      </c>
      <c r="B14" s="266" t="s">
        <v>82</v>
      </c>
      <c r="C14" s="287"/>
      <c r="D14" s="316">
        <f>投入係数表!Z14</f>
        <v>1.733539142952694E-5</v>
      </c>
      <c r="E14" s="306">
        <f t="shared" si="10"/>
        <v>0</v>
      </c>
      <c r="F14" s="316">
        <f>分析係数表!C17</f>
        <v>0.24245613901755958</v>
      </c>
      <c r="G14" s="306">
        <f t="shared" si="11"/>
        <v>0</v>
      </c>
      <c r="H14" s="306">
        <v>0</v>
      </c>
      <c r="I14" s="306">
        <f t="shared" si="2"/>
        <v>0</v>
      </c>
      <c r="J14" s="316">
        <f>分析係数表!G17</f>
        <v>0.24054742090319753</v>
      </c>
      <c r="K14" s="308">
        <f t="shared" si="12"/>
        <v>0</v>
      </c>
      <c r="L14" s="49"/>
      <c r="M14" s="50"/>
      <c r="N14" s="318">
        <f>分析係数表!H17</f>
        <v>2.8816966460243139E-3</v>
      </c>
      <c r="O14" s="310">
        <f t="shared" si="9"/>
        <v>0</v>
      </c>
      <c r="P14" s="316">
        <f>分析係数表!C17</f>
        <v>0.24245613901755958</v>
      </c>
      <c r="Q14" s="310">
        <f t="shared" si="13"/>
        <v>0</v>
      </c>
      <c r="R14" s="310">
        <v>0</v>
      </c>
      <c r="S14" s="311">
        <f t="shared" si="5"/>
        <v>0</v>
      </c>
      <c r="T14" s="316">
        <f>分析係数表!F17</f>
        <v>0.42825667105631338</v>
      </c>
      <c r="U14" s="313">
        <f t="shared" si="6"/>
        <v>0</v>
      </c>
      <c r="V14" s="320">
        <f>分析係数表!D17</f>
        <v>5.1560411778863557E-2</v>
      </c>
      <c r="W14" s="291">
        <f t="shared" si="7"/>
        <v>0</v>
      </c>
      <c r="X14" s="316">
        <f>分析係数表!E17</f>
        <v>4.9008807340167618E-2</v>
      </c>
      <c r="Y14" s="292">
        <f t="shared" si="8"/>
        <v>0</v>
      </c>
    </row>
    <row r="15" spans="1:25">
      <c r="A15" s="278">
        <v>11</v>
      </c>
      <c r="B15" s="266" t="s">
        <v>83</v>
      </c>
      <c r="C15" s="287"/>
      <c r="D15" s="316">
        <f>投入係数表!Z15</f>
        <v>5.8506946074653418E-5</v>
      </c>
      <c r="E15" s="306">
        <f t="shared" si="10"/>
        <v>0</v>
      </c>
      <c r="F15" s="316">
        <f>分析係数表!C18</f>
        <v>0.40831687749419565</v>
      </c>
      <c r="G15" s="306">
        <f t="shared" si="11"/>
        <v>0</v>
      </c>
      <c r="H15" s="306">
        <v>0</v>
      </c>
      <c r="I15" s="306">
        <f t="shared" si="2"/>
        <v>0</v>
      </c>
      <c r="J15" s="316">
        <f>分析係数表!G18</f>
        <v>0.21766947174074985</v>
      </c>
      <c r="K15" s="308">
        <f t="shared" si="12"/>
        <v>0</v>
      </c>
      <c r="L15" s="49"/>
      <c r="M15" s="50"/>
      <c r="N15" s="318">
        <f>分析係数表!H18</f>
        <v>4.4543159123807785E-4</v>
      </c>
      <c r="O15" s="310">
        <f t="shared" si="9"/>
        <v>0</v>
      </c>
      <c r="P15" s="316">
        <f>分析係数表!C18</f>
        <v>0.40831687749419565</v>
      </c>
      <c r="Q15" s="310">
        <f t="shared" si="13"/>
        <v>0</v>
      </c>
      <c r="R15" s="310">
        <v>0</v>
      </c>
      <c r="S15" s="311">
        <f t="shared" si="5"/>
        <v>0</v>
      </c>
      <c r="T15" s="316">
        <f>分析係数表!F18</f>
        <v>0.48997194925916815</v>
      </c>
      <c r="U15" s="313">
        <f t="shared" si="6"/>
        <v>0</v>
      </c>
      <c r="V15" s="320">
        <f>分析係数表!D18</f>
        <v>3.8565313316438733E-2</v>
      </c>
      <c r="W15" s="291">
        <f t="shared" si="7"/>
        <v>0</v>
      </c>
      <c r="X15" s="316">
        <f>分析係数表!E18</f>
        <v>3.6576455199010559E-2</v>
      </c>
      <c r="Y15" s="292">
        <f t="shared" si="8"/>
        <v>0</v>
      </c>
    </row>
    <row r="16" spans="1:25">
      <c r="A16" s="278">
        <v>12</v>
      </c>
      <c r="B16" s="266" t="s">
        <v>84</v>
      </c>
      <c r="C16" s="287"/>
      <c r="D16" s="316">
        <f>投入係数表!Z16</f>
        <v>0</v>
      </c>
      <c r="E16" s="306">
        <f t="shared" si="10"/>
        <v>0</v>
      </c>
      <c r="F16" s="316">
        <f>分析係数表!C19</f>
        <v>0.72110086081153413</v>
      </c>
      <c r="G16" s="306">
        <f t="shared" si="11"/>
        <v>0</v>
      </c>
      <c r="H16" s="306">
        <v>0</v>
      </c>
      <c r="I16" s="306">
        <f t="shared" si="2"/>
        <v>0</v>
      </c>
      <c r="J16" s="316">
        <f>分析係数表!G19</f>
        <v>6.2445810408374151E-2</v>
      </c>
      <c r="K16" s="308">
        <f t="shared" si="12"/>
        <v>0</v>
      </c>
      <c r="L16" s="49"/>
      <c r="M16" s="50"/>
      <c r="N16" s="318">
        <f>分析係数表!H19</f>
        <v>-1.2604560155461526E-4</v>
      </c>
      <c r="O16" s="310">
        <f t="shared" si="9"/>
        <v>0</v>
      </c>
      <c r="P16" s="316">
        <f>分析係数表!C19</f>
        <v>0.72110086081153413</v>
      </c>
      <c r="Q16" s="310">
        <f t="shared" si="13"/>
        <v>0</v>
      </c>
      <c r="R16" s="310">
        <v>0</v>
      </c>
      <c r="S16" s="311">
        <f t="shared" si="5"/>
        <v>0</v>
      </c>
      <c r="T16" s="316">
        <f>分析係数表!F19</f>
        <v>0.21331101927013058</v>
      </c>
      <c r="U16" s="313">
        <f t="shared" si="6"/>
        <v>0</v>
      </c>
      <c r="V16" s="320">
        <f>分析係数表!D19</f>
        <v>1.2736199640345095E-2</v>
      </c>
      <c r="W16" s="291">
        <f t="shared" si="7"/>
        <v>0</v>
      </c>
      <c r="X16" s="316">
        <f>分析係数表!E19</f>
        <v>1.2523714081279422E-2</v>
      </c>
      <c r="Y16" s="292">
        <f t="shared" si="8"/>
        <v>0</v>
      </c>
    </row>
    <row r="17" spans="1:25">
      <c r="A17" s="278">
        <v>13</v>
      </c>
      <c r="B17" s="266" t="s">
        <v>85</v>
      </c>
      <c r="C17" s="287"/>
      <c r="D17" s="316">
        <f>投入係数表!Z17</f>
        <v>3.4887475251922965E-4</v>
      </c>
      <c r="E17" s="306">
        <f t="shared" si="10"/>
        <v>0</v>
      </c>
      <c r="F17" s="316">
        <f>分析係数表!C20</f>
        <v>4.9598906854145253E-2</v>
      </c>
      <c r="G17" s="306">
        <f t="shared" si="11"/>
        <v>0</v>
      </c>
      <c r="H17" s="306">
        <v>0</v>
      </c>
      <c r="I17" s="306">
        <f t="shared" si="2"/>
        <v>0</v>
      </c>
      <c r="J17" s="316">
        <f>分析係数表!G20</f>
        <v>0.11671945764775135</v>
      </c>
      <c r="K17" s="308">
        <f t="shared" si="12"/>
        <v>0</v>
      </c>
      <c r="L17" s="49"/>
      <c r="M17" s="50"/>
      <c r="N17" s="318">
        <f>分析係数表!H20</f>
        <v>7.0439320449493942E-4</v>
      </c>
      <c r="O17" s="310">
        <f t="shared" si="9"/>
        <v>0</v>
      </c>
      <c r="P17" s="316">
        <f>分析係数表!C20</f>
        <v>4.9598906854145253E-2</v>
      </c>
      <c r="Q17" s="310">
        <f t="shared" si="13"/>
        <v>0</v>
      </c>
      <c r="R17" s="310">
        <v>0</v>
      </c>
      <c r="S17" s="311">
        <f t="shared" si="5"/>
        <v>0</v>
      </c>
      <c r="T17" s="316">
        <f>分析係数表!F20</f>
        <v>0.2109583665362576</v>
      </c>
      <c r="U17" s="313">
        <f t="shared" si="6"/>
        <v>0</v>
      </c>
      <c r="V17" s="320">
        <f>分析係数表!D20</f>
        <v>3.0797631013066269E-2</v>
      </c>
      <c r="W17" s="291">
        <f t="shared" si="7"/>
        <v>0</v>
      </c>
      <c r="X17" s="316">
        <f>分析係数表!E20</f>
        <v>2.9972730221401771E-2</v>
      </c>
      <c r="Y17" s="292">
        <f t="shared" si="8"/>
        <v>0</v>
      </c>
    </row>
    <row r="18" spans="1:25">
      <c r="A18" s="278">
        <v>14</v>
      </c>
      <c r="B18" s="266" t="s">
        <v>86</v>
      </c>
      <c r="C18" s="287"/>
      <c r="D18" s="316">
        <f>投入係数表!Z18</f>
        <v>6.6018949027448425E-4</v>
      </c>
      <c r="E18" s="306">
        <f t="shared" si="10"/>
        <v>0</v>
      </c>
      <c r="F18" s="316">
        <f>分析係数表!C21</f>
        <v>0.28411166756853934</v>
      </c>
      <c r="G18" s="306">
        <f t="shared" si="11"/>
        <v>0</v>
      </c>
      <c r="H18" s="306">
        <v>0</v>
      </c>
      <c r="I18" s="306">
        <f t="shared" si="2"/>
        <v>0</v>
      </c>
      <c r="J18" s="316">
        <f>分析係数表!G21</f>
        <v>0.29005387701730417</v>
      </c>
      <c r="K18" s="308">
        <f t="shared" si="12"/>
        <v>0</v>
      </c>
      <c r="L18" s="49"/>
      <c r="M18" s="50"/>
      <c r="N18" s="318">
        <f>分析係数表!H21</f>
        <v>2.3737267060065176E-3</v>
      </c>
      <c r="O18" s="310">
        <f t="shared" si="9"/>
        <v>0</v>
      </c>
      <c r="P18" s="316">
        <f>分析係数表!C21</f>
        <v>0.28411166756853934</v>
      </c>
      <c r="Q18" s="310">
        <f t="shared" si="13"/>
        <v>0</v>
      </c>
      <c r="R18" s="310">
        <v>0</v>
      </c>
      <c r="S18" s="311">
        <f t="shared" si="5"/>
        <v>0</v>
      </c>
      <c r="T18" s="316">
        <f>分析係数表!F21</f>
        <v>0.45791147145628314</v>
      </c>
      <c r="U18" s="313">
        <f t="shared" si="6"/>
        <v>0</v>
      </c>
      <c r="V18" s="320">
        <f>分析係数表!D21</f>
        <v>5.9847590028896828E-2</v>
      </c>
      <c r="W18" s="291">
        <f t="shared" si="7"/>
        <v>0</v>
      </c>
      <c r="X18" s="316">
        <f>分析係数表!E21</f>
        <v>5.4782163530779596E-2</v>
      </c>
      <c r="Y18" s="292">
        <f t="shared" si="8"/>
        <v>0</v>
      </c>
    </row>
    <row r="19" spans="1:25">
      <c r="A19" s="278">
        <v>15</v>
      </c>
      <c r="B19" s="266" t="s">
        <v>70</v>
      </c>
      <c r="C19" s="287"/>
      <c r="D19" s="316">
        <f>投入係数表!Z19</f>
        <v>0</v>
      </c>
      <c r="E19" s="306">
        <f t="shared" si="10"/>
        <v>0</v>
      </c>
      <c r="F19" s="316">
        <f>分析係数表!C22</f>
        <v>0.28280144764930404</v>
      </c>
      <c r="G19" s="306">
        <f t="shared" si="11"/>
        <v>0</v>
      </c>
      <c r="H19" s="306">
        <v>0</v>
      </c>
      <c r="I19" s="306">
        <f t="shared" si="2"/>
        <v>0</v>
      </c>
      <c r="J19" s="316">
        <f>分析係数表!G22</f>
        <v>0.21325815420745545</v>
      </c>
      <c r="K19" s="308">
        <f t="shared" si="12"/>
        <v>0</v>
      </c>
      <c r="L19" s="49"/>
      <c r="M19" s="50"/>
      <c r="N19" s="318">
        <f>分析係数表!H22</f>
        <v>5.2408897921031505E-5</v>
      </c>
      <c r="O19" s="310">
        <f t="shared" si="9"/>
        <v>0</v>
      </c>
      <c r="P19" s="316">
        <f>分析係数表!C22</f>
        <v>0.28280144764930404</v>
      </c>
      <c r="Q19" s="310">
        <f t="shared" si="13"/>
        <v>0</v>
      </c>
      <c r="R19" s="310">
        <v>0</v>
      </c>
      <c r="S19" s="311">
        <f t="shared" si="5"/>
        <v>0</v>
      </c>
      <c r="T19" s="316">
        <f>分析係数表!F22</f>
        <v>0.43073258580094059</v>
      </c>
      <c r="U19" s="313">
        <f t="shared" si="6"/>
        <v>0</v>
      </c>
      <c r="V19" s="320">
        <f>分析係数表!D22</f>
        <v>2.2938556731137788E-2</v>
      </c>
      <c r="W19" s="291">
        <f t="shared" si="7"/>
        <v>0</v>
      </c>
      <c r="X19" s="316">
        <f>分析係数表!E22</f>
        <v>2.2183368519679003E-2</v>
      </c>
      <c r="Y19" s="292">
        <f t="shared" si="8"/>
        <v>0</v>
      </c>
    </row>
    <row r="20" spans="1:25">
      <c r="A20" s="278">
        <v>16</v>
      </c>
      <c r="B20" s="266" t="s">
        <v>71</v>
      </c>
      <c r="C20" s="287"/>
      <c r="D20" s="316">
        <f>投入係数表!Z20</f>
        <v>1.0834619643454336E-5</v>
      </c>
      <c r="E20" s="306">
        <f t="shared" si="10"/>
        <v>0</v>
      </c>
      <c r="F20" s="316">
        <f>分析係数表!C23</f>
        <v>0.31843177703160996</v>
      </c>
      <c r="G20" s="306">
        <f t="shared" si="11"/>
        <v>0</v>
      </c>
      <c r="H20" s="306">
        <v>0</v>
      </c>
      <c r="I20" s="306">
        <f t="shared" si="2"/>
        <v>0</v>
      </c>
      <c r="J20" s="316">
        <f>分析係数表!G23</f>
        <v>0.24379890925547271</v>
      </c>
      <c r="K20" s="308">
        <f t="shared" si="12"/>
        <v>0</v>
      </c>
      <c r="L20" s="49"/>
      <c r="M20" s="50"/>
      <c r="N20" s="318">
        <f>分析係数表!H23</f>
        <v>7.2227388731505603E-6</v>
      </c>
      <c r="O20" s="310">
        <f t="shared" si="9"/>
        <v>0</v>
      </c>
      <c r="P20" s="316">
        <f>分析係数表!C23</f>
        <v>0.31843177703160996</v>
      </c>
      <c r="Q20" s="310">
        <f t="shared" si="13"/>
        <v>0</v>
      </c>
      <c r="R20" s="310">
        <v>0</v>
      </c>
      <c r="S20" s="311">
        <f t="shared" si="5"/>
        <v>0</v>
      </c>
      <c r="T20" s="316">
        <f>分析係数表!F23</f>
        <v>0.43764444987651224</v>
      </c>
      <c r="U20" s="313">
        <f t="shared" si="6"/>
        <v>0</v>
      </c>
      <c r="V20" s="320">
        <f>分析係数表!D23</f>
        <v>3.7770855561684982E-2</v>
      </c>
      <c r="W20" s="291">
        <f t="shared" si="7"/>
        <v>0</v>
      </c>
      <c r="X20" s="316">
        <f>分析係数表!E23</f>
        <v>3.6503495425501575E-2</v>
      </c>
      <c r="Y20" s="292">
        <f t="shared" si="8"/>
        <v>0</v>
      </c>
    </row>
    <row r="21" spans="1:25">
      <c r="A21" s="278">
        <v>17</v>
      </c>
      <c r="B21" s="266" t="s">
        <v>72</v>
      </c>
      <c r="C21" s="287"/>
      <c r="D21" s="316">
        <f>投入係数表!Z21</f>
        <v>0</v>
      </c>
      <c r="E21" s="306">
        <f t="shared" si="10"/>
        <v>0</v>
      </c>
      <c r="F21" s="316">
        <f>分析係数表!C24</f>
        <v>6.5709335168878003E-2</v>
      </c>
      <c r="G21" s="306">
        <f t="shared" si="11"/>
        <v>0</v>
      </c>
      <c r="H21" s="306">
        <v>0</v>
      </c>
      <c r="I21" s="306">
        <f t="shared" si="2"/>
        <v>0</v>
      </c>
      <c r="J21" s="316">
        <f>分析係数表!G24</f>
        <v>0.24633125110096343</v>
      </c>
      <c r="K21" s="308">
        <f t="shared" si="12"/>
        <v>0</v>
      </c>
      <c r="L21" s="49"/>
      <c r="M21" s="50"/>
      <c r="N21" s="318">
        <f>分析係数表!H24</f>
        <v>2.8080599423907303E-4</v>
      </c>
      <c r="O21" s="310">
        <f t="shared" si="9"/>
        <v>0</v>
      </c>
      <c r="P21" s="316">
        <f>分析係数表!C24</f>
        <v>6.5709335168878003E-2</v>
      </c>
      <c r="Q21" s="310">
        <f t="shared" si="13"/>
        <v>0</v>
      </c>
      <c r="R21" s="310">
        <v>0</v>
      </c>
      <c r="S21" s="311">
        <f t="shared" si="5"/>
        <v>0</v>
      </c>
      <c r="T21" s="316">
        <f>分析係数表!F24</f>
        <v>0.36721364788140759</v>
      </c>
      <c r="U21" s="313">
        <f t="shared" si="6"/>
        <v>0</v>
      </c>
      <c r="V21" s="320">
        <f>分析係数表!D24</f>
        <v>3.9309475738153632E-2</v>
      </c>
      <c r="W21" s="291">
        <f t="shared" si="7"/>
        <v>0</v>
      </c>
      <c r="X21" s="316">
        <f>分析係数表!E24</f>
        <v>3.8550657867992791E-2</v>
      </c>
      <c r="Y21" s="292">
        <f t="shared" si="8"/>
        <v>0</v>
      </c>
    </row>
    <row r="22" spans="1:25">
      <c r="A22" s="278">
        <v>18</v>
      </c>
      <c r="B22" s="266" t="s">
        <v>87</v>
      </c>
      <c r="C22" s="287"/>
      <c r="D22" s="316">
        <f>投入係数表!Z22</f>
        <v>3.6115398811514455E-6</v>
      </c>
      <c r="E22" s="306">
        <f t="shared" si="10"/>
        <v>0</v>
      </c>
      <c r="F22" s="316">
        <f>分析係数表!C25</f>
        <v>0.13092441386923714</v>
      </c>
      <c r="G22" s="306">
        <f t="shared" si="11"/>
        <v>0</v>
      </c>
      <c r="H22" s="306">
        <v>0</v>
      </c>
      <c r="I22" s="306">
        <f t="shared" si="2"/>
        <v>0</v>
      </c>
      <c r="J22" s="316">
        <f>分析係数表!G25</f>
        <v>0.2605848403511512</v>
      </c>
      <c r="K22" s="308">
        <f t="shared" si="12"/>
        <v>0</v>
      </c>
      <c r="L22" s="49"/>
      <c r="M22" s="50"/>
      <c r="N22" s="318">
        <f>分析係数表!H25</f>
        <v>9.8123550057191766E-5</v>
      </c>
      <c r="O22" s="310">
        <f t="shared" si="9"/>
        <v>0</v>
      </c>
      <c r="P22" s="316">
        <f>分析係数表!C25</f>
        <v>0.13092441386923714</v>
      </c>
      <c r="Q22" s="310">
        <f t="shared" si="13"/>
        <v>0</v>
      </c>
      <c r="R22" s="310">
        <v>0</v>
      </c>
      <c r="S22" s="311">
        <f t="shared" si="5"/>
        <v>0</v>
      </c>
      <c r="T22" s="316">
        <f>分析係数表!F25</f>
        <v>0.33318683873123567</v>
      </c>
      <c r="U22" s="313">
        <f t="shared" si="6"/>
        <v>0</v>
      </c>
      <c r="V22" s="320">
        <f>分析係数表!D25</f>
        <v>4.284059086963312E-2</v>
      </c>
      <c r="W22" s="291">
        <f t="shared" si="7"/>
        <v>0</v>
      </c>
      <c r="X22" s="316">
        <f>分析係数表!E25</f>
        <v>4.249917369780222E-2</v>
      </c>
      <c r="Y22" s="292">
        <f t="shared" si="8"/>
        <v>0</v>
      </c>
    </row>
    <row r="23" spans="1:25">
      <c r="A23" s="278">
        <v>19</v>
      </c>
      <c r="B23" s="266" t="s">
        <v>88</v>
      </c>
      <c r="C23" s="287"/>
      <c r="D23" s="316">
        <f>投入係数表!Z23</f>
        <v>3.6115398811514455E-6</v>
      </c>
      <c r="E23" s="306">
        <f t="shared" si="10"/>
        <v>0</v>
      </c>
      <c r="F23" s="316">
        <f>分析係数表!C26</f>
        <v>0.15308736674872969</v>
      </c>
      <c r="G23" s="306">
        <f t="shared" si="11"/>
        <v>0</v>
      </c>
      <c r="H23" s="306">
        <v>0</v>
      </c>
      <c r="I23" s="306">
        <f t="shared" si="2"/>
        <v>0</v>
      </c>
      <c r="J23" s="316">
        <f>分析係数表!G26</f>
        <v>0.20415569699579933</v>
      </c>
      <c r="K23" s="308">
        <f t="shared" si="12"/>
        <v>0</v>
      </c>
      <c r="L23" s="49"/>
      <c r="M23" s="50"/>
      <c r="N23" s="318">
        <f>分析係数表!H26</f>
        <v>8.8175548492147558E-3</v>
      </c>
      <c r="O23" s="310">
        <f t="shared" si="9"/>
        <v>0</v>
      </c>
      <c r="P23" s="316">
        <f>分析係数表!C26</f>
        <v>0.15308736674872969</v>
      </c>
      <c r="Q23" s="310">
        <f t="shared" si="13"/>
        <v>0</v>
      </c>
      <c r="R23" s="310">
        <v>0</v>
      </c>
      <c r="S23" s="311">
        <f t="shared" si="5"/>
        <v>0</v>
      </c>
      <c r="T23" s="316">
        <f>分析係数表!F26</f>
        <v>0.33811565690794865</v>
      </c>
      <c r="U23" s="313">
        <f t="shared" si="6"/>
        <v>0</v>
      </c>
      <c r="V23" s="320">
        <f>分析係数表!D26</f>
        <v>3.3929737559631502E-2</v>
      </c>
      <c r="W23" s="291">
        <f t="shared" si="7"/>
        <v>0</v>
      </c>
      <c r="X23" s="316">
        <f>分析係数表!E26</f>
        <v>3.3531988342571602E-2</v>
      </c>
      <c r="Y23" s="292">
        <f t="shared" si="8"/>
        <v>0</v>
      </c>
    </row>
    <row r="24" spans="1:25">
      <c r="A24" s="278">
        <v>20</v>
      </c>
      <c r="B24" s="266" t="s">
        <v>89</v>
      </c>
      <c r="C24" s="287"/>
      <c r="D24" s="316">
        <f>投入係数表!Z24</f>
        <v>1.1556927619684625E-5</v>
      </c>
      <c r="E24" s="306">
        <f t="shared" si="10"/>
        <v>0</v>
      </c>
      <c r="F24" s="316">
        <f>分析係数表!C27</f>
        <v>0.18884998044104273</v>
      </c>
      <c r="G24" s="306">
        <f t="shared" si="11"/>
        <v>0</v>
      </c>
      <c r="H24" s="306">
        <v>0</v>
      </c>
      <c r="I24" s="306">
        <f t="shared" si="2"/>
        <v>0</v>
      </c>
      <c r="J24" s="316">
        <f>分析係数表!G27</f>
        <v>0.16481626532719168</v>
      </c>
      <c r="K24" s="308">
        <f t="shared" si="12"/>
        <v>0</v>
      </c>
      <c r="L24" s="49"/>
      <c r="M24" s="50"/>
      <c r="N24" s="318">
        <f>分析係数表!H27</f>
        <v>2.2388024205688101E-2</v>
      </c>
      <c r="O24" s="310">
        <f t="shared" si="9"/>
        <v>0</v>
      </c>
      <c r="P24" s="316">
        <f>分析係数表!C27</f>
        <v>0.18884998044104273</v>
      </c>
      <c r="Q24" s="310">
        <f t="shared" si="13"/>
        <v>0</v>
      </c>
      <c r="R24" s="310">
        <v>0</v>
      </c>
      <c r="S24" s="311">
        <f t="shared" si="5"/>
        <v>0</v>
      </c>
      <c r="T24" s="316">
        <f>分析係数表!F27</f>
        <v>0.29536956526946395</v>
      </c>
      <c r="U24" s="313">
        <f t="shared" si="6"/>
        <v>0</v>
      </c>
      <c r="V24" s="320">
        <f>分析係数表!D27</f>
        <v>2.042747265118797E-2</v>
      </c>
      <c r="W24" s="291">
        <f t="shared" si="7"/>
        <v>0</v>
      </c>
      <c r="X24" s="316">
        <f>分析係数表!E27</f>
        <v>2.035082172191522E-2</v>
      </c>
      <c r="Y24" s="292">
        <f t="shared" si="8"/>
        <v>0</v>
      </c>
    </row>
    <row r="25" spans="1:25">
      <c r="A25" s="278">
        <v>21</v>
      </c>
      <c r="B25" s="266" t="s">
        <v>90</v>
      </c>
      <c r="C25" s="287"/>
      <c r="D25" s="316">
        <f>投入係数表!Z25</f>
        <v>0</v>
      </c>
      <c r="E25" s="306">
        <f t="shared" si="10"/>
        <v>0</v>
      </c>
      <c r="F25" s="316">
        <f>分析係数表!C28</f>
        <v>0.2115566871254172</v>
      </c>
      <c r="G25" s="306">
        <f t="shared" si="11"/>
        <v>0</v>
      </c>
      <c r="H25" s="306">
        <v>0</v>
      </c>
      <c r="I25" s="306">
        <f t="shared" si="2"/>
        <v>0</v>
      </c>
      <c r="J25" s="316">
        <f>分析係数表!G28</f>
        <v>0.18177207604774032</v>
      </c>
      <c r="K25" s="308">
        <f t="shared" si="12"/>
        <v>0</v>
      </c>
      <c r="L25" s="49"/>
      <c r="M25" s="50"/>
      <c r="N25" s="318">
        <f>分析係数表!H28</f>
        <v>7.2231792840574596E-3</v>
      </c>
      <c r="O25" s="310">
        <f t="shared" si="9"/>
        <v>0</v>
      </c>
      <c r="P25" s="316">
        <f>分析係数表!C28</f>
        <v>0.2115566871254172</v>
      </c>
      <c r="Q25" s="310">
        <f t="shared" si="13"/>
        <v>0</v>
      </c>
      <c r="R25" s="310">
        <v>0</v>
      </c>
      <c r="S25" s="311">
        <f t="shared" si="5"/>
        <v>0</v>
      </c>
      <c r="T25" s="316">
        <f>分析係数表!F28</f>
        <v>0.29628808224417325</v>
      </c>
      <c r="U25" s="313">
        <f t="shared" si="6"/>
        <v>0</v>
      </c>
      <c r="V25" s="320">
        <f>分析係数表!D28</f>
        <v>3.0551159487848582E-2</v>
      </c>
      <c r="W25" s="291">
        <f t="shared" si="7"/>
        <v>0</v>
      </c>
      <c r="X25" s="316">
        <f>分析係数表!E28</f>
        <v>3.018459578819983E-2</v>
      </c>
      <c r="Y25" s="292">
        <f t="shared" si="8"/>
        <v>0</v>
      </c>
    </row>
    <row r="26" spans="1:25">
      <c r="A26" s="278">
        <v>22</v>
      </c>
      <c r="B26" s="266" t="s">
        <v>64</v>
      </c>
      <c r="C26" s="287"/>
      <c r="D26" s="316">
        <f>投入係数表!Z26</f>
        <v>9.2859913424165972E-3</v>
      </c>
      <c r="E26" s="306">
        <f t="shared" si="10"/>
        <v>0</v>
      </c>
      <c r="F26" s="316">
        <f>分析係数表!C29</f>
        <v>0.4024048564090591</v>
      </c>
      <c r="G26" s="306">
        <f t="shared" si="11"/>
        <v>0</v>
      </c>
      <c r="H26" s="306">
        <v>0</v>
      </c>
      <c r="I26" s="306">
        <f t="shared" si="2"/>
        <v>0</v>
      </c>
      <c r="J26" s="316">
        <f>分析係数表!G29</f>
        <v>0.28848634430593861</v>
      </c>
      <c r="K26" s="308">
        <f t="shared" si="12"/>
        <v>0</v>
      </c>
      <c r="L26" s="49"/>
      <c r="M26" s="50"/>
      <c r="N26" s="318">
        <f>分析係数表!H29</f>
        <v>7.7130042947109994E-3</v>
      </c>
      <c r="O26" s="310">
        <f t="shared" si="9"/>
        <v>0</v>
      </c>
      <c r="P26" s="316">
        <f>分析係数表!C29</f>
        <v>0.4024048564090591</v>
      </c>
      <c r="Q26" s="310">
        <f t="shared" si="13"/>
        <v>0</v>
      </c>
      <c r="R26" s="310">
        <v>0</v>
      </c>
      <c r="S26" s="311">
        <f t="shared" si="5"/>
        <v>0</v>
      </c>
      <c r="T26" s="316">
        <f>分析係数表!F29</f>
        <v>0.40202182464221792</v>
      </c>
      <c r="U26" s="313">
        <f t="shared" si="6"/>
        <v>0</v>
      </c>
      <c r="V26" s="320">
        <f>分析係数表!D29</f>
        <v>7.9194780809421356E-2</v>
      </c>
      <c r="W26" s="291">
        <f t="shared" si="7"/>
        <v>0</v>
      </c>
      <c r="X26" s="316">
        <f>分析係数表!E29</f>
        <v>6.5944675090492746E-2</v>
      </c>
      <c r="Y26" s="292">
        <f t="shared" si="8"/>
        <v>0</v>
      </c>
    </row>
    <row r="27" spans="1:25">
      <c r="A27" s="278">
        <v>23</v>
      </c>
      <c r="B27" s="266" t="s">
        <v>91</v>
      </c>
      <c r="C27" s="287"/>
      <c r="D27" s="316">
        <f>投入係数表!Z27</f>
        <v>2.5940246350358374E-2</v>
      </c>
      <c r="E27" s="306">
        <f t="shared" si="10"/>
        <v>0</v>
      </c>
      <c r="F27" s="316">
        <f>分析係数表!C30</f>
        <v>1</v>
      </c>
      <c r="G27" s="306">
        <f t="shared" si="11"/>
        <v>0</v>
      </c>
      <c r="H27" s="306">
        <v>0</v>
      </c>
      <c r="I27" s="306">
        <f t="shared" si="2"/>
        <v>0</v>
      </c>
      <c r="J27" s="316">
        <f>分析係数表!G30</f>
        <v>0.33838967095036887</v>
      </c>
      <c r="K27" s="308">
        <f t="shared" si="12"/>
        <v>0</v>
      </c>
      <c r="L27" s="49"/>
      <c r="M27" s="50"/>
      <c r="N27" s="318">
        <f>分析係数表!H30</f>
        <v>0</v>
      </c>
      <c r="O27" s="310">
        <f t="shared" si="9"/>
        <v>0</v>
      </c>
      <c r="P27" s="316">
        <f>分析係数表!C30</f>
        <v>1</v>
      </c>
      <c r="Q27" s="310">
        <f t="shared" si="13"/>
        <v>0</v>
      </c>
      <c r="R27" s="310">
        <v>0</v>
      </c>
      <c r="S27" s="311">
        <f t="shared" si="5"/>
        <v>0</v>
      </c>
      <c r="T27" s="316">
        <f>分析係数表!F30</f>
        <v>0.46362091424568164</v>
      </c>
      <c r="U27" s="313">
        <f t="shared" si="6"/>
        <v>0</v>
      </c>
      <c r="V27" s="320">
        <f>分析係数表!D30</f>
        <v>7.3824536053885614E-2</v>
      </c>
      <c r="W27" s="291">
        <f t="shared" si="7"/>
        <v>0</v>
      </c>
      <c r="X27" s="316">
        <f>分析係数表!E30</f>
        <v>5.6949248710145881E-2</v>
      </c>
      <c r="Y27" s="292">
        <f t="shared" si="8"/>
        <v>0</v>
      </c>
    </row>
    <row r="28" spans="1:25">
      <c r="A28" s="278">
        <v>24</v>
      </c>
      <c r="B28" s="266" t="s">
        <v>92</v>
      </c>
      <c r="C28" s="286">
        <f>データ入力!C29</f>
        <v>0</v>
      </c>
      <c r="D28" s="316">
        <f>投入係数表!Z28</f>
        <v>9.2382467851877745E-2</v>
      </c>
      <c r="E28" s="306">
        <f t="shared" si="10"/>
        <v>0</v>
      </c>
      <c r="F28" s="316">
        <f>分析係数表!C31</f>
        <v>0.99932498158227889</v>
      </c>
      <c r="G28" s="306">
        <f t="shared" si="11"/>
        <v>0</v>
      </c>
      <c r="H28" s="306">
        <v>0</v>
      </c>
      <c r="I28" s="306">
        <f t="shared" si="2"/>
        <v>0</v>
      </c>
      <c r="J28" s="316">
        <f>分析係数表!G31</f>
        <v>7.0262508387801376E-2</v>
      </c>
      <c r="K28" s="308">
        <f t="shared" si="12"/>
        <v>0</v>
      </c>
      <c r="L28" s="49"/>
      <c r="M28" s="50"/>
      <c r="N28" s="318">
        <f>分析係数表!H31</f>
        <v>3.314462019579964E-2</v>
      </c>
      <c r="O28" s="310">
        <f t="shared" si="9"/>
        <v>0</v>
      </c>
      <c r="P28" s="316">
        <f>分析係数表!C31</f>
        <v>0.99932498158227889</v>
      </c>
      <c r="Q28" s="310">
        <f t="shared" si="13"/>
        <v>0</v>
      </c>
      <c r="R28" s="310">
        <v>0</v>
      </c>
      <c r="S28" s="311">
        <f t="shared" si="5"/>
        <v>0</v>
      </c>
      <c r="T28" s="316">
        <f>分析係数表!F31</f>
        <v>0.39948542779773355</v>
      </c>
      <c r="U28" s="313">
        <f t="shared" si="6"/>
        <v>0</v>
      </c>
      <c r="V28" s="320">
        <f>分析係数表!D31</f>
        <v>2.9145126840892164E-3</v>
      </c>
      <c r="W28" s="291">
        <f t="shared" si="7"/>
        <v>0</v>
      </c>
      <c r="X28" s="316">
        <f>分析係数表!E31</f>
        <v>2.9145126840892164E-3</v>
      </c>
      <c r="Y28" s="292">
        <f t="shared" si="8"/>
        <v>0</v>
      </c>
    </row>
    <row r="29" spans="1:25">
      <c r="A29" s="278">
        <v>25</v>
      </c>
      <c r="B29" s="266" t="s">
        <v>1</v>
      </c>
      <c r="C29" s="287"/>
      <c r="D29" s="316">
        <f>投入係数表!Z29</f>
        <v>9.7872730779204184E-4</v>
      </c>
      <c r="E29" s="306">
        <f t="shared" si="10"/>
        <v>0</v>
      </c>
      <c r="F29" s="316">
        <f>分析係数表!C32</f>
        <v>0.9998360837770528</v>
      </c>
      <c r="G29" s="306">
        <f t="shared" si="11"/>
        <v>0</v>
      </c>
      <c r="H29" s="306">
        <v>0</v>
      </c>
      <c r="I29" s="306">
        <f t="shared" si="2"/>
        <v>0</v>
      </c>
      <c r="J29" s="316">
        <f>分析係数表!G32</f>
        <v>0.11380414292785156</v>
      </c>
      <c r="K29" s="308">
        <f t="shared" si="12"/>
        <v>0</v>
      </c>
      <c r="L29" s="49"/>
      <c r="M29" s="50"/>
      <c r="N29" s="318">
        <f>分析係数表!H32</f>
        <v>7.2296973654795713E-3</v>
      </c>
      <c r="O29" s="310">
        <f t="shared" si="9"/>
        <v>0</v>
      </c>
      <c r="P29" s="316">
        <f>分析係数表!C32</f>
        <v>0.9998360837770528</v>
      </c>
      <c r="Q29" s="310">
        <f t="shared" si="13"/>
        <v>0</v>
      </c>
      <c r="R29" s="310">
        <v>0</v>
      </c>
      <c r="S29" s="311">
        <f t="shared" si="5"/>
        <v>0</v>
      </c>
      <c r="T29" s="316">
        <f>分析係数表!F32</f>
        <v>0.44272670787830282</v>
      </c>
      <c r="U29" s="313">
        <f t="shared" si="6"/>
        <v>0</v>
      </c>
      <c r="V29" s="320">
        <f>分析係数表!D32</f>
        <v>2.1120085933633119E-2</v>
      </c>
      <c r="W29" s="291">
        <f t="shared" si="7"/>
        <v>0</v>
      </c>
      <c r="X29" s="316">
        <f>分析係数表!E32</f>
        <v>2.1120085933633119E-2</v>
      </c>
      <c r="Y29" s="292">
        <f t="shared" si="8"/>
        <v>0</v>
      </c>
    </row>
    <row r="30" spans="1:25">
      <c r="A30" s="278">
        <v>26</v>
      </c>
      <c r="B30" s="266" t="s">
        <v>2</v>
      </c>
      <c r="C30" s="287"/>
      <c r="D30" s="316">
        <f>投入係数表!Z30</f>
        <v>1.4761085802242188E-2</v>
      </c>
      <c r="E30" s="306">
        <f t="shared" si="10"/>
        <v>0</v>
      </c>
      <c r="F30" s="316">
        <f>分析係数表!C33</f>
        <v>0.99108509199615646</v>
      </c>
      <c r="G30" s="306">
        <f t="shared" si="11"/>
        <v>0</v>
      </c>
      <c r="H30" s="306">
        <v>0</v>
      </c>
      <c r="I30" s="306">
        <f t="shared" si="2"/>
        <v>0</v>
      </c>
      <c r="J30" s="316">
        <f>分析係数表!G33</f>
        <v>0.4529749017181946</v>
      </c>
      <c r="K30" s="308">
        <f t="shared" si="12"/>
        <v>0</v>
      </c>
      <c r="L30" s="49"/>
      <c r="M30" s="50"/>
      <c r="N30" s="318">
        <f>分析係数表!H33</f>
        <v>7.7168799106917146E-4</v>
      </c>
      <c r="O30" s="310">
        <f t="shared" si="9"/>
        <v>0</v>
      </c>
      <c r="P30" s="316">
        <f>分析係数表!C33</f>
        <v>0.99108509199615646</v>
      </c>
      <c r="Q30" s="310">
        <f t="shared" si="13"/>
        <v>0</v>
      </c>
      <c r="R30" s="310">
        <v>0</v>
      </c>
      <c r="S30" s="311">
        <f t="shared" si="5"/>
        <v>0</v>
      </c>
      <c r="T30" s="316">
        <f>分析係数表!F33</f>
        <v>0.63278689994307047</v>
      </c>
      <c r="U30" s="313">
        <f t="shared" si="6"/>
        <v>0</v>
      </c>
      <c r="V30" s="320">
        <f>分析係数表!D33</f>
        <v>8.7702783269007503E-2</v>
      </c>
      <c r="W30" s="291">
        <f t="shared" si="7"/>
        <v>0</v>
      </c>
      <c r="X30" s="316">
        <f>分析係数表!E33</f>
        <v>8.4336323251883824E-2</v>
      </c>
      <c r="Y30" s="292">
        <f t="shared" si="8"/>
        <v>0</v>
      </c>
    </row>
    <row r="31" spans="1:25">
      <c r="A31" s="278">
        <v>27</v>
      </c>
      <c r="B31" s="266" t="s">
        <v>65</v>
      </c>
      <c r="C31" s="287"/>
      <c r="D31" s="316">
        <f>投入係数表!Z31</f>
        <v>6.2429078385583892E-3</v>
      </c>
      <c r="E31" s="306">
        <f t="shared" si="10"/>
        <v>0</v>
      </c>
      <c r="F31" s="316">
        <f>分析係数表!C34</f>
        <v>0.24606089914510665</v>
      </c>
      <c r="G31" s="306">
        <f t="shared" si="11"/>
        <v>0</v>
      </c>
      <c r="H31" s="306">
        <v>0</v>
      </c>
      <c r="I31" s="306">
        <f t="shared" si="2"/>
        <v>0</v>
      </c>
      <c r="J31" s="316">
        <f>分析係数表!G34</f>
        <v>0.43749758717185111</v>
      </c>
      <c r="K31" s="308">
        <f t="shared" si="12"/>
        <v>0</v>
      </c>
      <c r="L31" s="49"/>
      <c r="M31" s="50"/>
      <c r="N31" s="318">
        <f>分析係数表!H34</f>
        <v>0.137069350800852</v>
      </c>
      <c r="O31" s="310">
        <f t="shared" si="9"/>
        <v>0</v>
      </c>
      <c r="P31" s="316">
        <f>分析係数表!C34</f>
        <v>0.24606089914510665</v>
      </c>
      <c r="Q31" s="310">
        <f t="shared" si="13"/>
        <v>0</v>
      </c>
      <c r="R31" s="310">
        <v>0</v>
      </c>
      <c r="S31" s="311">
        <f t="shared" si="5"/>
        <v>0</v>
      </c>
      <c r="T31" s="316">
        <f>分析係数表!F34</f>
        <v>0.68044247766447119</v>
      </c>
      <c r="U31" s="313">
        <f t="shared" si="6"/>
        <v>0</v>
      </c>
      <c r="V31" s="320">
        <f>分析係数表!D34</f>
        <v>0.15389009392691583</v>
      </c>
      <c r="W31" s="291">
        <f t="shared" si="7"/>
        <v>0</v>
      </c>
      <c r="X31" s="316">
        <f>分析係数表!E34</f>
        <v>0.1433320704064108</v>
      </c>
      <c r="Y31" s="292">
        <f t="shared" si="8"/>
        <v>0</v>
      </c>
    </row>
    <row r="32" spans="1:25">
      <c r="A32" s="278">
        <v>28</v>
      </c>
      <c r="B32" s="266" t="s">
        <v>66</v>
      </c>
      <c r="C32" s="287"/>
      <c r="D32" s="316">
        <f>投入係数表!Z32</f>
        <v>1.8037474782422781E-2</v>
      </c>
      <c r="E32" s="306">
        <f t="shared" si="10"/>
        <v>0</v>
      </c>
      <c r="F32" s="316">
        <f>分析係数表!C35</f>
        <v>0.75377646979277246</v>
      </c>
      <c r="G32" s="306">
        <f t="shared" si="11"/>
        <v>0</v>
      </c>
      <c r="H32" s="306">
        <v>0</v>
      </c>
      <c r="I32" s="306">
        <f t="shared" si="2"/>
        <v>0</v>
      </c>
      <c r="J32" s="316">
        <f>分析係数表!G35</f>
        <v>0.30282397072447498</v>
      </c>
      <c r="K32" s="308">
        <f t="shared" si="12"/>
        <v>0</v>
      </c>
      <c r="L32" s="49"/>
      <c r="M32" s="50"/>
      <c r="N32" s="318">
        <f>分析係数表!H35</f>
        <v>5.7629969222324183E-2</v>
      </c>
      <c r="O32" s="310">
        <f t="shared" si="9"/>
        <v>0</v>
      </c>
      <c r="P32" s="316">
        <f>分析係数表!C35</f>
        <v>0.75377646979277246</v>
      </c>
      <c r="Q32" s="310">
        <f t="shared" si="13"/>
        <v>0</v>
      </c>
      <c r="R32" s="310">
        <v>0</v>
      </c>
      <c r="S32" s="311">
        <f t="shared" si="5"/>
        <v>0</v>
      </c>
      <c r="T32" s="316">
        <f>分析係数表!F35</f>
        <v>0.60548890850388704</v>
      </c>
      <c r="U32" s="313">
        <f t="shared" si="6"/>
        <v>0</v>
      </c>
      <c r="V32" s="320">
        <f>分析係数表!D35</f>
        <v>4.0363234612300396E-2</v>
      </c>
      <c r="W32" s="291">
        <f t="shared" si="7"/>
        <v>0</v>
      </c>
      <c r="X32" s="316">
        <f>分析係数表!E35</f>
        <v>3.9154079363329694E-2</v>
      </c>
      <c r="Y32" s="292">
        <f t="shared" si="8"/>
        <v>0</v>
      </c>
    </row>
    <row r="33" spans="1:25">
      <c r="A33" s="278">
        <v>29</v>
      </c>
      <c r="B33" s="266" t="s">
        <v>93</v>
      </c>
      <c r="C33" s="287"/>
      <c r="D33" s="316">
        <f>投入係数表!Z33</f>
        <v>8.29281787509995E-3</v>
      </c>
      <c r="E33" s="306">
        <f t="shared" si="10"/>
        <v>0</v>
      </c>
      <c r="F33" s="316">
        <f>分析係数表!C36</f>
        <v>0.99118010215945485</v>
      </c>
      <c r="G33" s="306">
        <f t="shared" si="11"/>
        <v>0</v>
      </c>
      <c r="H33" s="306">
        <v>0</v>
      </c>
      <c r="I33" s="306">
        <f t="shared" si="2"/>
        <v>0</v>
      </c>
      <c r="J33" s="316">
        <f>分析係数表!G36</f>
        <v>5.8650173764370726E-2</v>
      </c>
      <c r="K33" s="308">
        <f t="shared" si="12"/>
        <v>0</v>
      </c>
      <c r="L33" s="49"/>
      <c r="M33" s="50"/>
      <c r="N33" s="318">
        <f>分析係数表!H36</f>
        <v>0.2375179181177472</v>
      </c>
      <c r="O33" s="310">
        <f t="shared" si="9"/>
        <v>0</v>
      </c>
      <c r="P33" s="316">
        <f>分析係数表!C36</f>
        <v>0.99118010215945485</v>
      </c>
      <c r="Q33" s="310">
        <f t="shared" si="13"/>
        <v>0</v>
      </c>
      <c r="R33" s="310">
        <v>0</v>
      </c>
      <c r="S33" s="311">
        <f t="shared" si="5"/>
        <v>0</v>
      </c>
      <c r="T33" s="316">
        <f>分析係数表!F36</f>
        <v>0.81306518983088305</v>
      </c>
      <c r="U33" s="313">
        <f t="shared" si="6"/>
        <v>0</v>
      </c>
      <c r="V33" s="320">
        <f>分析係数表!D36</f>
        <v>1.5774342104513773E-2</v>
      </c>
      <c r="W33" s="291">
        <f t="shared" si="7"/>
        <v>0</v>
      </c>
      <c r="X33" s="316">
        <f>分析係数表!E36</f>
        <v>1.3229670821596217E-2</v>
      </c>
      <c r="Y33" s="292">
        <f t="shared" si="8"/>
        <v>0</v>
      </c>
    </row>
    <row r="34" spans="1:25">
      <c r="A34" s="278">
        <v>30</v>
      </c>
      <c r="B34" s="266" t="s">
        <v>94</v>
      </c>
      <c r="C34" s="287"/>
      <c r="D34" s="316">
        <f>投入係数表!Z34</f>
        <v>3.3923916411631762E-2</v>
      </c>
      <c r="E34" s="306">
        <f t="shared" si="10"/>
        <v>0</v>
      </c>
      <c r="F34" s="316">
        <f>分析係数表!C37</f>
        <v>0.58105140483022077</v>
      </c>
      <c r="G34" s="306">
        <f t="shared" si="11"/>
        <v>0</v>
      </c>
      <c r="H34" s="306">
        <v>0</v>
      </c>
      <c r="I34" s="306">
        <f t="shared" si="2"/>
        <v>0</v>
      </c>
      <c r="J34" s="316">
        <f>分析係数表!G37</f>
        <v>0.40235165952905672</v>
      </c>
      <c r="K34" s="308">
        <f t="shared" si="12"/>
        <v>0</v>
      </c>
      <c r="L34" s="49"/>
      <c r="M34" s="50"/>
      <c r="N34" s="318">
        <f>分析係数表!H37</f>
        <v>4.2719417558337268E-2</v>
      </c>
      <c r="O34" s="310">
        <f t="shared" si="9"/>
        <v>0</v>
      </c>
      <c r="P34" s="316">
        <f>分析係数表!C37</f>
        <v>0.58105140483022077</v>
      </c>
      <c r="Q34" s="310">
        <f t="shared" si="13"/>
        <v>0</v>
      </c>
      <c r="R34" s="310">
        <v>0</v>
      </c>
      <c r="S34" s="311">
        <f t="shared" si="5"/>
        <v>0</v>
      </c>
      <c r="T34" s="316">
        <f>分析係数表!F37</f>
        <v>0.63403708963374472</v>
      </c>
      <c r="U34" s="313">
        <f t="shared" si="6"/>
        <v>0</v>
      </c>
      <c r="V34" s="320">
        <f>分析係数表!D37</f>
        <v>7.9200513574427991E-2</v>
      </c>
      <c r="W34" s="291">
        <f t="shared" si="7"/>
        <v>0</v>
      </c>
      <c r="X34" s="316">
        <f>分析係数表!E37</f>
        <v>7.3600662533244779E-2</v>
      </c>
      <c r="Y34" s="292">
        <f t="shared" si="8"/>
        <v>0</v>
      </c>
    </row>
    <row r="35" spans="1:25">
      <c r="A35" s="278">
        <v>31</v>
      </c>
      <c r="B35" s="266" t="s">
        <v>95</v>
      </c>
      <c r="C35" s="287"/>
      <c r="D35" s="316">
        <f>投入係数表!Z35</f>
        <v>1.2022816264353163E-2</v>
      </c>
      <c r="E35" s="306">
        <f t="shared" si="10"/>
        <v>0</v>
      </c>
      <c r="F35" s="316">
        <f>分析係数表!C38</f>
        <v>0.47456671407271833</v>
      </c>
      <c r="G35" s="306">
        <f t="shared" si="11"/>
        <v>0</v>
      </c>
      <c r="H35" s="306">
        <v>0</v>
      </c>
      <c r="I35" s="306">
        <f t="shared" si="2"/>
        <v>0</v>
      </c>
      <c r="J35" s="316">
        <f>分析係数表!G38</f>
        <v>0.18003386475673192</v>
      </c>
      <c r="K35" s="308">
        <f t="shared" si="12"/>
        <v>0</v>
      </c>
      <c r="L35" s="49"/>
      <c r="M35" s="50"/>
      <c r="N35" s="318">
        <f>分析係数表!H38</f>
        <v>5.150358926080905E-2</v>
      </c>
      <c r="O35" s="310">
        <f t="shared" si="9"/>
        <v>0</v>
      </c>
      <c r="P35" s="316">
        <f>分析係数表!C38</f>
        <v>0.47456671407271833</v>
      </c>
      <c r="Q35" s="310">
        <f t="shared" si="13"/>
        <v>0</v>
      </c>
      <c r="R35" s="310">
        <v>0</v>
      </c>
      <c r="S35" s="311">
        <f t="shared" si="5"/>
        <v>0</v>
      </c>
      <c r="T35" s="316">
        <f>分析係数表!F38</f>
        <v>0.4997199825516766</v>
      </c>
      <c r="U35" s="313">
        <f t="shared" si="6"/>
        <v>0</v>
      </c>
      <c r="V35" s="320">
        <f>分析係数表!D38</f>
        <v>3.5590827435143364E-2</v>
      </c>
      <c r="W35" s="291">
        <f t="shared" si="7"/>
        <v>0</v>
      </c>
      <c r="X35" s="316">
        <f>分析係数表!E38</f>
        <v>3.1059891839156476E-2</v>
      </c>
      <c r="Y35" s="292">
        <f t="shared" si="8"/>
        <v>0</v>
      </c>
    </row>
    <row r="36" spans="1:25">
      <c r="A36" s="278">
        <v>32</v>
      </c>
      <c r="B36" s="266" t="s">
        <v>67</v>
      </c>
      <c r="C36" s="287"/>
      <c r="D36" s="316">
        <f>投入係数表!Z36</f>
        <v>0</v>
      </c>
      <c r="E36" s="306">
        <f t="shared" si="10"/>
        <v>0</v>
      </c>
      <c r="F36" s="316">
        <f>分析係数表!C39</f>
        <v>1</v>
      </c>
      <c r="G36" s="306">
        <f t="shared" si="11"/>
        <v>0</v>
      </c>
      <c r="H36" s="306">
        <v>0</v>
      </c>
      <c r="I36" s="306">
        <f t="shared" si="2"/>
        <v>0</v>
      </c>
      <c r="J36" s="316">
        <f>分析係数表!G39</f>
        <v>0.33345520667958617</v>
      </c>
      <c r="K36" s="308">
        <f t="shared" si="12"/>
        <v>0</v>
      </c>
      <c r="L36" s="49"/>
      <c r="M36" s="50"/>
      <c r="N36" s="318">
        <f>分析係数表!H39</f>
        <v>5.0851604954235139E-3</v>
      </c>
      <c r="O36" s="310">
        <f t="shared" si="9"/>
        <v>0</v>
      </c>
      <c r="P36" s="316">
        <f>分析係数表!C39</f>
        <v>1</v>
      </c>
      <c r="Q36" s="310">
        <f t="shared" si="13"/>
        <v>0</v>
      </c>
      <c r="R36" s="310">
        <v>0</v>
      </c>
      <c r="S36" s="311">
        <f t="shared" si="5"/>
        <v>0</v>
      </c>
      <c r="T36" s="316">
        <f>分析係数表!F39</f>
        <v>0.70859596344355691</v>
      </c>
      <c r="U36" s="313">
        <f t="shared" si="6"/>
        <v>0</v>
      </c>
      <c r="V36" s="320">
        <f>分析係数表!D39</f>
        <v>4.8027598057070089E-2</v>
      </c>
      <c r="W36" s="291">
        <f t="shared" si="7"/>
        <v>0</v>
      </c>
      <c r="X36" s="316">
        <f>分析係数表!E39</f>
        <v>4.8027598057070089E-2</v>
      </c>
      <c r="Y36" s="292">
        <f t="shared" si="8"/>
        <v>0</v>
      </c>
    </row>
    <row r="37" spans="1:25">
      <c r="A37" s="278">
        <v>33</v>
      </c>
      <c r="B37" s="266" t="s">
        <v>96</v>
      </c>
      <c r="C37" s="287"/>
      <c r="D37" s="316">
        <f>投入係数表!Z37</f>
        <v>1.1961420086373587E-3</v>
      </c>
      <c r="E37" s="306">
        <f t="shared" si="10"/>
        <v>0</v>
      </c>
      <c r="F37" s="316">
        <f>分析係数表!C40</f>
        <v>0.78927678494152065</v>
      </c>
      <c r="G37" s="306">
        <f t="shared" si="11"/>
        <v>0</v>
      </c>
      <c r="H37" s="306">
        <v>0</v>
      </c>
      <c r="I37" s="306">
        <f t="shared" si="2"/>
        <v>0</v>
      </c>
      <c r="J37" s="316">
        <f>分析係数表!G40</f>
        <v>0.52314226927728547</v>
      </c>
      <c r="K37" s="308">
        <f t="shared" si="12"/>
        <v>0</v>
      </c>
      <c r="L37" s="49"/>
      <c r="M37" s="50"/>
      <c r="N37" s="318">
        <f>分析係数表!H40</f>
        <v>3.428475595158087E-2</v>
      </c>
      <c r="O37" s="310">
        <f t="shared" si="9"/>
        <v>0</v>
      </c>
      <c r="P37" s="316">
        <f>分析係数表!C40</f>
        <v>0.78927678494152065</v>
      </c>
      <c r="Q37" s="310">
        <f t="shared" si="13"/>
        <v>0</v>
      </c>
      <c r="R37" s="310">
        <v>0</v>
      </c>
      <c r="S37" s="311">
        <f t="shared" si="5"/>
        <v>0</v>
      </c>
      <c r="T37" s="316">
        <f>分析係数表!F40</f>
        <v>0.70623799726049996</v>
      </c>
      <c r="U37" s="313">
        <f t="shared" si="6"/>
        <v>0</v>
      </c>
      <c r="V37" s="320">
        <f>分析係数表!D40</f>
        <v>9.0697433955161888E-2</v>
      </c>
      <c r="W37" s="291">
        <f t="shared" si="7"/>
        <v>0</v>
      </c>
      <c r="X37" s="316">
        <f>分析係数表!E40</f>
        <v>9.0562666353757981E-2</v>
      </c>
      <c r="Y37" s="292">
        <f t="shared" si="8"/>
        <v>0</v>
      </c>
    </row>
    <row r="38" spans="1:25">
      <c r="A38" s="278">
        <v>34</v>
      </c>
      <c r="B38" s="266" t="s">
        <v>97</v>
      </c>
      <c r="C38" s="287"/>
      <c r="D38" s="316">
        <f>投入係数表!Z38</f>
        <v>7.2230797623028907E-7</v>
      </c>
      <c r="E38" s="306">
        <f t="shared" si="10"/>
        <v>0</v>
      </c>
      <c r="F38" s="316">
        <f>分析係数表!C41</f>
        <v>0.99594790611943085</v>
      </c>
      <c r="G38" s="306">
        <f t="shared" si="11"/>
        <v>0</v>
      </c>
      <c r="H38" s="306">
        <v>0</v>
      </c>
      <c r="I38" s="306">
        <f t="shared" si="2"/>
        <v>0</v>
      </c>
      <c r="J38" s="316">
        <f>分析係数表!G41</f>
        <v>0.50896339569449323</v>
      </c>
      <c r="K38" s="308">
        <f t="shared" si="12"/>
        <v>0</v>
      </c>
      <c r="L38" s="49"/>
      <c r="M38" s="50"/>
      <c r="N38" s="318">
        <f>分析係数表!H41</f>
        <v>5.504775199299148E-2</v>
      </c>
      <c r="O38" s="310">
        <f t="shared" si="9"/>
        <v>0</v>
      </c>
      <c r="P38" s="316">
        <f>分析係数表!C41</f>
        <v>0.99594790611943085</v>
      </c>
      <c r="Q38" s="310">
        <f t="shared" si="13"/>
        <v>0</v>
      </c>
      <c r="R38" s="310">
        <v>0</v>
      </c>
      <c r="S38" s="311">
        <f t="shared" si="5"/>
        <v>0</v>
      </c>
      <c r="T38" s="316">
        <f>分析係数表!F41</f>
        <v>0.58132099287543681</v>
      </c>
      <c r="U38" s="313">
        <f t="shared" si="6"/>
        <v>0</v>
      </c>
      <c r="V38" s="320">
        <f>分析係数表!D41</f>
        <v>0.12149342216939719</v>
      </c>
      <c r="W38" s="291">
        <f t="shared" si="7"/>
        <v>0</v>
      </c>
      <c r="X38" s="316">
        <f>分析係数表!E41</f>
        <v>0.11755967401821014</v>
      </c>
      <c r="Y38" s="292">
        <f t="shared" si="8"/>
        <v>0</v>
      </c>
    </row>
    <row r="39" spans="1:25">
      <c r="A39" s="278">
        <v>35</v>
      </c>
      <c r="B39" s="266" t="s">
        <v>3</v>
      </c>
      <c r="C39" s="287"/>
      <c r="D39" s="316">
        <f>投入係数表!Z39</f>
        <v>2.1914823998826971E-3</v>
      </c>
      <c r="E39" s="306">
        <f>$C$28*D39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9"/>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316">
        <f>投入係数表!Z40</f>
        <v>6.7544463473246802E-2</v>
      </c>
      <c r="E40" s="306">
        <f>$C$28*D40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9"/>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316">
        <f>投入係数表!Z41</f>
        <v>9.6789268814858744E-5</v>
      </c>
      <c r="E41" s="306">
        <f>$C$28*D41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9"/>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316">
        <f>投入係数表!Z42</f>
        <v>5.4895406193501972E-5</v>
      </c>
      <c r="E42" s="306">
        <f>$C$28*D42</f>
        <v>0</v>
      </c>
      <c r="F42" s="316">
        <f>分析係数表!C45</f>
        <v>1</v>
      </c>
      <c r="G42" s="306">
        <f>E42*F42</f>
        <v>0</v>
      </c>
      <c r="H42" s="306">
        <v>0</v>
      </c>
      <c r="I42" s="306">
        <f>C42+H42</f>
        <v>0</v>
      </c>
      <c r="J42" s="316">
        <f>分析係数表!G45</f>
        <v>0</v>
      </c>
      <c r="K42" s="308">
        <f>I42*J42</f>
        <v>0</v>
      </c>
      <c r="L42" s="49"/>
      <c r="M42" s="50"/>
      <c r="N42" s="318">
        <f>分析係数表!H45</f>
        <v>0</v>
      </c>
      <c r="O42" s="310">
        <f t="shared" si="9"/>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316">
        <f>投入係数表!Z43</f>
        <v>3.082810442550874E-3</v>
      </c>
      <c r="E43" s="306">
        <f>$C$28*D43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9"/>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17">
        <f>投入係数表!Z44</f>
        <v>0.59577767649414826</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SUM(R7:R43)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D4DD9-C590-4236-9EA5-A71F989565D0}">
  <dimension ref="A1:L53"/>
  <sheetViews>
    <sheetView workbookViewId="0"/>
  </sheetViews>
  <sheetFormatPr defaultRowHeight="13"/>
  <cols>
    <col min="1" max="1" width="3" style="52" customWidth="1"/>
    <col min="2" max="2" width="18.08203125" style="52" customWidth="1"/>
    <col min="3" max="3" width="11.6640625" style="52" customWidth="1"/>
    <col min="4" max="4" width="13.4140625" style="52" bestFit="1" customWidth="1"/>
    <col min="5" max="5" width="3.6640625" style="52" customWidth="1"/>
    <col min="6" max="6" width="11.58203125" style="52" customWidth="1"/>
    <col min="7" max="8" width="10.83203125" style="52" customWidth="1"/>
    <col min="9" max="9" width="3.6640625" style="52" customWidth="1"/>
    <col min="10" max="10" width="8.6640625" style="52"/>
    <col min="11" max="11" width="16" style="52" customWidth="1"/>
    <col min="12" max="12" width="13.5" style="52" customWidth="1"/>
    <col min="13" max="16384" width="8.6640625" style="52"/>
  </cols>
  <sheetData>
    <row r="1" spans="1:12" ht="14">
      <c r="A1" s="254" t="s">
        <v>386</v>
      </c>
      <c r="D1" s="53"/>
      <c r="E1" s="53"/>
      <c r="F1" s="53"/>
      <c r="G1" s="53"/>
      <c r="H1" s="53"/>
    </row>
    <row r="2" spans="1:12">
      <c r="A2" s="256"/>
      <c r="B2" s="256"/>
      <c r="C2" s="256"/>
      <c r="D2" s="53"/>
      <c r="E2" s="53"/>
      <c r="F2" s="53"/>
      <c r="G2" s="53"/>
      <c r="H2" s="53"/>
    </row>
    <row r="3" spans="1:12">
      <c r="A3" s="257" t="s">
        <v>207</v>
      </c>
      <c r="B3" s="258"/>
      <c r="C3" s="259" t="s">
        <v>411</v>
      </c>
      <c r="D3" s="53"/>
      <c r="E3" s="58"/>
      <c r="F3" s="59" t="s">
        <v>208</v>
      </c>
      <c r="G3" s="53"/>
      <c r="H3" s="53"/>
      <c r="J3" s="59" t="s">
        <v>388</v>
      </c>
    </row>
    <row r="4" spans="1:12">
      <c r="A4" s="60"/>
      <c r="B4" s="61"/>
      <c r="C4" s="62" t="s">
        <v>209</v>
      </c>
      <c r="D4" s="255" t="s">
        <v>211</v>
      </c>
      <c r="E4" s="67"/>
      <c r="F4" s="68"/>
      <c r="G4" s="69" t="s">
        <v>212</v>
      </c>
      <c r="H4" s="70"/>
      <c r="K4" s="69" t="s">
        <v>389</v>
      </c>
      <c r="L4" s="113">
        <v>23462649</v>
      </c>
    </row>
    <row r="5" spans="1:12">
      <c r="A5" s="71"/>
      <c r="B5" s="67"/>
      <c r="C5" s="72" t="s">
        <v>213</v>
      </c>
      <c r="D5" s="37" t="s">
        <v>387</v>
      </c>
      <c r="F5" s="73"/>
      <c r="G5" s="74" t="s">
        <v>218</v>
      </c>
      <c r="H5" s="75" t="s">
        <v>219</v>
      </c>
      <c r="K5" s="71" t="s">
        <v>390</v>
      </c>
      <c r="L5" s="119">
        <v>23462649</v>
      </c>
    </row>
    <row r="6" spans="1:12" ht="14">
      <c r="A6" s="273">
        <v>1</v>
      </c>
      <c r="B6" s="76" t="s">
        <v>73</v>
      </c>
      <c r="C6" s="77"/>
      <c r="D6" s="70">
        <v>1</v>
      </c>
      <c r="E6" s="80"/>
      <c r="F6" s="69" t="s">
        <v>357</v>
      </c>
      <c r="G6" s="81">
        <v>0.86799999999999999</v>
      </c>
      <c r="H6" s="82">
        <v>0.74</v>
      </c>
      <c r="K6" s="99" t="s">
        <v>391</v>
      </c>
      <c r="L6" s="204"/>
    </row>
    <row r="7" spans="1:12" ht="14">
      <c r="A7" s="274">
        <v>2</v>
      </c>
      <c r="B7" s="83" t="s">
        <v>74</v>
      </c>
      <c r="C7" s="84"/>
      <c r="D7" s="87">
        <v>2</v>
      </c>
      <c r="E7" s="80"/>
      <c r="F7" s="71" t="s">
        <v>358</v>
      </c>
      <c r="G7" s="88">
        <v>0.82200000000000006</v>
      </c>
      <c r="H7" s="89">
        <v>0.7340000000000001</v>
      </c>
      <c r="K7" s="67"/>
      <c r="L7" s="57" t="s">
        <v>411</v>
      </c>
    </row>
    <row r="8" spans="1:12" ht="14">
      <c r="A8" s="274">
        <v>3</v>
      </c>
      <c r="B8" s="83" t="s">
        <v>75</v>
      </c>
      <c r="C8" s="84"/>
      <c r="D8" s="87">
        <v>3</v>
      </c>
      <c r="E8" s="80"/>
      <c r="F8" s="71" t="s">
        <v>359</v>
      </c>
      <c r="G8" s="88">
        <v>0.91</v>
      </c>
      <c r="H8" s="89">
        <v>0.7659999999999999</v>
      </c>
      <c r="K8" s="102" t="s">
        <v>392</v>
      </c>
      <c r="L8" s="260">
        <f>L4</f>
        <v>23462649</v>
      </c>
    </row>
    <row r="9" spans="1:12" ht="14">
      <c r="A9" s="274">
        <v>4</v>
      </c>
      <c r="B9" s="83" t="s">
        <v>76</v>
      </c>
      <c r="C9" s="84"/>
      <c r="D9" s="87">
        <v>4</v>
      </c>
      <c r="E9" s="80"/>
      <c r="F9" s="71" t="s">
        <v>360</v>
      </c>
      <c r="G9" s="88">
        <v>0.80200000000000005</v>
      </c>
      <c r="H9" s="89">
        <v>0.752</v>
      </c>
    </row>
    <row r="10" spans="1:12" ht="14">
      <c r="A10" s="273">
        <v>5</v>
      </c>
      <c r="B10" s="76" t="s">
        <v>77</v>
      </c>
      <c r="C10" s="77"/>
      <c r="D10" s="70">
        <v>5</v>
      </c>
      <c r="E10" s="80"/>
      <c r="F10" s="71" t="s">
        <v>361</v>
      </c>
      <c r="G10" s="88">
        <v>0.78599999999999992</v>
      </c>
      <c r="H10" s="89">
        <v>0.73599999999999999</v>
      </c>
      <c r="J10" s="52" t="s">
        <v>394</v>
      </c>
    </row>
    <row r="11" spans="1:12" ht="14">
      <c r="A11" s="274">
        <v>6</v>
      </c>
      <c r="B11" s="83" t="s">
        <v>78</v>
      </c>
      <c r="C11" s="84"/>
      <c r="D11" s="87">
        <v>6</v>
      </c>
      <c r="E11" s="80"/>
      <c r="F11" s="71" t="s">
        <v>362</v>
      </c>
      <c r="G11" s="88">
        <v>0.69400000000000006</v>
      </c>
      <c r="H11" s="89">
        <v>0.75099999999999989</v>
      </c>
    </row>
    <row r="12" spans="1:12" ht="14">
      <c r="A12" s="274">
        <v>7</v>
      </c>
      <c r="B12" s="83" t="s">
        <v>79</v>
      </c>
      <c r="C12" s="84"/>
      <c r="D12" s="87">
        <v>7</v>
      </c>
      <c r="E12" s="80"/>
      <c r="F12" s="71" t="s">
        <v>363</v>
      </c>
      <c r="G12" s="88">
        <v>0.66299999999999992</v>
      </c>
      <c r="H12" s="89">
        <v>0.73499999999999999</v>
      </c>
    </row>
    <row r="13" spans="1:12" ht="14">
      <c r="A13" s="274">
        <v>8</v>
      </c>
      <c r="B13" s="83" t="s">
        <v>80</v>
      </c>
      <c r="C13" s="84"/>
      <c r="D13" s="87">
        <v>8</v>
      </c>
      <c r="E13" s="80"/>
      <c r="F13" s="71" t="s">
        <v>364</v>
      </c>
      <c r="G13" s="90">
        <v>0.66</v>
      </c>
      <c r="H13" s="91">
        <v>0.72199999999999998</v>
      </c>
    </row>
    <row r="14" spans="1:12" ht="14">
      <c r="A14" s="274">
        <v>9</v>
      </c>
      <c r="B14" s="83" t="s">
        <v>81</v>
      </c>
      <c r="C14" s="84"/>
      <c r="D14" s="87">
        <v>9</v>
      </c>
      <c r="E14" s="80"/>
      <c r="F14" s="71" t="s">
        <v>365</v>
      </c>
      <c r="G14" s="90">
        <v>0.69299999999999995</v>
      </c>
      <c r="H14" s="91">
        <v>0.7390000000000001</v>
      </c>
    </row>
    <row r="15" spans="1:12" ht="14">
      <c r="A15" s="274">
        <v>10</v>
      </c>
      <c r="B15" s="83" t="s">
        <v>82</v>
      </c>
      <c r="C15" s="84"/>
      <c r="D15" s="87">
        <v>10</v>
      </c>
      <c r="E15" s="80"/>
      <c r="F15" s="71" t="s">
        <v>366</v>
      </c>
      <c r="G15" s="90">
        <v>0.75800000000000001</v>
      </c>
      <c r="H15" s="91">
        <v>0.74199999999999999</v>
      </c>
    </row>
    <row r="16" spans="1:12" ht="14">
      <c r="A16" s="274">
        <v>11</v>
      </c>
      <c r="B16" s="83" t="s">
        <v>83</v>
      </c>
      <c r="C16" s="84"/>
      <c r="D16" s="87">
        <v>11</v>
      </c>
      <c r="E16" s="80"/>
      <c r="F16" s="71" t="s">
        <v>367</v>
      </c>
      <c r="G16" s="90">
        <v>0.752</v>
      </c>
      <c r="H16" s="91">
        <v>0.72199999999999998</v>
      </c>
    </row>
    <row r="17" spans="1:8" ht="14">
      <c r="A17" s="274">
        <v>12</v>
      </c>
      <c r="B17" s="83" t="s">
        <v>84</v>
      </c>
      <c r="C17" s="84"/>
      <c r="D17" s="87">
        <v>12</v>
      </c>
      <c r="E17" s="80"/>
      <c r="F17" s="71" t="s">
        <v>368</v>
      </c>
      <c r="G17" s="90">
        <v>0.71900000000000008</v>
      </c>
      <c r="H17" s="91">
        <v>0.74400000000000011</v>
      </c>
    </row>
    <row r="18" spans="1:8" ht="14">
      <c r="A18" s="274">
        <v>13</v>
      </c>
      <c r="B18" s="83" t="s">
        <v>85</v>
      </c>
      <c r="C18" s="84"/>
      <c r="D18" s="87">
        <v>13</v>
      </c>
      <c r="E18" s="80"/>
      <c r="F18" s="71" t="s">
        <v>369</v>
      </c>
      <c r="G18" s="92">
        <v>0.82599999999999996</v>
      </c>
      <c r="H18" s="93">
        <v>0.75</v>
      </c>
    </row>
    <row r="19" spans="1:8" ht="14">
      <c r="A19" s="274">
        <v>14</v>
      </c>
      <c r="B19" s="83" t="s">
        <v>86</v>
      </c>
      <c r="C19" s="84"/>
      <c r="D19" s="87">
        <v>14</v>
      </c>
      <c r="E19" s="80"/>
      <c r="F19" s="71" t="s">
        <v>370</v>
      </c>
      <c r="G19" s="92">
        <v>0.84400000000000008</v>
      </c>
      <c r="H19" s="93">
        <v>0.76200000000000001</v>
      </c>
    </row>
    <row r="20" spans="1:8" ht="14">
      <c r="A20" s="274">
        <v>15</v>
      </c>
      <c r="B20" s="83" t="s">
        <v>70</v>
      </c>
      <c r="C20" s="84">
        <v>10000</v>
      </c>
      <c r="D20" s="87">
        <v>15</v>
      </c>
      <c r="E20" s="80"/>
      <c r="F20" s="71" t="s">
        <v>371</v>
      </c>
      <c r="G20" s="92">
        <v>0.94499999999999995</v>
      </c>
      <c r="H20" s="93">
        <v>0.77200000000000002</v>
      </c>
    </row>
    <row r="21" spans="1:8" ht="14">
      <c r="A21" s="274">
        <v>16</v>
      </c>
      <c r="B21" s="83" t="s">
        <v>71</v>
      </c>
      <c r="C21" s="84"/>
      <c r="D21" s="87">
        <v>16</v>
      </c>
      <c r="E21" s="80"/>
      <c r="F21" s="71" t="s">
        <v>372</v>
      </c>
      <c r="G21" s="90">
        <v>0.80799999999999994</v>
      </c>
      <c r="H21" s="91">
        <v>0.74199999999999999</v>
      </c>
    </row>
    <row r="22" spans="1:8" ht="14">
      <c r="A22" s="274">
        <v>17</v>
      </c>
      <c r="B22" s="83" t="s">
        <v>72</v>
      </c>
      <c r="C22" s="84"/>
      <c r="D22" s="87">
        <v>17</v>
      </c>
      <c r="E22" s="80"/>
      <c r="F22" s="71" t="s">
        <v>373</v>
      </c>
      <c r="G22" s="92">
        <v>0.82700000000000007</v>
      </c>
      <c r="H22" s="93">
        <v>0.69599999999999995</v>
      </c>
    </row>
    <row r="23" spans="1:8" ht="14">
      <c r="A23" s="274">
        <v>18</v>
      </c>
      <c r="B23" s="83" t="s">
        <v>87</v>
      </c>
      <c r="C23" s="84"/>
      <c r="D23" s="87">
        <v>18</v>
      </c>
      <c r="E23" s="80"/>
      <c r="F23" s="71" t="s">
        <v>374</v>
      </c>
      <c r="G23" s="92">
        <v>0.78</v>
      </c>
      <c r="H23" s="93">
        <v>0.71400000000000008</v>
      </c>
    </row>
    <row r="24" spans="1:8" ht="14">
      <c r="A24" s="274">
        <v>19</v>
      </c>
      <c r="B24" s="83" t="s">
        <v>88</v>
      </c>
      <c r="C24" s="84"/>
      <c r="D24" s="87">
        <v>19</v>
      </c>
      <c r="E24" s="80"/>
      <c r="F24" s="71" t="s">
        <v>375</v>
      </c>
      <c r="G24" s="92">
        <v>0.82799999999999996</v>
      </c>
      <c r="H24" s="93">
        <v>0.68200000000000005</v>
      </c>
    </row>
    <row r="25" spans="1:8" ht="14">
      <c r="A25" s="274">
        <v>20</v>
      </c>
      <c r="B25" s="83" t="s">
        <v>89</v>
      </c>
      <c r="C25" s="84"/>
      <c r="D25" s="87">
        <v>20</v>
      </c>
      <c r="E25" s="80"/>
      <c r="F25" s="71" t="s">
        <v>376</v>
      </c>
      <c r="G25" s="92">
        <v>0.67200000000000004</v>
      </c>
      <c r="H25" s="93">
        <v>0.67900000000000005</v>
      </c>
    </row>
    <row r="26" spans="1:8" ht="14">
      <c r="A26" s="274">
        <v>21</v>
      </c>
      <c r="B26" s="83" t="s">
        <v>90</v>
      </c>
      <c r="C26" s="84"/>
      <c r="D26" s="87">
        <v>21</v>
      </c>
      <c r="E26" s="80"/>
      <c r="F26" s="71" t="s">
        <v>377</v>
      </c>
      <c r="G26" s="92">
        <v>0.59799999999999998</v>
      </c>
      <c r="H26" s="93">
        <v>0.61099999999999999</v>
      </c>
    </row>
    <row r="27" spans="1:8" ht="14">
      <c r="A27" s="275">
        <v>22</v>
      </c>
      <c r="B27" s="94" t="s">
        <v>64</v>
      </c>
      <c r="C27" s="95"/>
      <c r="D27" s="98">
        <v>22</v>
      </c>
      <c r="E27" s="80"/>
      <c r="F27" s="71" t="s">
        <v>378</v>
      </c>
      <c r="G27" s="92">
        <v>0.71299999999999997</v>
      </c>
      <c r="H27" s="93">
        <v>0.622</v>
      </c>
    </row>
    <row r="28" spans="1:8" ht="14">
      <c r="A28" s="274">
        <v>23</v>
      </c>
      <c r="B28" s="83" t="s">
        <v>91</v>
      </c>
      <c r="C28" s="84"/>
      <c r="D28" s="87">
        <v>23</v>
      </c>
      <c r="E28" s="80"/>
      <c r="F28" s="71" t="s">
        <v>379</v>
      </c>
      <c r="G28" s="92">
        <v>0.70900000000000007</v>
      </c>
      <c r="H28" s="93">
        <v>0.64900000000000002</v>
      </c>
    </row>
    <row r="29" spans="1:8" ht="14">
      <c r="A29" s="274">
        <v>24</v>
      </c>
      <c r="B29" s="83" t="s">
        <v>92</v>
      </c>
      <c r="C29" s="84"/>
      <c r="D29" s="87">
        <v>24</v>
      </c>
      <c r="E29" s="80"/>
      <c r="F29" s="71" t="s">
        <v>380</v>
      </c>
      <c r="G29" s="92">
        <v>0.72499999999999998</v>
      </c>
      <c r="H29" s="93">
        <v>0.66599999999999993</v>
      </c>
    </row>
    <row r="30" spans="1:8" ht="14">
      <c r="A30" s="274">
        <v>25</v>
      </c>
      <c r="B30" s="83" t="s">
        <v>1</v>
      </c>
      <c r="C30" s="84"/>
      <c r="D30" s="87">
        <v>25</v>
      </c>
      <c r="E30" s="80"/>
      <c r="F30" s="99" t="s">
        <v>381</v>
      </c>
      <c r="G30" s="100">
        <v>0.68</v>
      </c>
      <c r="H30" s="101">
        <v>0.60499999999999998</v>
      </c>
    </row>
    <row r="31" spans="1:8" ht="14">
      <c r="A31" s="274">
        <v>26</v>
      </c>
      <c r="B31" s="83" t="s">
        <v>2</v>
      </c>
      <c r="C31" s="84"/>
      <c r="D31" s="87">
        <v>26</v>
      </c>
      <c r="E31" s="80"/>
      <c r="F31" s="52" t="s">
        <v>220</v>
      </c>
      <c r="H31" s="57" t="s">
        <v>411</v>
      </c>
    </row>
    <row r="32" spans="1:8" ht="14">
      <c r="A32" s="274">
        <v>27</v>
      </c>
      <c r="B32" s="83" t="s">
        <v>65</v>
      </c>
      <c r="C32" s="84"/>
      <c r="D32" s="87">
        <v>27</v>
      </c>
      <c r="E32" s="80"/>
      <c r="F32" s="102" t="s">
        <v>221</v>
      </c>
      <c r="H32" s="103">
        <f>H30</f>
        <v>0.60499999999999998</v>
      </c>
    </row>
    <row r="33" spans="1:6" ht="14">
      <c r="A33" s="274">
        <v>28</v>
      </c>
      <c r="B33" s="83" t="s">
        <v>66</v>
      </c>
      <c r="C33" s="84"/>
      <c r="D33" s="87">
        <v>28</v>
      </c>
      <c r="E33" s="80"/>
    </row>
    <row r="34" spans="1:6" ht="14">
      <c r="A34" s="274">
        <v>29</v>
      </c>
      <c r="B34" s="83" t="s">
        <v>93</v>
      </c>
      <c r="C34" s="84"/>
      <c r="D34" s="87">
        <v>29</v>
      </c>
      <c r="E34" s="80"/>
    </row>
    <row r="35" spans="1:6" ht="14">
      <c r="A35" s="274">
        <v>30</v>
      </c>
      <c r="B35" s="83" t="s">
        <v>94</v>
      </c>
      <c r="C35" s="84"/>
      <c r="D35" s="87">
        <v>30</v>
      </c>
      <c r="E35" s="80"/>
    </row>
    <row r="36" spans="1:6" ht="14">
      <c r="A36" s="274">
        <v>31</v>
      </c>
      <c r="B36" s="83" t="s">
        <v>95</v>
      </c>
      <c r="C36" s="84"/>
      <c r="D36" s="87">
        <v>31</v>
      </c>
      <c r="E36" s="80"/>
    </row>
    <row r="37" spans="1:6" ht="14">
      <c r="A37" s="274">
        <v>32</v>
      </c>
      <c r="B37" s="83" t="s">
        <v>67</v>
      </c>
      <c r="C37" s="84"/>
      <c r="D37" s="87">
        <v>32</v>
      </c>
      <c r="E37" s="80"/>
    </row>
    <row r="38" spans="1:6" ht="14">
      <c r="A38" s="274">
        <v>33</v>
      </c>
      <c r="B38" s="83" t="s">
        <v>96</v>
      </c>
      <c r="C38" s="84"/>
      <c r="D38" s="87">
        <v>33</v>
      </c>
      <c r="E38" s="80"/>
    </row>
    <row r="39" spans="1:6" ht="14">
      <c r="A39" s="274">
        <v>34</v>
      </c>
      <c r="B39" s="83" t="s">
        <v>97</v>
      </c>
      <c r="C39" s="84"/>
      <c r="D39" s="87">
        <v>34</v>
      </c>
      <c r="E39" s="80"/>
    </row>
    <row r="40" spans="1:6" ht="14">
      <c r="A40" s="274">
        <v>35</v>
      </c>
      <c r="B40" s="83" t="s">
        <v>3</v>
      </c>
      <c r="C40" s="84"/>
      <c r="D40" s="87">
        <v>35</v>
      </c>
      <c r="E40" s="80"/>
    </row>
    <row r="41" spans="1:6" ht="14">
      <c r="A41" s="274">
        <v>36</v>
      </c>
      <c r="B41" s="83" t="s">
        <v>98</v>
      </c>
      <c r="C41" s="84"/>
      <c r="D41" s="87">
        <v>36</v>
      </c>
      <c r="E41" s="80"/>
    </row>
    <row r="42" spans="1:6" ht="14">
      <c r="A42" s="274">
        <v>37</v>
      </c>
      <c r="B42" s="83" t="s">
        <v>99</v>
      </c>
      <c r="C42" s="84"/>
      <c r="D42" s="87">
        <v>37</v>
      </c>
      <c r="E42" s="80"/>
    </row>
    <row r="43" spans="1:6" ht="14">
      <c r="A43" s="274">
        <v>38</v>
      </c>
      <c r="B43" s="83" t="s">
        <v>4</v>
      </c>
      <c r="C43" s="84"/>
      <c r="D43" s="87">
        <v>38</v>
      </c>
      <c r="E43" s="80"/>
    </row>
    <row r="44" spans="1:6" ht="14">
      <c r="A44" s="274">
        <v>39</v>
      </c>
      <c r="B44" s="83" t="s">
        <v>5</v>
      </c>
      <c r="C44" s="84"/>
      <c r="D44" s="87">
        <v>39</v>
      </c>
      <c r="E44" s="80"/>
    </row>
    <row r="45" spans="1:6" ht="14">
      <c r="A45" s="276">
        <v>40</v>
      </c>
      <c r="B45" s="104" t="s">
        <v>223</v>
      </c>
      <c r="C45" s="105">
        <f>SUM(C6:C44)</f>
        <v>10000</v>
      </c>
      <c r="D45" s="106"/>
      <c r="E45" s="80"/>
    </row>
    <row r="46" spans="1:6">
      <c r="A46" s="107" t="s">
        <v>355</v>
      </c>
      <c r="B46" s="58"/>
      <c r="C46" s="58"/>
      <c r="D46" s="58"/>
      <c r="E46" s="58"/>
      <c r="F46" s="58"/>
    </row>
    <row r="47" spans="1:6">
      <c r="A47" s="108" t="s">
        <v>393</v>
      </c>
      <c r="B47" s="58"/>
      <c r="C47" s="58"/>
      <c r="D47" s="58"/>
      <c r="E47" s="58"/>
      <c r="F47" s="58"/>
    </row>
    <row r="48" spans="1:6">
      <c r="A48" s="108" t="s">
        <v>356</v>
      </c>
      <c r="B48" s="58"/>
      <c r="C48" s="58"/>
      <c r="D48" s="58"/>
      <c r="E48" s="58"/>
      <c r="F48" s="58"/>
    </row>
    <row r="49" spans="1:6">
      <c r="A49" s="108" t="s">
        <v>224</v>
      </c>
      <c r="B49" s="58"/>
      <c r="C49" s="58"/>
      <c r="D49" s="58"/>
      <c r="E49" s="58"/>
      <c r="F49" s="58"/>
    </row>
    <row r="50" spans="1:6">
      <c r="A50" s="53"/>
      <c r="B50" s="53"/>
      <c r="C50" s="53"/>
      <c r="D50" s="53"/>
      <c r="E50" s="53"/>
      <c r="F50" s="53"/>
    </row>
    <row r="51" spans="1:6">
      <c r="A51" s="53"/>
      <c r="B51" s="53"/>
      <c r="C51" s="53"/>
      <c r="D51" s="53"/>
      <c r="E51" s="53"/>
      <c r="F51" s="53"/>
    </row>
    <row r="52" spans="1:6">
      <c r="A52" s="53"/>
      <c r="B52" s="53"/>
      <c r="C52" s="53"/>
      <c r="D52" s="53"/>
      <c r="E52" s="53"/>
      <c r="F52" s="53"/>
    </row>
    <row r="53" spans="1:6">
      <c r="A53" s="53"/>
      <c r="B53" s="53"/>
      <c r="C53" s="53"/>
      <c r="D53" s="53"/>
      <c r="E53" s="53"/>
      <c r="F53" s="53"/>
    </row>
  </sheetData>
  <phoneticPr fontId="3"/>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F7137-C714-48B4-8F33-9B1E55E03D58}">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328</v>
      </c>
      <c r="S2" s="83" t="s">
        <v>240</v>
      </c>
      <c r="U2" s="290" t="s">
        <v>227</v>
      </c>
      <c r="W2" s="83" t="s">
        <v>216</v>
      </c>
      <c r="Y2" s="83" t="s">
        <v>241</v>
      </c>
    </row>
    <row r="3" spans="1:25" ht="44">
      <c r="B3" s="39"/>
      <c r="C3" s="40" t="s">
        <v>242</v>
      </c>
      <c r="D3" s="40" t="s">
        <v>329</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投入係数表!AA5</f>
        <v>0</v>
      </c>
      <c r="E5" s="306">
        <f t="shared" ref="E5:E10" si="0">$C$29*D5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 t="shared" ref="U5:U38" si="1">S5*T5</f>
        <v>0</v>
      </c>
      <c r="V5" s="320">
        <f>分析係数表!D8</f>
        <v>0.32298797552049696</v>
      </c>
      <c r="W5" s="291">
        <f>ROUND(S5*V5,0)</f>
        <v>0</v>
      </c>
      <c r="X5" s="316">
        <f>分析係数表!E8</f>
        <v>0.12265584155979949</v>
      </c>
      <c r="Y5" s="292">
        <f t="shared" ref="Y5:Y38" si="2">ROUND(S5*X5,0)</f>
        <v>0</v>
      </c>
    </row>
    <row r="6" spans="1:25">
      <c r="A6" s="278">
        <v>2</v>
      </c>
      <c r="B6" s="266" t="s">
        <v>74</v>
      </c>
      <c r="C6" s="287"/>
      <c r="D6" s="316">
        <f>投入係数表!AA6</f>
        <v>0</v>
      </c>
      <c r="E6" s="306">
        <f t="shared" si="0"/>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 t="shared" si="1"/>
        <v>0</v>
      </c>
      <c r="V6" s="320">
        <f>分析係数表!D9</f>
        <v>0.29572434079210003</v>
      </c>
      <c r="W6" s="291">
        <f t="shared" ref="W6:W38" si="3">ROUND(S6*V6,0)</f>
        <v>0</v>
      </c>
      <c r="X6" s="316">
        <f>分析係数表!E9</f>
        <v>0.26862065342998215</v>
      </c>
      <c r="Y6" s="292">
        <f t="shared" si="2"/>
        <v>0</v>
      </c>
    </row>
    <row r="7" spans="1:25">
      <c r="A7" s="278">
        <v>3</v>
      </c>
      <c r="B7" s="266" t="s">
        <v>75</v>
      </c>
      <c r="C7" s="287"/>
      <c r="D7" s="316">
        <f>投入係数表!AA7</f>
        <v>0</v>
      </c>
      <c r="E7" s="306">
        <f t="shared" si="0"/>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 t="shared" si="1"/>
        <v>0</v>
      </c>
      <c r="V7" s="320">
        <f>分析係数表!D10</f>
        <v>9.5045460793747427E-2</v>
      </c>
      <c r="W7" s="291">
        <f t="shared" si="3"/>
        <v>0</v>
      </c>
      <c r="X7" s="316">
        <f>分析係数表!E10</f>
        <v>4.2279520059697977E-2</v>
      </c>
      <c r="Y7" s="292">
        <f t="shared" si="2"/>
        <v>0</v>
      </c>
    </row>
    <row r="8" spans="1:25">
      <c r="A8" s="278">
        <v>4</v>
      </c>
      <c r="B8" s="266" t="s">
        <v>76</v>
      </c>
      <c r="C8" s="287"/>
      <c r="D8" s="316">
        <f>投入係数表!AA8</f>
        <v>0</v>
      </c>
      <c r="E8" s="306">
        <f t="shared" si="0"/>
        <v>0</v>
      </c>
      <c r="F8" s="316">
        <f>分析係数表!C11</f>
        <v>9.348517078458185E-3</v>
      </c>
      <c r="G8" s="306">
        <f>E8*F8</f>
        <v>0</v>
      </c>
      <c r="H8" s="306">
        <v>0</v>
      </c>
      <c r="I8" s="306">
        <f>C8+H8</f>
        <v>0</v>
      </c>
      <c r="J8" s="316">
        <f>分析係数表!G11</f>
        <v>0.2579516055394917</v>
      </c>
      <c r="K8" s="308">
        <f>I8*J8</f>
        <v>0</v>
      </c>
      <c r="L8" s="49"/>
      <c r="M8" s="50"/>
      <c r="N8" s="318">
        <f>分析係数表!H11</f>
        <v>-1.9466162084954558E-5</v>
      </c>
      <c r="O8" s="310">
        <f>$M$44*N8</f>
        <v>0</v>
      </c>
      <c r="P8" s="316">
        <f>分析係数表!C11</f>
        <v>9.348517078458185E-3</v>
      </c>
      <c r="Q8" s="310">
        <f>O8*P8</f>
        <v>0</v>
      </c>
      <c r="R8" s="310">
        <v>0</v>
      </c>
      <c r="S8" s="311">
        <f>I8+R8</f>
        <v>0</v>
      </c>
      <c r="T8" s="316">
        <f>分析係数表!F11</f>
        <v>0.54360066960888753</v>
      </c>
      <c r="U8" s="313">
        <f t="shared" si="1"/>
        <v>0</v>
      </c>
      <c r="V8" s="320">
        <f>分析係数表!D11</f>
        <v>4.0785268604474206E-2</v>
      </c>
      <c r="W8" s="291">
        <f t="shared" si="3"/>
        <v>0</v>
      </c>
      <c r="X8" s="316">
        <f>分析係数表!E11</f>
        <v>3.926343022371024E-2</v>
      </c>
      <c r="Y8" s="292">
        <f t="shared" si="2"/>
        <v>0</v>
      </c>
    </row>
    <row r="9" spans="1:25">
      <c r="A9" s="278">
        <v>5</v>
      </c>
      <c r="B9" s="266" t="s">
        <v>77</v>
      </c>
      <c r="C9" s="287"/>
      <c r="D9" s="316">
        <f>投入係数表!AA9</f>
        <v>0</v>
      </c>
      <c r="E9" s="306">
        <f t="shared" si="0"/>
        <v>0</v>
      </c>
      <c r="F9" s="316">
        <f>分析係数表!C12</f>
        <v>0.26169189557273109</v>
      </c>
      <c r="G9" s="306">
        <f>E9*F9</f>
        <v>0</v>
      </c>
      <c r="H9" s="306">
        <v>0</v>
      </c>
      <c r="I9" s="306">
        <f>C9+H9</f>
        <v>0</v>
      </c>
      <c r="J9" s="316">
        <f>分析係数表!G12</f>
        <v>0.13770114594385849</v>
      </c>
      <c r="K9" s="308">
        <f t="shared" ref="K9:K38" si="4">I9*J9</f>
        <v>0</v>
      </c>
      <c r="L9" s="49"/>
      <c r="M9" s="50"/>
      <c r="N9" s="318">
        <f>分析係数表!H12</f>
        <v>0.10146071966313146</v>
      </c>
      <c r="O9" s="310">
        <f>$M$44*N9</f>
        <v>0</v>
      </c>
      <c r="P9" s="316">
        <f>分析係数表!C12</f>
        <v>0.26169189557273109</v>
      </c>
      <c r="Q9" s="310">
        <f>O9*P9</f>
        <v>0</v>
      </c>
      <c r="R9" s="310">
        <v>0</v>
      </c>
      <c r="S9" s="311">
        <f>I9+R9</f>
        <v>0</v>
      </c>
      <c r="T9" s="316">
        <f>分析係数表!F12</f>
        <v>0.33651535386825859</v>
      </c>
      <c r="U9" s="313">
        <f t="shared" si="1"/>
        <v>0</v>
      </c>
      <c r="V9" s="320">
        <f>分析係数表!D12</f>
        <v>3.4578030097235327E-2</v>
      </c>
      <c r="W9" s="291">
        <f t="shared" si="3"/>
        <v>0</v>
      </c>
      <c r="X9" s="316">
        <f>分析係数表!E12</f>
        <v>3.3355134693599395E-2</v>
      </c>
      <c r="Y9" s="292">
        <f t="shared" si="2"/>
        <v>0</v>
      </c>
    </row>
    <row r="10" spans="1:25">
      <c r="A10" s="278">
        <v>6</v>
      </c>
      <c r="B10" s="266" t="s">
        <v>78</v>
      </c>
      <c r="C10" s="287"/>
      <c r="D10" s="316">
        <f>投入係数表!AA10</f>
        <v>8.8461092915740811E-4</v>
      </c>
      <c r="E10" s="306">
        <f t="shared" si="0"/>
        <v>0</v>
      </c>
      <c r="F10" s="316">
        <f>分析係数表!C13</f>
        <v>8.2810371123538395E-2</v>
      </c>
      <c r="G10" s="306">
        <f t="shared" ref="G10:G38" si="5">E10*F10</f>
        <v>0</v>
      </c>
      <c r="H10" s="306">
        <v>0</v>
      </c>
      <c r="I10" s="306">
        <f t="shared" ref="I10:I38" si="6">C10+H10</f>
        <v>0</v>
      </c>
      <c r="J10" s="316">
        <f>分析係数表!G13</f>
        <v>0.2721720626600464</v>
      </c>
      <c r="K10" s="308">
        <f t="shared" si="4"/>
        <v>0</v>
      </c>
      <c r="L10" s="49"/>
      <c r="M10" s="50"/>
      <c r="N10" s="318">
        <f>分析係数表!H13</f>
        <v>1.212874021164739E-2</v>
      </c>
      <c r="O10" s="310">
        <f t="shared" ref="O10:O43" si="7">$M$44*N10</f>
        <v>0</v>
      </c>
      <c r="P10" s="316">
        <f>分析係数表!C13</f>
        <v>8.2810371123538395E-2</v>
      </c>
      <c r="Q10" s="310">
        <f t="shared" ref="Q10:Q38" si="8">O10*P10</f>
        <v>0</v>
      </c>
      <c r="R10" s="310">
        <v>0</v>
      </c>
      <c r="S10" s="311">
        <f t="shared" ref="S10:S38" si="9">I10+R10</f>
        <v>0</v>
      </c>
      <c r="T10" s="316">
        <f>分析係数表!F13</f>
        <v>0.39077170920544851</v>
      </c>
      <c r="U10" s="313">
        <f t="shared" si="1"/>
        <v>0</v>
      </c>
      <c r="V10" s="320">
        <f>分析係数表!D13</f>
        <v>0.12720758845381647</v>
      </c>
      <c r="W10" s="291">
        <f t="shared" si="3"/>
        <v>0</v>
      </c>
      <c r="X10" s="316">
        <f>分析係数表!E13</f>
        <v>9.5492852763317662E-2</v>
      </c>
      <c r="Y10" s="292">
        <f t="shared" si="2"/>
        <v>0</v>
      </c>
    </row>
    <row r="11" spans="1:25">
      <c r="A11" s="278">
        <v>7</v>
      </c>
      <c r="B11" s="266" t="s">
        <v>79</v>
      </c>
      <c r="C11" s="287"/>
      <c r="D11" s="316">
        <f>投入係数表!AA11</f>
        <v>3.8069863201238455E-3</v>
      </c>
      <c r="E11" s="306">
        <f t="shared" ref="E11:E38" si="10">$C$29*D11</f>
        <v>0</v>
      </c>
      <c r="F11" s="316">
        <f>分析係数表!C14</f>
        <v>0.29759344347769412</v>
      </c>
      <c r="G11" s="306">
        <f t="shared" si="5"/>
        <v>0</v>
      </c>
      <c r="H11" s="306">
        <v>0</v>
      </c>
      <c r="I11" s="306">
        <f t="shared" si="6"/>
        <v>0</v>
      </c>
      <c r="J11" s="316">
        <f>分析係数表!G14</f>
        <v>0.17335642824825784</v>
      </c>
      <c r="K11" s="308">
        <f t="shared" si="4"/>
        <v>0</v>
      </c>
      <c r="L11" s="49"/>
      <c r="M11" s="50"/>
      <c r="N11" s="318">
        <f>分析係数表!H14</f>
        <v>1.9165801846449152E-3</v>
      </c>
      <c r="O11" s="310">
        <f t="shared" si="7"/>
        <v>0</v>
      </c>
      <c r="P11" s="316">
        <f>分析係数表!C14</f>
        <v>0.29759344347769412</v>
      </c>
      <c r="Q11" s="310">
        <f t="shared" si="8"/>
        <v>0</v>
      </c>
      <c r="R11" s="310">
        <v>0</v>
      </c>
      <c r="S11" s="311">
        <f t="shared" si="9"/>
        <v>0</v>
      </c>
      <c r="T11" s="316">
        <f>分析係数表!F14</f>
        <v>0.35598651785260127</v>
      </c>
      <c r="U11" s="313">
        <f t="shared" si="1"/>
        <v>0</v>
      </c>
      <c r="V11" s="320">
        <f>分析係数表!D14</f>
        <v>4.3833041969742803E-2</v>
      </c>
      <c r="W11" s="291">
        <f t="shared" si="3"/>
        <v>0</v>
      </c>
      <c r="X11" s="316">
        <f>分析係数表!E14</f>
        <v>3.8757158040430381E-2</v>
      </c>
      <c r="Y11" s="292">
        <f t="shared" si="2"/>
        <v>0</v>
      </c>
    </row>
    <row r="12" spans="1:25">
      <c r="A12" s="278">
        <v>8</v>
      </c>
      <c r="B12" s="266" t="s">
        <v>80</v>
      </c>
      <c r="C12" s="287"/>
      <c r="D12" s="316">
        <f>投入係数表!AA12</f>
        <v>8.8671714565540186E-3</v>
      </c>
      <c r="E12" s="306">
        <f t="shared" si="10"/>
        <v>0</v>
      </c>
      <c r="F12" s="316">
        <f>分析係数表!C15</f>
        <v>0.21593049601829584</v>
      </c>
      <c r="G12" s="306">
        <f t="shared" si="5"/>
        <v>0</v>
      </c>
      <c r="H12" s="306">
        <v>0</v>
      </c>
      <c r="I12" s="306">
        <f t="shared" si="6"/>
        <v>0</v>
      </c>
      <c r="J12" s="316">
        <f>分析係数表!G15</f>
        <v>0.1171240792325445</v>
      </c>
      <c r="K12" s="308">
        <f t="shared" si="4"/>
        <v>0</v>
      </c>
      <c r="L12" s="49"/>
      <c r="M12" s="50"/>
      <c r="N12" s="318">
        <f>分析係数表!H15</f>
        <v>7.9892300155183192E-3</v>
      </c>
      <c r="O12" s="310">
        <f t="shared" si="7"/>
        <v>0</v>
      </c>
      <c r="P12" s="316">
        <f>分析係数表!C15</f>
        <v>0.21593049601829584</v>
      </c>
      <c r="Q12" s="310">
        <f t="shared" si="8"/>
        <v>0</v>
      </c>
      <c r="R12" s="310">
        <v>0</v>
      </c>
      <c r="S12" s="311">
        <f t="shared" si="9"/>
        <v>0</v>
      </c>
      <c r="T12" s="316">
        <f>分析係数表!F15</f>
        <v>0.35842164855867914</v>
      </c>
      <c r="U12" s="313">
        <f t="shared" si="1"/>
        <v>0</v>
      </c>
      <c r="V12" s="320">
        <f>分析係数表!D15</f>
        <v>1.5678367482667734E-2</v>
      </c>
      <c r="W12" s="291">
        <f t="shared" si="3"/>
        <v>0</v>
      </c>
      <c r="X12" s="316">
        <f>分析係数表!E15</f>
        <v>1.5634458686506418E-2</v>
      </c>
      <c r="Y12" s="292">
        <f t="shared" si="2"/>
        <v>0</v>
      </c>
    </row>
    <row r="13" spans="1:25">
      <c r="A13" s="278">
        <v>9</v>
      </c>
      <c r="B13" s="266" t="s">
        <v>81</v>
      </c>
      <c r="C13" s="287"/>
      <c r="D13" s="316">
        <f>投入係数表!AA13</f>
        <v>1.4590814789852248E-2</v>
      </c>
      <c r="E13" s="306">
        <f t="shared" si="10"/>
        <v>0</v>
      </c>
      <c r="F13" s="316">
        <f>分析係数表!C16</f>
        <v>0.18770505348742417</v>
      </c>
      <c r="G13" s="306">
        <f t="shared" si="5"/>
        <v>0</v>
      </c>
      <c r="H13" s="306">
        <v>0</v>
      </c>
      <c r="I13" s="306">
        <f t="shared" si="6"/>
        <v>0</v>
      </c>
      <c r="J13" s="316">
        <f>分析係数表!G16</f>
        <v>1.5279579137581789E-2</v>
      </c>
      <c r="K13" s="308">
        <f t="shared" si="4"/>
        <v>0</v>
      </c>
      <c r="L13" s="49"/>
      <c r="M13" s="50"/>
      <c r="N13" s="318">
        <f>分析係数表!H16</f>
        <v>6.0242927132958465E-3</v>
      </c>
      <c r="O13" s="310">
        <f t="shared" si="7"/>
        <v>0</v>
      </c>
      <c r="P13" s="316">
        <f>分析係数表!C16</f>
        <v>0.18770505348742417</v>
      </c>
      <c r="Q13" s="310">
        <f t="shared" si="8"/>
        <v>0</v>
      </c>
      <c r="R13" s="310">
        <v>0</v>
      </c>
      <c r="S13" s="311">
        <f t="shared" si="9"/>
        <v>0</v>
      </c>
      <c r="T13" s="316">
        <f>分析係数表!F16</f>
        <v>0.2627694146106877</v>
      </c>
      <c r="U13" s="313">
        <f t="shared" si="1"/>
        <v>0</v>
      </c>
      <c r="V13" s="320">
        <f>分析係数表!D16</f>
        <v>1.0339400475073228E-2</v>
      </c>
      <c r="W13" s="291">
        <f t="shared" si="3"/>
        <v>0</v>
      </c>
      <c r="X13" s="316">
        <f>分析係数表!E16</f>
        <v>1.0339400475073228E-2</v>
      </c>
      <c r="Y13" s="292">
        <f t="shared" si="2"/>
        <v>0</v>
      </c>
    </row>
    <row r="14" spans="1:25">
      <c r="A14" s="278">
        <v>10</v>
      </c>
      <c r="B14" s="266" t="s">
        <v>82</v>
      </c>
      <c r="C14" s="287"/>
      <c r="D14" s="316">
        <f>投入係数表!AA14</f>
        <v>3.9423107301199488E-2</v>
      </c>
      <c r="E14" s="306">
        <f t="shared" si="10"/>
        <v>0</v>
      </c>
      <c r="F14" s="316">
        <f>分析係数表!C17</f>
        <v>0.24245613901755958</v>
      </c>
      <c r="G14" s="306">
        <f t="shared" si="5"/>
        <v>0</v>
      </c>
      <c r="H14" s="306">
        <v>0</v>
      </c>
      <c r="I14" s="306">
        <f t="shared" si="6"/>
        <v>0</v>
      </c>
      <c r="J14" s="316">
        <f>分析係数表!G17</f>
        <v>0.24054742090319753</v>
      </c>
      <c r="K14" s="308">
        <f t="shared" si="4"/>
        <v>0</v>
      </c>
      <c r="L14" s="49"/>
      <c r="M14" s="50"/>
      <c r="N14" s="318">
        <f>分析係数表!H17</f>
        <v>2.8816966460243139E-3</v>
      </c>
      <c r="O14" s="310">
        <f t="shared" si="7"/>
        <v>0</v>
      </c>
      <c r="P14" s="316">
        <f>分析係数表!C17</f>
        <v>0.24245613901755958</v>
      </c>
      <c r="Q14" s="310">
        <f t="shared" si="8"/>
        <v>0</v>
      </c>
      <c r="R14" s="310">
        <v>0</v>
      </c>
      <c r="S14" s="311">
        <f t="shared" si="9"/>
        <v>0</v>
      </c>
      <c r="T14" s="316">
        <f>分析係数表!F17</f>
        <v>0.42825667105631338</v>
      </c>
      <c r="U14" s="313">
        <f t="shared" si="1"/>
        <v>0</v>
      </c>
      <c r="V14" s="320">
        <f>分析係数表!D17</f>
        <v>5.1560411778863557E-2</v>
      </c>
      <c r="W14" s="291">
        <f t="shared" si="3"/>
        <v>0</v>
      </c>
      <c r="X14" s="316">
        <f>分析係数表!E17</f>
        <v>4.9008807340167618E-2</v>
      </c>
      <c r="Y14" s="292">
        <f t="shared" si="2"/>
        <v>0</v>
      </c>
    </row>
    <row r="15" spans="1:25">
      <c r="A15" s="278">
        <v>11</v>
      </c>
      <c r="B15" s="266" t="s">
        <v>83</v>
      </c>
      <c r="C15" s="287"/>
      <c r="D15" s="316">
        <f>投入係数表!AA15</f>
        <v>5.3550554461493094E-3</v>
      </c>
      <c r="E15" s="306">
        <f t="shared" si="10"/>
        <v>0</v>
      </c>
      <c r="F15" s="316">
        <f>分析係数表!C18</f>
        <v>0.40831687749419565</v>
      </c>
      <c r="G15" s="306">
        <f t="shared" si="5"/>
        <v>0</v>
      </c>
      <c r="H15" s="306">
        <v>0</v>
      </c>
      <c r="I15" s="306">
        <f t="shared" si="6"/>
        <v>0</v>
      </c>
      <c r="J15" s="316">
        <f>分析係数表!G18</f>
        <v>0.21766947174074985</v>
      </c>
      <c r="K15" s="308">
        <f t="shared" si="4"/>
        <v>0</v>
      </c>
      <c r="L15" s="49"/>
      <c r="M15" s="50"/>
      <c r="N15" s="318">
        <f>分析係数表!H18</f>
        <v>4.4543159123807785E-4</v>
      </c>
      <c r="O15" s="310">
        <f t="shared" si="7"/>
        <v>0</v>
      </c>
      <c r="P15" s="316">
        <f>分析係数表!C18</f>
        <v>0.40831687749419565</v>
      </c>
      <c r="Q15" s="310">
        <f t="shared" si="8"/>
        <v>0</v>
      </c>
      <c r="R15" s="310">
        <v>0</v>
      </c>
      <c r="S15" s="311">
        <f t="shared" si="9"/>
        <v>0</v>
      </c>
      <c r="T15" s="316">
        <f>分析係数表!F18</f>
        <v>0.48997194925916815</v>
      </c>
      <c r="U15" s="313">
        <f t="shared" si="1"/>
        <v>0</v>
      </c>
      <c r="V15" s="320">
        <f>分析係数表!D18</f>
        <v>3.8565313316438733E-2</v>
      </c>
      <c r="W15" s="291">
        <f t="shared" si="3"/>
        <v>0</v>
      </c>
      <c r="X15" s="316">
        <f>分析係数表!E18</f>
        <v>3.6576455199010559E-2</v>
      </c>
      <c r="Y15" s="292">
        <f t="shared" si="2"/>
        <v>0</v>
      </c>
    </row>
    <row r="16" spans="1:25">
      <c r="A16" s="278">
        <v>12</v>
      </c>
      <c r="B16" s="266" t="s">
        <v>84</v>
      </c>
      <c r="C16" s="287"/>
      <c r="D16" s="316">
        <f>投入係数表!AA16</f>
        <v>3.6858788714892007E-5</v>
      </c>
      <c r="E16" s="306">
        <f t="shared" si="10"/>
        <v>0</v>
      </c>
      <c r="F16" s="316">
        <f>分析係数表!C19</f>
        <v>0.72110086081153413</v>
      </c>
      <c r="G16" s="306">
        <f t="shared" si="5"/>
        <v>0</v>
      </c>
      <c r="H16" s="306">
        <v>0</v>
      </c>
      <c r="I16" s="306">
        <f t="shared" si="6"/>
        <v>0</v>
      </c>
      <c r="J16" s="316">
        <f>分析係数表!G19</f>
        <v>6.2445810408374151E-2</v>
      </c>
      <c r="K16" s="308">
        <f t="shared" si="4"/>
        <v>0</v>
      </c>
      <c r="L16" s="49"/>
      <c r="M16" s="50"/>
      <c r="N16" s="318">
        <f>分析係数表!H19</f>
        <v>-1.2604560155461526E-4</v>
      </c>
      <c r="O16" s="310">
        <f t="shared" si="7"/>
        <v>0</v>
      </c>
      <c r="P16" s="316">
        <f>分析係数表!C19</f>
        <v>0.72110086081153413</v>
      </c>
      <c r="Q16" s="310">
        <f t="shared" si="8"/>
        <v>0</v>
      </c>
      <c r="R16" s="310">
        <v>0</v>
      </c>
      <c r="S16" s="311">
        <f t="shared" si="9"/>
        <v>0</v>
      </c>
      <c r="T16" s="316">
        <f>分析係数表!F19</f>
        <v>0.21331101927013058</v>
      </c>
      <c r="U16" s="313">
        <f t="shared" si="1"/>
        <v>0</v>
      </c>
      <c r="V16" s="320">
        <f>分析係数表!D19</f>
        <v>1.2736199640345095E-2</v>
      </c>
      <c r="W16" s="291">
        <f t="shared" si="3"/>
        <v>0</v>
      </c>
      <c r="X16" s="316">
        <f>分析係数表!E19</f>
        <v>1.2523714081279422E-2</v>
      </c>
      <c r="Y16" s="292">
        <f t="shared" si="2"/>
        <v>0</v>
      </c>
    </row>
    <row r="17" spans="1:25">
      <c r="A17" s="278">
        <v>13</v>
      </c>
      <c r="B17" s="266" t="s">
        <v>85</v>
      </c>
      <c r="C17" s="287"/>
      <c r="D17" s="316">
        <f>投入係数表!AA17</f>
        <v>1.9482502606442916E-4</v>
      </c>
      <c r="E17" s="306">
        <f t="shared" si="10"/>
        <v>0</v>
      </c>
      <c r="F17" s="316">
        <f>分析係数表!C20</f>
        <v>4.9598906854145253E-2</v>
      </c>
      <c r="G17" s="306">
        <f t="shared" si="5"/>
        <v>0</v>
      </c>
      <c r="H17" s="306">
        <v>0</v>
      </c>
      <c r="I17" s="306">
        <f t="shared" si="6"/>
        <v>0</v>
      </c>
      <c r="J17" s="316">
        <f>分析係数表!G20</f>
        <v>0.11671945764775135</v>
      </c>
      <c r="K17" s="308">
        <f t="shared" si="4"/>
        <v>0</v>
      </c>
      <c r="L17" s="49"/>
      <c r="M17" s="50"/>
      <c r="N17" s="318">
        <f>分析係数表!H20</f>
        <v>7.0439320449493942E-4</v>
      </c>
      <c r="O17" s="310">
        <f t="shared" si="7"/>
        <v>0</v>
      </c>
      <c r="P17" s="316">
        <f>分析係数表!C20</f>
        <v>4.9598906854145253E-2</v>
      </c>
      <c r="Q17" s="310">
        <f t="shared" si="8"/>
        <v>0</v>
      </c>
      <c r="R17" s="310">
        <v>0</v>
      </c>
      <c r="S17" s="311">
        <f t="shared" si="9"/>
        <v>0</v>
      </c>
      <c r="T17" s="316">
        <f>分析係数表!F20</f>
        <v>0.2109583665362576</v>
      </c>
      <c r="U17" s="313">
        <f t="shared" si="1"/>
        <v>0</v>
      </c>
      <c r="V17" s="320">
        <f>分析係数表!D20</f>
        <v>3.0797631013066269E-2</v>
      </c>
      <c r="W17" s="291">
        <f t="shared" si="3"/>
        <v>0</v>
      </c>
      <c r="X17" s="316">
        <f>分析係数表!E20</f>
        <v>2.9972730221401771E-2</v>
      </c>
      <c r="Y17" s="292">
        <f t="shared" si="2"/>
        <v>0</v>
      </c>
    </row>
    <row r="18" spans="1:25">
      <c r="A18" s="278">
        <v>14</v>
      </c>
      <c r="B18" s="266" t="s">
        <v>86</v>
      </c>
      <c r="C18" s="287"/>
      <c r="D18" s="316">
        <f>投入係数表!AA18</f>
        <v>7.2664469180787089E-4</v>
      </c>
      <c r="E18" s="306">
        <f t="shared" si="10"/>
        <v>0</v>
      </c>
      <c r="F18" s="316">
        <f>分析係数表!C21</f>
        <v>0.28411166756853934</v>
      </c>
      <c r="G18" s="306">
        <f t="shared" si="5"/>
        <v>0</v>
      </c>
      <c r="H18" s="306">
        <v>0</v>
      </c>
      <c r="I18" s="306">
        <f t="shared" si="6"/>
        <v>0</v>
      </c>
      <c r="J18" s="316">
        <f>分析係数表!G21</f>
        <v>0.29005387701730417</v>
      </c>
      <c r="K18" s="308">
        <f t="shared" si="4"/>
        <v>0</v>
      </c>
      <c r="L18" s="49"/>
      <c r="M18" s="50"/>
      <c r="N18" s="318">
        <f>分析係数表!H21</f>
        <v>2.3737267060065176E-3</v>
      </c>
      <c r="O18" s="310">
        <f t="shared" si="7"/>
        <v>0</v>
      </c>
      <c r="P18" s="316">
        <f>分析係数表!C21</f>
        <v>0.28411166756853934</v>
      </c>
      <c r="Q18" s="310">
        <f t="shared" si="8"/>
        <v>0</v>
      </c>
      <c r="R18" s="310">
        <v>0</v>
      </c>
      <c r="S18" s="311">
        <f t="shared" si="9"/>
        <v>0</v>
      </c>
      <c r="T18" s="316">
        <f>分析係数表!F21</f>
        <v>0.45791147145628314</v>
      </c>
      <c r="U18" s="313">
        <f t="shared" si="1"/>
        <v>0</v>
      </c>
      <c r="V18" s="320">
        <f>分析係数表!D21</f>
        <v>5.9847590028896828E-2</v>
      </c>
      <c r="W18" s="291">
        <f t="shared" si="3"/>
        <v>0</v>
      </c>
      <c r="X18" s="316">
        <f>分析係数表!E21</f>
        <v>5.4782163530779596E-2</v>
      </c>
      <c r="Y18" s="292">
        <f t="shared" si="2"/>
        <v>0</v>
      </c>
    </row>
    <row r="19" spans="1:25">
      <c r="A19" s="278">
        <v>15</v>
      </c>
      <c r="B19" s="266" t="s">
        <v>70</v>
      </c>
      <c r="C19" s="287"/>
      <c r="D19" s="316">
        <f>投入係数表!AA19</f>
        <v>1.2142338110934422E-2</v>
      </c>
      <c r="E19" s="306">
        <f t="shared" si="10"/>
        <v>0</v>
      </c>
      <c r="F19" s="316">
        <f>分析係数表!C22</f>
        <v>0.28280144764930404</v>
      </c>
      <c r="G19" s="306">
        <f t="shared" si="5"/>
        <v>0</v>
      </c>
      <c r="H19" s="306">
        <v>0</v>
      </c>
      <c r="I19" s="306">
        <f t="shared" si="6"/>
        <v>0</v>
      </c>
      <c r="J19" s="316">
        <f>分析係数表!G22</f>
        <v>0.21325815420745545</v>
      </c>
      <c r="K19" s="308">
        <f t="shared" si="4"/>
        <v>0</v>
      </c>
      <c r="L19" s="49"/>
      <c r="M19" s="50"/>
      <c r="N19" s="318">
        <f>分析係数表!H22</f>
        <v>5.2408897921031505E-5</v>
      </c>
      <c r="O19" s="310">
        <f t="shared" si="7"/>
        <v>0</v>
      </c>
      <c r="P19" s="316">
        <f>分析係数表!C22</f>
        <v>0.28280144764930404</v>
      </c>
      <c r="Q19" s="310">
        <f t="shared" si="8"/>
        <v>0</v>
      </c>
      <c r="R19" s="310">
        <v>0</v>
      </c>
      <c r="S19" s="311">
        <f t="shared" si="9"/>
        <v>0</v>
      </c>
      <c r="T19" s="316">
        <f>分析係数表!F22</f>
        <v>0.43073258580094059</v>
      </c>
      <c r="U19" s="313">
        <f t="shared" si="1"/>
        <v>0</v>
      </c>
      <c r="V19" s="320">
        <f>分析係数表!D22</f>
        <v>2.2938556731137788E-2</v>
      </c>
      <c r="W19" s="291">
        <f t="shared" si="3"/>
        <v>0</v>
      </c>
      <c r="X19" s="316">
        <f>分析係数表!E22</f>
        <v>2.2183368519679003E-2</v>
      </c>
      <c r="Y19" s="292">
        <f t="shared" si="2"/>
        <v>0</v>
      </c>
    </row>
    <row r="20" spans="1:25">
      <c r="A20" s="278">
        <v>16</v>
      </c>
      <c r="B20" s="266" t="s">
        <v>71</v>
      </c>
      <c r="C20" s="287"/>
      <c r="D20" s="316">
        <f>投入係数表!AA20</f>
        <v>3.3172909843402803E-4</v>
      </c>
      <c r="E20" s="306">
        <f t="shared" si="10"/>
        <v>0</v>
      </c>
      <c r="F20" s="316">
        <f>分析係数表!C23</f>
        <v>0.31843177703160996</v>
      </c>
      <c r="G20" s="306">
        <f t="shared" si="5"/>
        <v>0</v>
      </c>
      <c r="H20" s="306">
        <v>0</v>
      </c>
      <c r="I20" s="306">
        <f t="shared" si="6"/>
        <v>0</v>
      </c>
      <c r="J20" s="316">
        <f>分析係数表!G23</f>
        <v>0.24379890925547271</v>
      </c>
      <c r="K20" s="308">
        <f t="shared" si="4"/>
        <v>0</v>
      </c>
      <c r="L20" s="49"/>
      <c r="M20" s="50"/>
      <c r="N20" s="318">
        <f>分析係数表!H23</f>
        <v>7.2227388731505603E-6</v>
      </c>
      <c r="O20" s="310">
        <f t="shared" si="7"/>
        <v>0</v>
      </c>
      <c r="P20" s="316">
        <f>分析係数表!C23</f>
        <v>0.31843177703160996</v>
      </c>
      <c r="Q20" s="310">
        <f t="shared" si="8"/>
        <v>0</v>
      </c>
      <c r="R20" s="310">
        <v>0</v>
      </c>
      <c r="S20" s="311">
        <f t="shared" si="9"/>
        <v>0</v>
      </c>
      <c r="T20" s="316">
        <f>分析係数表!F23</f>
        <v>0.43764444987651224</v>
      </c>
      <c r="U20" s="313">
        <f t="shared" si="1"/>
        <v>0</v>
      </c>
      <c r="V20" s="320">
        <f>分析係数表!D23</f>
        <v>3.7770855561684982E-2</v>
      </c>
      <c r="W20" s="291">
        <f t="shared" si="3"/>
        <v>0</v>
      </c>
      <c r="X20" s="316">
        <f>分析係数表!E23</f>
        <v>3.6503495425501575E-2</v>
      </c>
      <c r="Y20" s="292">
        <f t="shared" si="2"/>
        <v>0</v>
      </c>
    </row>
    <row r="21" spans="1:25">
      <c r="A21" s="278">
        <v>17</v>
      </c>
      <c r="B21" s="266" t="s">
        <v>72</v>
      </c>
      <c r="C21" s="287"/>
      <c r="D21" s="316">
        <f>投入係数表!AA21</f>
        <v>1.1584190738966058E-4</v>
      </c>
      <c r="E21" s="306">
        <f t="shared" si="10"/>
        <v>0</v>
      </c>
      <c r="F21" s="316">
        <f>分析係数表!C24</f>
        <v>6.5709335168878003E-2</v>
      </c>
      <c r="G21" s="306">
        <f t="shared" si="5"/>
        <v>0</v>
      </c>
      <c r="H21" s="306">
        <v>0</v>
      </c>
      <c r="I21" s="306">
        <f t="shared" si="6"/>
        <v>0</v>
      </c>
      <c r="J21" s="316">
        <f>分析係数表!G24</f>
        <v>0.24633125110096343</v>
      </c>
      <c r="K21" s="308">
        <f t="shared" si="4"/>
        <v>0</v>
      </c>
      <c r="L21" s="49"/>
      <c r="M21" s="50"/>
      <c r="N21" s="318">
        <f>分析係数表!H24</f>
        <v>2.8080599423907303E-4</v>
      </c>
      <c r="O21" s="310">
        <f t="shared" si="7"/>
        <v>0</v>
      </c>
      <c r="P21" s="316">
        <f>分析係数表!C24</f>
        <v>6.5709335168878003E-2</v>
      </c>
      <c r="Q21" s="310">
        <f t="shared" si="8"/>
        <v>0</v>
      </c>
      <c r="R21" s="310">
        <v>0</v>
      </c>
      <c r="S21" s="311">
        <f t="shared" si="9"/>
        <v>0</v>
      </c>
      <c r="T21" s="316">
        <f>分析係数表!F24</f>
        <v>0.36721364788140759</v>
      </c>
      <c r="U21" s="313">
        <f t="shared" si="1"/>
        <v>0</v>
      </c>
      <c r="V21" s="320">
        <f>分析係数表!D24</f>
        <v>3.9309475738153632E-2</v>
      </c>
      <c r="W21" s="291">
        <f t="shared" si="3"/>
        <v>0</v>
      </c>
      <c r="X21" s="316">
        <f>分析係数表!E24</f>
        <v>3.8550657867992791E-2</v>
      </c>
      <c r="Y21" s="292">
        <f t="shared" si="2"/>
        <v>0</v>
      </c>
    </row>
    <row r="22" spans="1:25">
      <c r="A22" s="278">
        <v>18</v>
      </c>
      <c r="B22" s="266" t="s">
        <v>87</v>
      </c>
      <c r="C22" s="287"/>
      <c r="D22" s="316">
        <f>投入係数表!AA22</f>
        <v>2.1062164979938286E-5</v>
      </c>
      <c r="E22" s="306">
        <f t="shared" si="10"/>
        <v>0</v>
      </c>
      <c r="F22" s="316">
        <f>分析係数表!C25</f>
        <v>0.13092441386923714</v>
      </c>
      <c r="G22" s="306">
        <f t="shared" si="5"/>
        <v>0</v>
      </c>
      <c r="H22" s="306">
        <v>0</v>
      </c>
      <c r="I22" s="306">
        <f t="shared" si="6"/>
        <v>0</v>
      </c>
      <c r="J22" s="316">
        <f>分析係数表!G25</f>
        <v>0.2605848403511512</v>
      </c>
      <c r="K22" s="308">
        <f t="shared" si="4"/>
        <v>0</v>
      </c>
      <c r="L22" s="49"/>
      <c r="M22" s="50"/>
      <c r="N22" s="318">
        <f>分析係数表!H25</f>
        <v>9.8123550057191766E-5</v>
      </c>
      <c r="O22" s="310">
        <f t="shared" si="7"/>
        <v>0</v>
      </c>
      <c r="P22" s="316">
        <f>分析係数表!C25</f>
        <v>0.13092441386923714</v>
      </c>
      <c r="Q22" s="310">
        <f t="shared" si="8"/>
        <v>0</v>
      </c>
      <c r="R22" s="310">
        <v>0</v>
      </c>
      <c r="S22" s="311">
        <f t="shared" si="9"/>
        <v>0</v>
      </c>
      <c r="T22" s="316">
        <f>分析係数表!F25</f>
        <v>0.33318683873123567</v>
      </c>
      <c r="U22" s="313">
        <f t="shared" si="1"/>
        <v>0</v>
      </c>
      <c r="V22" s="320">
        <f>分析係数表!D25</f>
        <v>4.284059086963312E-2</v>
      </c>
      <c r="W22" s="291">
        <f t="shared" si="3"/>
        <v>0</v>
      </c>
      <c r="X22" s="316">
        <f>分析係数表!E25</f>
        <v>4.249917369780222E-2</v>
      </c>
      <c r="Y22" s="292">
        <f t="shared" si="2"/>
        <v>0</v>
      </c>
    </row>
    <row r="23" spans="1:25">
      <c r="A23" s="278">
        <v>19</v>
      </c>
      <c r="B23" s="266" t="s">
        <v>88</v>
      </c>
      <c r="C23" s="287"/>
      <c r="D23" s="316">
        <f>投入係数表!AA23</f>
        <v>2.6327706224922858E-4</v>
      </c>
      <c r="E23" s="306">
        <f t="shared" si="10"/>
        <v>0</v>
      </c>
      <c r="F23" s="316">
        <f>分析係数表!C26</f>
        <v>0.15308736674872969</v>
      </c>
      <c r="G23" s="306">
        <f t="shared" si="5"/>
        <v>0</v>
      </c>
      <c r="H23" s="306">
        <v>0</v>
      </c>
      <c r="I23" s="306">
        <f t="shared" si="6"/>
        <v>0</v>
      </c>
      <c r="J23" s="316">
        <f>分析係数表!G26</f>
        <v>0.20415569699579933</v>
      </c>
      <c r="K23" s="308">
        <f t="shared" si="4"/>
        <v>0</v>
      </c>
      <c r="L23" s="49"/>
      <c r="M23" s="50"/>
      <c r="N23" s="318">
        <f>分析係数表!H26</f>
        <v>8.8175548492147558E-3</v>
      </c>
      <c r="O23" s="310">
        <f t="shared" si="7"/>
        <v>0</v>
      </c>
      <c r="P23" s="316">
        <f>分析係数表!C26</f>
        <v>0.15308736674872969</v>
      </c>
      <c r="Q23" s="310">
        <f t="shared" si="8"/>
        <v>0</v>
      </c>
      <c r="R23" s="310">
        <v>0</v>
      </c>
      <c r="S23" s="311">
        <f t="shared" si="9"/>
        <v>0</v>
      </c>
      <c r="T23" s="316">
        <f>分析係数表!F26</f>
        <v>0.33811565690794865</v>
      </c>
      <c r="U23" s="313">
        <f t="shared" si="1"/>
        <v>0</v>
      </c>
      <c r="V23" s="320">
        <f>分析係数表!D26</f>
        <v>3.3929737559631502E-2</v>
      </c>
      <c r="W23" s="291">
        <f t="shared" si="3"/>
        <v>0</v>
      </c>
      <c r="X23" s="316">
        <f>分析係数表!E26</f>
        <v>3.3531988342571602E-2</v>
      </c>
      <c r="Y23" s="292">
        <f t="shared" si="2"/>
        <v>0</v>
      </c>
    </row>
    <row r="24" spans="1:25">
      <c r="A24" s="278">
        <v>20</v>
      </c>
      <c r="B24" s="266" t="s">
        <v>89</v>
      </c>
      <c r="C24" s="287"/>
      <c r="D24" s="316">
        <f>投入係数表!AA24</f>
        <v>5.2655412449845715E-6</v>
      </c>
      <c r="E24" s="306">
        <f t="shared" si="10"/>
        <v>0</v>
      </c>
      <c r="F24" s="316">
        <f>分析係数表!C27</f>
        <v>0.18884998044104273</v>
      </c>
      <c r="G24" s="306">
        <f t="shared" si="5"/>
        <v>0</v>
      </c>
      <c r="H24" s="306">
        <v>0</v>
      </c>
      <c r="I24" s="306">
        <f t="shared" si="6"/>
        <v>0</v>
      </c>
      <c r="J24" s="316">
        <f>分析係数表!G27</f>
        <v>0.16481626532719168</v>
      </c>
      <c r="K24" s="308">
        <f t="shared" si="4"/>
        <v>0</v>
      </c>
      <c r="L24" s="49"/>
      <c r="M24" s="50"/>
      <c r="N24" s="318">
        <f>分析係数表!H27</f>
        <v>2.2388024205688101E-2</v>
      </c>
      <c r="O24" s="310">
        <f t="shared" si="7"/>
        <v>0</v>
      </c>
      <c r="P24" s="316">
        <f>分析係数表!C27</f>
        <v>0.18884998044104273</v>
      </c>
      <c r="Q24" s="310">
        <f t="shared" si="8"/>
        <v>0</v>
      </c>
      <c r="R24" s="310">
        <v>0</v>
      </c>
      <c r="S24" s="311">
        <f t="shared" si="9"/>
        <v>0</v>
      </c>
      <c r="T24" s="316">
        <f>分析係数表!F27</f>
        <v>0.29536956526946395</v>
      </c>
      <c r="U24" s="313">
        <f t="shared" si="1"/>
        <v>0</v>
      </c>
      <c r="V24" s="320">
        <f>分析係数表!D27</f>
        <v>2.042747265118797E-2</v>
      </c>
      <c r="W24" s="291">
        <f t="shared" si="3"/>
        <v>0</v>
      </c>
      <c r="X24" s="316">
        <f>分析係数表!E27</f>
        <v>2.035082172191522E-2</v>
      </c>
      <c r="Y24" s="292">
        <f t="shared" si="2"/>
        <v>0</v>
      </c>
    </row>
    <row r="25" spans="1:25">
      <c r="A25" s="278">
        <v>21</v>
      </c>
      <c r="B25" s="266" t="s">
        <v>90</v>
      </c>
      <c r="C25" s="287"/>
      <c r="D25" s="316">
        <f>投入係数表!AA25</f>
        <v>0</v>
      </c>
      <c r="E25" s="306">
        <f t="shared" si="10"/>
        <v>0</v>
      </c>
      <c r="F25" s="316">
        <f>分析係数表!C28</f>
        <v>0.2115566871254172</v>
      </c>
      <c r="G25" s="306">
        <f t="shared" si="5"/>
        <v>0</v>
      </c>
      <c r="H25" s="306">
        <v>0</v>
      </c>
      <c r="I25" s="306">
        <f t="shared" si="6"/>
        <v>0</v>
      </c>
      <c r="J25" s="316">
        <f>分析係数表!G28</f>
        <v>0.18177207604774032</v>
      </c>
      <c r="K25" s="308">
        <f t="shared" si="4"/>
        <v>0</v>
      </c>
      <c r="L25" s="49"/>
      <c r="M25" s="50"/>
      <c r="N25" s="318">
        <f>分析係数表!H28</f>
        <v>7.2231792840574596E-3</v>
      </c>
      <c r="O25" s="310">
        <f t="shared" si="7"/>
        <v>0</v>
      </c>
      <c r="P25" s="316">
        <f>分析係数表!C28</f>
        <v>0.2115566871254172</v>
      </c>
      <c r="Q25" s="310">
        <f t="shared" si="8"/>
        <v>0</v>
      </c>
      <c r="R25" s="310">
        <v>0</v>
      </c>
      <c r="S25" s="311">
        <f t="shared" si="9"/>
        <v>0</v>
      </c>
      <c r="T25" s="316">
        <f>分析係数表!F28</f>
        <v>0.29628808224417325</v>
      </c>
      <c r="U25" s="313">
        <f t="shared" si="1"/>
        <v>0</v>
      </c>
      <c r="V25" s="320">
        <f>分析係数表!D28</f>
        <v>3.0551159487848582E-2</v>
      </c>
      <c r="W25" s="291">
        <f t="shared" si="3"/>
        <v>0</v>
      </c>
      <c r="X25" s="316">
        <f>分析係数表!E28</f>
        <v>3.018459578819983E-2</v>
      </c>
      <c r="Y25" s="292">
        <f t="shared" si="2"/>
        <v>0</v>
      </c>
    </row>
    <row r="26" spans="1:25">
      <c r="A26" s="278">
        <v>22</v>
      </c>
      <c r="B26" s="266" t="s">
        <v>64</v>
      </c>
      <c r="C26" s="287"/>
      <c r="D26" s="316">
        <f>投入係数表!AA26</f>
        <v>3.5647714228545552E-3</v>
      </c>
      <c r="E26" s="306">
        <f t="shared" si="10"/>
        <v>0</v>
      </c>
      <c r="F26" s="316">
        <f>分析係数表!C29</f>
        <v>0.4024048564090591</v>
      </c>
      <c r="G26" s="306">
        <f t="shared" si="5"/>
        <v>0</v>
      </c>
      <c r="H26" s="306">
        <v>0</v>
      </c>
      <c r="I26" s="306">
        <f t="shared" si="6"/>
        <v>0</v>
      </c>
      <c r="J26" s="316">
        <f>分析係数表!G29</f>
        <v>0.28848634430593861</v>
      </c>
      <c r="K26" s="308">
        <f t="shared" si="4"/>
        <v>0</v>
      </c>
      <c r="L26" s="49"/>
      <c r="M26" s="50"/>
      <c r="N26" s="318">
        <f>分析係数表!H29</f>
        <v>7.7130042947109994E-3</v>
      </c>
      <c r="O26" s="310">
        <f t="shared" si="7"/>
        <v>0</v>
      </c>
      <c r="P26" s="316">
        <f>分析係数表!C29</f>
        <v>0.4024048564090591</v>
      </c>
      <c r="Q26" s="310">
        <f t="shared" si="8"/>
        <v>0</v>
      </c>
      <c r="R26" s="310">
        <v>0</v>
      </c>
      <c r="S26" s="311">
        <f t="shared" si="9"/>
        <v>0</v>
      </c>
      <c r="T26" s="316">
        <f>分析係数表!F29</f>
        <v>0.40202182464221792</v>
      </c>
      <c r="U26" s="313">
        <f t="shared" si="1"/>
        <v>0</v>
      </c>
      <c r="V26" s="320">
        <f>分析係数表!D29</f>
        <v>7.9194780809421356E-2</v>
      </c>
      <c r="W26" s="291">
        <f t="shared" si="3"/>
        <v>0</v>
      </c>
      <c r="X26" s="316">
        <f>分析係数表!E29</f>
        <v>6.5944675090492746E-2</v>
      </c>
      <c r="Y26" s="292">
        <f t="shared" si="2"/>
        <v>0</v>
      </c>
    </row>
    <row r="27" spans="1:25">
      <c r="A27" s="278">
        <v>23</v>
      </c>
      <c r="B27" s="266" t="s">
        <v>91</v>
      </c>
      <c r="C27" s="287"/>
      <c r="D27" s="316">
        <f>投入係数表!AA27</f>
        <v>4.6873848162852658E-2</v>
      </c>
      <c r="E27" s="306">
        <f t="shared" si="10"/>
        <v>0</v>
      </c>
      <c r="F27" s="316">
        <f>分析係数表!C30</f>
        <v>1</v>
      </c>
      <c r="G27" s="306">
        <f t="shared" si="5"/>
        <v>0</v>
      </c>
      <c r="H27" s="306">
        <v>0</v>
      </c>
      <c r="I27" s="306">
        <f t="shared" si="6"/>
        <v>0</v>
      </c>
      <c r="J27" s="316">
        <f>分析係数表!G30</f>
        <v>0.33838967095036887</v>
      </c>
      <c r="K27" s="308">
        <f t="shared" si="4"/>
        <v>0</v>
      </c>
      <c r="L27" s="49"/>
      <c r="M27" s="50"/>
      <c r="N27" s="318">
        <f>分析係数表!H30</f>
        <v>0</v>
      </c>
      <c r="O27" s="310">
        <f t="shared" si="7"/>
        <v>0</v>
      </c>
      <c r="P27" s="316">
        <f>分析係数表!C30</f>
        <v>1</v>
      </c>
      <c r="Q27" s="310">
        <f t="shared" si="8"/>
        <v>0</v>
      </c>
      <c r="R27" s="310">
        <v>0</v>
      </c>
      <c r="S27" s="311">
        <f t="shared" si="9"/>
        <v>0</v>
      </c>
      <c r="T27" s="316">
        <f>分析係数表!F30</f>
        <v>0.46362091424568164</v>
      </c>
      <c r="U27" s="313">
        <f t="shared" si="1"/>
        <v>0</v>
      </c>
      <c r="V27" s="320">
        <f>分析係数表!D30</f>
        <v>7.3824536053885614E-2</v>
      </c>
      <c r="W27" s="291">
        <f t="shared" si="3"/>
        <v>0</v>
      </c>
      <c r="X27" s="316">
        <f>分析係数表!E30</f>
        <v>5.6949248710145881E-2</v>
      </c>
      <c r="Y27" s="292">
        <f t="shared" si="2"/>
        <v>0</v>
      </c>
    </row>
    <row r="28" spans="1:25">
      <c r="A28" s="278">
        <v>24</v>
      </c>
      <c r="B28" s="266" t="s">
        <v>92</v>
      </c>
      <c r="C28" s="287"/>
      <c r="D28" s="316">
        <f>投入係数表!AA28</f>
        <v>5.6051686552860767E-2</v>
      </c>
      <c r="E28" s="306">
        <f t="shared" si="10"/>
        <v>0</v>
      </c>
      <c r="F28" s="316">
        <f>分析係数表!C31</f>
        <v>0.99932498158227889</v>
      </c>
      <c r="G28" s="306">
        <f t="shared" si="5"/>
        <v>0</v>
      </c>
      <c r="H28" s="306">
        <v>0</v>
      </c>
      <c r="I28" s="306">
        <f t="shared" si="6"/>
        <v>0</v>
      </c>
      <c r="J28" s="316">
        <f>分析係数表!G31</f>
        <v>7.0262508387801376E-2</v>
      </c>
      <c r="K28" s="308">
        <f t="shared" si="4"/>
        <v>0</v>
      </c>
      <c r="L28" s="49"/>
      <c r="M28" s="50"/>
      <c r="N28" s="318">
        <f>分析係数表!H31</f>
        <v>3.314462019579964E-2</v>
      </c>
      <c r="O28" s="310">
        <f t="shared" si="7"/>
        <v>0</v>
      </c>
      <c r="P28" s="316">
        <f>分析係数表!C31</f>
        <v>0.99932498158227889</v>
      </c>
      <c r="Q28" s="310">
        <f t="shared" si="8"/>
        <v>0</v>
      </c>
      <c r="R28" s="310">
        <v>0</v>
      </c>
      <c r="S28" s="311">
        <f t="shared" si="9"/>
        <v>0</v>
      </c>
      <c r="T28" s="316">
        <f>分析係数表!F31</f>
        <v>0.39948542779773355</v>
      </c>
      <c r="U28" s="313">
        <f t="shared" si="1"/>
        <v>0</v>
      </c>
      <c r="V28" s="320">
        <f>分析係数表!D31</f>
        <v>2.9145126840892164E-3</v>
      </c>
      <c r="W28" s="291">
        <f t="shared" si="3"/>
        <v>0</v>
      </c>
      <c r="X28" s="316">
        <f>分析係数表!E31</f>
        <v>2.9145126840892164E-3</v>
      </c>
      <c r="Y28" s="292">
        <f t="shared" si="2"/>
        <v>0</v>
      </c>
    </row>
    <row r="29" spans="1:25">
      <c r="A29" s="278">
        <v>25</v>
      </c>
      <c r="B29" s="266" t="s">
        <v>1</v>
      </c>
      <c r="C29" s="286">
        <f>データ入力!C30</f>
        <v>0</v>
      </c>
      <c r="D29" s="316">
        <f>投入係数表!AA29</f>
        <v>7.4038775445728067E-2</v>
      </c>
      <c r="E29" s="306">
        <f t="shared" si="10"/>
        <v>0</v>
      </c>
      <c r="F29" s="316">
        <f>分析係数表!C32</f>
        <v>0.9998360837770528</v>
      </c>
      <c r="G29" s="306">
        <f t="shared" si="5"/>
        <v>0</v>
      </c>
      <c r="H29" s="306">
        <v>0</v>
      </c>
      <c r="I29" s="306">
        <f t="shared" si="6"/>
        <v>0</v>
      </c>
      <c r="J29" s="316">
        <f>分析係数表!G32</f>
        <v>0.11380414292785156</v>
      </c>
      <c r="K29" s="308">
        <f t="shared" si="4"/>
        <v>0</v>
      </c>
      <c r="L29" s="49"/>
      <c r="M29" s="50"/>
      <c r="N29" s="318">
        <f>分析係数表!H32</f>
        <v>7.2296973654795713E-3</v>
      </c>
      <c r="O29" s="310">
        <f t="shared" si="7"/>
        <v>0</v>
      </c>
      <c r="P29" s="316">
        <f>分析係数表!C32</f>
        <v>0.9998360837770528</v>
      </c>
      <c r="Q29" s="310">
        <f t="shared" si="8"/>
        <v>0</v>
      </c>
      <c r="R29" s="310">
        <v>0</v>
      </c>
      <c r="S29" s="311">
        <f t="shared" si="9"/>
        <v>0</v>
      </c>
      <c r="T29" s="316">
        <f>分析係数表!F32</f>
        <v>0.44272670787830282</v>
      </c>
      <c r="U29" s="313">
        <f t="shared" si="1"/>
        <v>0</v>
      </c>
      <c r="V29" s="320">
        <f>分析係数表!D32</f>
        <v>2.1120085933633119E-2</v>
      </c>
      <c r="W29" s="291">
        <f t="shared" si="3"/>
        <v>0</v>
      </c>
      <c r="X29" s="316">
        <f>分析係数表!E32</f>
        <v>2.1120085933633119E-2</v>
      </c>
      <c r="Y29" s="292">
        <f t="shared" si="2"/>
        <v>0</v>
      </c>
    </row>
    <row r="30" spans="1:25">
      <c r="A30" s="278">
        <v>26</v>
      </c>
      <c r="B30" s="266" t="s">
        <v>2</v>
      </c>
      <c r="C30" s="287"/>
      <c r="D30" s="316">
        <f>投入係数表!AA30</f>
        <v>2.5590530450625018E-3</v>
      </c>
      <c r="E30" s="306">
        <f t="shared" si="10"/>
        <v>0</v>
      </c>
      <c r="F30" s="316">
        <f>分析係数表!C33</f>
        <v>0.99108509199615646</v>
      </c>
      <c r="G30" s="306">
        <f t="shared" si="5"/>
        <v>0</v>
      </c>
      <c r="H30" s="306">
        <v>0</v>
      </c>
      <c r="I30" s="306">
        <f t="shared" si="6"/>
        <v>0</v>
      </c>
      <c r="J30" s="316">
        <f>分析係数表!G33</f>
        <v>0.4529749017181946</v>
      </c>
      <c r="K30" s="308">
        <f t="shared" si="4"/>
        <v>0</v>
      </c>
      <c r="L30" s="49"/>
      <c r="M30" s="50"/>
      <c r="N30" s="318">
        <f>分析係数表!H33</f>
        <v>7.7168799106917146E-4</v>
      </c>
      <c r="O30" s="310">
        <f t="shared" si="7"/>
        <v>0</v>
      </c>
      <c r="P30" s="316">
        <f>分析係数表!C33</f>
        <v>0.99108509199615646</v>
      </c>
      <c r="Q30" s="310">
        <f t="shared" si="8"/>
        <v>0</v>
      </c>
      <c r="R30" s="310">
        <v>0</v>
      </c>
      <c r="S30" s="311">
        <f t="shared" si="9"/>
        <v>0</v>
      </c>
      <c r="T30" s="316">
        <f>分析係数表!F33</f>
        <v>0.63278689994307047</v>
      </c>
      <c r="U30" s="313">
        <f t="shared" si="1"/>
        <v>0</v>
      </c>
      <c r="V30" s="320">
        <f>分析係数表!D33</f>
        <v>8.7702783269007503E-2</v>
      </c>
      <c r="W30" s="291">
        <f t="shared" si="3"/>
        <v>0</v>
      </c>
      <c r="X30" s="316">
        <f>分析係数表!E33</f>
        <v>8.4336323251883824E-2</v>
      </c>
      <c r="Y30" s="292">
        <f t="shared" si="2"/>
        <v>0</v>
      </c>
    </row>
    <row r="31" spans="1:25">
      <c r="A31" s="278">
        <v>27</v>
      </c>
      <c r="B31" s="266" t="s">
        <v>65</v>
      </c>
      <c r="C31" s="287"/>
      <c r="D31" s="316">
        <f>投入係数表!AA31</f>
        <v>2.0398706783070233E-2</v>
      </c>
      <c r="E31" s="306">
        <f t="shared" si="10"/>
        <v>0</v>
      </c>
      <c r="F31" s="316">
        <f>分析係数表!C34</f>
        <v>0.24606089914510665</v>
      </c>
      <c r="G31" s="306">
        <f t="shared" si="5"/>
        <v>0</v>
      </c>
      <c r="H31" s="306">
        <v>0</v>
      </c>
      <c r="I31" s="306">
        <f t="shared" si="6"/>
        <v>0</v>
      </c>
      <c r="J31" s="316">
        <f>分析係数表!G34</f>
        <v>0.43749758717185111</v>
      </c>
      <c r="K31" s="308">
        <f t="shared" si="4"/>
        <v>0</v>
      </c>
      <c r="L31" s="49"/>
      <c r="M31" s="50"/>
      <c r="N31" s="318">
        <f>分析係数表!H34</f>
        <v>0.137069350800852</v>
      </c>
      <c r="O31" s="310">
        <f t="shared" si="7"/>
        <v>0</v>
      </c>
      <c r="P31" s="316">
        <f>分析係数表!C34</f>
        <v>0.24606089914510665</v>
      </c>
      <c r="Q31" s="310">
        <f t="shared" si="8"/>
        <v>0</v>
      </c>
      <c r="R31" s="310">
        <v>0</v>
      </c>
      <c r="S31" s="311">
        <f t="shared" si="9"/>
        <v>0</v>
      </c>
      <c r="T31" s="316">
        <f>分析係数表!F34</f>
        <v>0.68044247766447119</v>
      </c>
      <c r="U31" s="313">
        <f t="shared" si="1"/>
        <v>0</v>
      </c>
      <c r="V31" s="320">
        <f>分析係数表!D34</f>
        <v>0.15389009392691583</v>
      </c>
      <c r="W31" s="291">
        <f t="shared" si="3"/>
        <v>0</v>
      </c>
      <c r="X31" s="316">
        <f>分析係数表!E34</f>
        <v>0.1433320704064108</v>
      </c>
      <c r="Y31" s="292">
        <f t="shared" si="2"/>
        <v>0</v>
      </c>
    </row>
    <row r="32" spans="1:25">
      <c r="A32" s="278">
        <v>28</v>
      </c>
      <c r="B32" s="266" t="s">
        <v>66</v>
      </c>
      <c r="C32" s="287"/>
      <c r="D32" s="316">
        <f>投入係数表!AA32</f>
        <v>1.9598344513832577E-2</v>
      </c>
      <c r="E32" s="306">
        <f t="shared" si="10"/>
        <v>0</v>
      </c>
      <c r="F32" s="316">
        <f>分析係数表!C35</f>
        <v>0.75377646979277246</v>
      </c>
      <c r="G32" s="306">
        <f t="shared" si="5"/>
        <v>0</v>
      </c>
      <c r="H32" s="306">
        <v>0</v>
      </c>
      <c r="I32" s="306">
        <f t="shared" si="6"/>
        <v>0</v>
      </c>
      <c r="J32" s="316">
        <f>分析係数表!G35</f>
        <v>0.30282397072447498</v>
      </c>
      <c r="K32" s="308">
        <f t="shared" si="4"/>
        <v>0</v>
      </c>
      <c r="L32" s="49"/>
      <c r="M32" s="50"/>
      <c r="N32" s="318">
        <f>分析係数表!H35</f>
        <v>5.7629969222324183E-2</v>
      </c>
      <c r="O32" s="310">
        <f t="shared" si="7"/>
        <v>0</v>
      </c>
      <c r="P32" s="316">
        <f>分析係数表!C35</f>
        <v>0.75377646979277246</v>
      </c>
      <c r="Q32" s="310">
        <f t="shared" si="8"/>
        <v>0</v>
      </c>
      <c r="R32" s="310">
        <v>0</v>
      </c>
      <c r="S32" s="311">
        <f t="shared" si="9"/>
        <v>0</v>
      </c>
      <c r="T32" s="316">
        <f>分析係数表!F35</f>
        <v>0.60548890850388704</v>
      </c>
      <c r="U32" s="313">
        <f t="shared" si="1"/>
        <v>0</v>
      </c>
      <c r="V32" s="320">
        <f>分析係数表!D35</f>
        <v>4.0363234612300396E-2</v>
      </c>
      <c r="W32" s="291">
        <f t="shared" si="3"/>
        <v>0</v>
      </c>
      <c r="X32" s="316">
        <f>分析係数表!E35</f>
        <v>3.9154079363329694E-2</v>
      </c>
      <c r="Y32" s="292">
        <f t="shared" si="2"/>
        <v>0</v>
      </c>
    </row>
    <row r="33" spans="1:25">
      <c r="A33" s="278">
        <v>29</v>
      </c>
      <c r="B33" s="266" t="s">
        <v>93</v>
      </c>
      <c r="C33" s="287"/>
      <c r="D33" s="316">
        <f>投入係数表!AA33</f>
        <v>1.3743062649409733E-3</v>
      </c>
      <c r="E33" s="306">
        <f t="shared" si="10"/>
        <v>0</v>
      </c>
      <c r="F33" s="316">
        <f>分析係数表!C36</f>
        <v>0.99118010215945485</v>
      </c>
      <c r="G33" s="306">
        <f t="shared" si="5"/>
        <v>0</v>
      </c>
      <c r="H33" s="306">
        <v>0</v>
      </c>
      <c r="I33" s="306">
        <f t="shared" si="6"/>
        <v>0</v>
      </c>
      <c r="J33" s="316">
        <f>分析係数表!G36</f>
        <v>5.8650173764370726E-2</v>
      </c>
      <c r="K33" s="308">
        <f t="shared" si="4"/>
        <v>0</v>
      </c>
      <c r="L33" s="49"/>
      <c r="M33" s="50"/>
      <c r="N33" s="318">
        <f>分析係数表!H36</f>
        <v>0.2375179181177472</v>
      </c>
      <c r="O33" s="310">
        <f t="shared" si="7"/>
        <v>0</v>
      </c>
      <c r="P33" s="316">
        <f>分析係数表!C36</f>
        <v>0.99118010215945485</v>
      </c>
      <c r="Q33" s="310">
        <f t="shared" si="8"/>
        <v>0</v>
      </c>
      <c r="R33" s="310">
        <v>0</v>
      </c>
      <c r="S33" s="311">
        <f t="shared" si="9"/>
        <v>0</v>
      </c>
      <c r="T33" s="316">
        <f>分析係数表!F36</f>
        <v>0.81306518983088305</v>
      </c>
      <c r="U33" s="313">
        <f t="shared" si="1"/>
        <v>0</v>
      </c>
      <c r="V33" s="320">
        <f>分析係数表!D36</f>
        <v>1.5774342104513773E-2</v>
      </c>
      <c r="W33" s="291">
        <f t="shared" si="3"/>
        <v>0</v>
      </c>
      <c r="X33" s="316">
        <f>分析係数表!E36</f>
        <v>1.3229670821596217E-2</v>
      </c>
      <c r="Y33" s="292">
        <f t="shared" si="2"/>
        <v>0</v>
      </c>
    </row>
    <row r="34" spans="1:25">
      <c r="A34" s="278">
        <v>30</v>
      </c>
      <c r="B34" s="266" t="s">
        <v>94</v>
      </c>
      <c r="C34" s="287"/>
      <c r="D34" s="316">
        <f>投入係数表!AA34</f>
        <v>1.8013416599092221E-2</v>
      </c>
      <c r="E34" s="306">
        <f t="shared" si="10"/>
        <v>0</v>
      </c>
      <c r="F34" s="316">
        <f>分析係数表!C37</f>
        <v>0.58105140483022077</v>
      </c>
      <c r="G34" s="306">
        <f t="shared" si="5"/>
        <v>0</v>
      </c>
      <c r="H34" s="306">
        <v>0</v>
      </c>
      <c r="I34" s="306">
        <f t="shared" si="6"/>
        <v>0</v>
      </c>
      <c r="J34" s="316">
        <f>分析係数表!G37</f>
        <v>0.40235165952905672</v>
      </c>
      <c r="K34" s="308">
        <f t="shared" si="4"/>
        <v>0</v>
      </c>
      <c r="L34" s="49"/>
      <c r="M34" s="50"/>
      <c r="N34" s="318">
        <f>分析係数表!H37</f>
        <v>4.2719417558337268E-2</v>
      </c>
      <c r="O34" s="310">
        <f t="shared" si="7"/>
        <v>0</v>
      </c>
      <c r="P34" s="316">
        <f>分析係数表!C37</f>
        <v>0.58105140483022077</v>
      </c>
      <c r="Q34" s="310">
        <f t="shared" si="8"/>
        <v>0</v>
      </c>
      <c r="R34" s="310">
        <v>0</v>
      </c>
      <c r="S34" s="311">
        <f t="shared" si="9"/>
        <v>0</v>
      </c>
      <c r="T34" s="316">
        <f>分析係数表!F37</f>
        <v>0.63403708963374472</v>
      </c>
      <c r="U34" s="313">
        <f t="shared" si="1"/>
        <v>0</v>
      </c>
      <c r="V34" s="320">
        <f>分析係数表!D37</f>
        <v>7.9200513574427991E-2</v>
      </c>
      <c r="W34" s="291">
        <f t="shared" si="3"/>
        <v>0</v>
      </c>
      <c r="X34" s="316">
        <f>分析係数表!E37</f>
        <v>7.3600662533244779E-2</v>
      </c>
      <c r="Y34" s="292">
        <f t="shared" si="2"/>
        <v>0</v>
      </c>
    </row>
    <row r="35" spans="1:25">
      <c r="A35" s="278">
        <v>31</v>
      </c>
      <c r="B35" s="266" t="s">
        <v>95</v>
      </c>
      <c r="C35" s="287"/>
      <c r="D35" s="316">
        <f>投入係数表!AA35</f>
        <v>3.7980349000073715E-2</v>
      </c>
      <c r="E35" s="306">
        <f t="shared" si="10"/>
        <v>0</v>
      </c>
      <c r="F35" s="316">
        <f>分析係数表!C38</f>
        <v>0.47456671407271833</v>
      </c>
      <c r="G35" s="306">
        <f t="shared" si="5"/>
        <v>0</v>
      </c>
      <c r="H35" s="306">
        <v>0</v>
      </c>
      <c r="I35" s="306">
        <f t="shared" si="6"/>
        <v>0</v>
      </c>
      <c r="J35" s="316">
        <f>分析係数表!G38</f>
        <v>0.18003386475673192</v>
      </c>
      <c r="K35" s="308">
        <f t="shared" si="4"/>
        <v>0</v>
      </c>
      <c r="L35" s="49"/>
      <c r="M35" s="50"/>
      <c r="N35" s="318">
        <f>分析係数表!H38</f>
        <v>5.150358926080905E-2</v>
      </c>
      <c r="O35" s="310">
        <f t="shared" si="7"/>
        <v>0</v>
      </c>
      <c r="P35" s="316">
        <f>分析係数表!C38</f>
        <v>0.47456671407271833</v>
      </c>
      <c r="Q35" s="310">
        <f t="shared" si="8"/>
        <v>0</v>
      </c>
      <c r="R35" s="310">
        <v>0</v>
      </c>
      <c r="S35" s="311">
        <f t="shared" si="9"/>
        <v>0</v>
      </c>
      <c r="T35" s="316">
        <f>分析係数表!F38</f>
        <v>0.4997199825516766</v>
      </c>
      <c r="U35" s="313">
        <f t="shared" si="1"/>
        <v>0</v>
      </c>
      <c r="V35" s="320">
        <f>分析係数表!D38</f>
        <v>3.5590827435143364E-2</v>
      </c>
      <c r="W35" s="291">
        <f t="shared" si="3"/>
        <v>0</v>
      </c>
      <c r="X35" s="316">
        <f>分析係数表!E38</f>
        <v>3.1059891839156476E-2</v>
      </c>
      <c r="Y35" s="292">
        <f t="shared" si="2"/>
        <v>0</v>
      </c>
    </row>
    <row r="36" spans="1:25">
      <c r="A36" s="278">
        <v>32</v>
      </c>
      <c r="B36" s="266" t="s">
        <v>67</v>
      </c>
      <c r="C36" s="287"/>
      <c r="D36" s="316">
        <f>投入係数表!AA36</f>
        <v>0</v>
      </c>
      <c r="E36" s="306">
        <f t="shared" si="10"/>
        <v>0</v>
      </c>
      <c r="F36" s="316">
        <f>分析係数表!C39</f>
        <v>1</v>
      </c>
      <c r="G36" s="306">
        <f t="shared" si="5"/>
        <v>0</v>
      </c>
      <c r="H36" s="306">
        <v>0</v>
      </c>
      <c r="I36" s="306">
        <f t="shared" si="6"/>
        <v>0</v>
      </c>
      <c r="J36" s="316">
        <f>分析係数表!G39</f>
        <v>0.33345520667958617</v>
      </c>
      <c r="K36" s="308">
        <f t="shared" si="4"/>
        <v>0</v>
      </c>
      <c r="L36" s="49"/>
      <c r="M36" s="50"/>
      <c r="N36" s="318">
        <f>分析係数表!H39</f>
        <v>5.0851604954235139E-3</v>
      </c>
      <c r="O36" s="310">
        <f t="shared" si="7"/>
        <v>0</v>
      </c>
      <c r="P36" s="316">
        <f>分析係数表!C39</f>
        <v>1</v>
      </c>
      <c r="Q36" s="310">
        <f t="shared" si="8"/>
        <v>0</v>
      </c>
      <c r="R36" s="310">
        <v>0</v>
      </c>
      <c r="S36" s="311">
        <f t="shared" si="9"/>
        <v>0</v>
      </c>
      <c r="T36" s="316">
        <f>分析係数表!F39</f>
        <v>0.70859596344355691</v>
      </c>
      <c r="U36" s="313">
        <f t="shared" si="1"/>
        <v>0</v>
      </c>
      <c r="V36" s="320">
        <f>分析係数表!D39</f>
        <v>4.8027598057070089E-2</v>
      </c>
      <c r="W36" s="291">
        <f t="shared" si="3"/>
        <v>0</v>
      </c>
      <c r="X36" s="316">
        <f>分析係数表!E39</f>
        <v>4.8027598057070089E-2</v>
      </c>
      <c r="Y36" s="292">
        <f t="shared" si="2"/>
        <v>0</v>
      </c>
    </row>
    <row r="37" spans="1:25">
      <c r="A37" s="278">
        <v>33</v>
      </c>
      <c r="B37" s="266" t="s">
        <v>96</v>
      </c>
      <c r="C37" s="287"/>
      <c r="D37" s="316">
        <f>投入係数表!AA37</f>
        <v>1.8955948481944458E-4</v>
      </c>
      <c r="E37" s="306">
        <f t="shared" si="10"/>
        <v>0</v>
      </c>
      <c r="F37" s="316">
        <f>分析係数表!C40</f>
        <v>0.78927678494152065</v>
      </c>
      <c r="G37" s="306">
        <f t="shared" si="5"/>
        <v>0</v>
      </c>
      <c r="H37" s="306">
        <v>0</v>
      </c>
      <c r="I37" s="306">
        <f t="shared" si="6"/>
        <v>0</v>
      </c>
      <c r="J37" s="316">
        <f>分析係数表!G40</f>
        <v>0.52314226927728547</v>
      </c>
      <c r="K37" s="308">
        <f t="shared" si="4"/>
        <v>0</v>
      </c>
      <c r="L37" s="49"/>
      <c r="M37" s="50"/>
      <c r="N37" s="318">
        <f>分析係数表!H40</f>
        <v>3.428475595158087E-2</v>
      </c>
      <c r="O37" s="310">
        <f t="shared" si="7"/>
        <v>0</v>
      </c>
      <c r="P37" s="316">
        <f>分析係数表!C40</f>
        <v>0.78927678494152065</v>
      </c>
      <c r="Q37" s="310">
        <f t="shared" si="8"/>
        <v>0</v>
      </c>
      <c r="R37" s="310">
        <v>0</v>
      </c>
      <c r="S37" s="311">
        <f t="shared" si="9"/>
        <v>0</v>
      </c>
      <c r="T37" s="316">
        <f>分析係数表!F40</f>
        <v>0.70623799726049996</v>
      </c>
      <c r="U37" s="313">
        <f t="shared" si="1"/>
        <v>0</v>
      </c>
      <c r="V37" s="320">
        <f>分析係数表!D40</f>
        <v>9.0697433955161888E-2</v>
      </c>
      <c r="W37" s="291">
        <f t="shared" si="3"/>
        <v>0</v>
      </c>
      <c r="X37" s="316">
        <f>分析係数表!E40</f>
        <v>9.0562666353757981E-2</v>
      </c>
      <c r="Y37" s="292">
        <f t="shared" si="2"/>
        <v>0</v>
      </c>
    </row>
    <row r="38" spans="1:25">
      <c r="A38" s="278">
        <v>34</v>
      </c>
      <c r="B38" s="266" t="s">
        <v>97</v>
      </c>
      <c r="C38" s="287"/>
      <c r="D38" s="316">
        <f>投入係数表!AA38</f>
        <v>1.0531082489969143E-4</v>
      </c>
      <c r="E38" s="306">
        <f t="shared" si="10"/>
        <v>0</v>
      </c>
      <c r="F38" s="316">
        <f>分析係数表!C41</f>
        <v>0.99594790611943085</v>
      </c>
      <c r="G38" s="306">
        <f t="shared" si="5"/>
        <v>0</v>
      </c>
      <c r="H38" s="306">
        <v>0</v>
      </c>
      <c r="I38" s="306">
        <f t="shared" si="6"/>
        <v>0</v>
      </c>
      <c r="J38" s="316">
        <f>分析係数表!G41</f>
        <v>0.50896339569449323</v>
      </c>
      <c r="K38" s="308">
        <f t="shared" si="4"/>
        <v>0</v>
      </c>
      <c r="L38" s="49"/>
      <c r="M38" s="50"/>
      <c r="N38" s="318">
        <f>分析係数表!H41</f>
        <v>5.504775199299148E-2</v>
      </c>
      <c r="O38" s="310">
        <f t="shared" si="7"/>
        <v>0</v>
      </c>
      <c r="P38" s="316">
        <f>分析係数表!C41</f>
        <v>0.99594790611943085</v>
      </c>
      <c r="Q38" s="310">
        <f t="shared" si="8"/>
        <v>0</v>
      </c>
      <c r="R38" s="310">
        <v>0</v>
      </c>
      <c r="S38" s="311">
        <f t="shared" si="9"/>
        <v>0</v>
      </c>
      <c r="T38" s="316">
        <f>分析係数表!F41</f>
        <v>0.58132099287543681</v>
      </c>
      <c r="U38" s="313">
        <f t="shared" si="1"/>
        <v>0</v>
      </c>
      <c r="V38" s="320">
        <f>分析係数表!D41</f>
        <v>0.12149342216939719</v>
      </c>
      <c r="W38" s="291">
        <f t="shared" si="3"/>
        <v>0</v>
      </c>
      <c r="X38" s="316">
        <f>分析係数表!E41</f>
        <v>0.11755967401821014</v>
      </c>
      <c r="Y38" s="292">
        <f t="shared" si="2"/>
        <v>0</v>
      </c>
    </row>
    <row r="39" spans="1:25">
      <c r="A39" s="278">
        <v>35</v>
      </c>
      <c r="B39" s="266" t="s">
        <v>3</v>
      </c>
      <c r="C39" s="287"/>
      <c r="D39" s="316">
        <f>投入係数表!AA39</f>
        <v>7.4770685678780925E-3</v>
      </c>
      <c r="E39" s="306">
        <f>$C$29*D39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7"/>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316">
        <f>投入係数表!AA40</f>
        <v>0.16531166738629063</v>
      </c>
      <c r="E40" s="306">
        <f>$C$29*D40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7"/>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316">
        <f>投入係数表!AA41</f>
        <v>4.2124329959876574E-4</v>
      </c>
      <c r="E41" s="306">
        <f>$C$29*D41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7"/>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316">
        <f>投入係数表!AA42</f>
        <v>1.0267805427719916E-3</v>
      </c>
      <c r="E42" s="306">
        <f>$C$29*D42</f>
        <v>0</v>
      </c>
      <c r="F42" s="316">
        <f>分析係数表!C45</f>
        <v>1</v>
      </c>
      <c r="G42" s="306">
        <f>E42*F42</f>
        <v>0</v>
      </c>
      <c r="H42" s="306">
        <v>0</v>
      </c>
      <c r="I42" s="306">
        <f>C42+H42</f>
        <v>0</v>
      </c>
      <c r="J42" s="316">
        <f>分析係数表!G45</f>
        <v>0</v>
      </c>
      <c r="K42" s="308">
        <f>I42*J42</f>
        <v>0</v>
      </c>
      <c r="L42" s="49"/>
      <c r="M42" s="50"/>
      <c r="N42" s="318">
        <f>分析係数表!H45</f>
        <v>0</v>
      </c>
      <c r="O42" s="310">
        <f t="shared" si="7"/>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316">
        <f>投入係数表!AA43</f>
        <v>7.4823341091230771E-3</v>
      </c>
      <c r="E43" s="306">
        <f>$C$29*D43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7"/>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17">
        <f>投入係数表!AA44</f>
        <v>0.5492328106406057</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48C5D-65FA-4D9F-9619-896D4637AFA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330</v>
      </c>
      <c r="S2" s="83" t="s">
        <v>240</v>
      </c>
      <c r="U2" s="290" t="s">
        <v>227</v>
      </c>
      <c r="W2" s="83" t="s">
        <v>216</v>
      </c>
      <c r="Y2" s="83" t="s">
        <v>241</v>
      </c>
    </row>
    <row r="3" spans="1:25" ht="44">
      <c r="B3" s="39"/>
      <c r="C3" s="40" t="s">
        <v>242</v>
      </c>
      <c r="D3" s="40" t="s">
        <v>331</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投入係数表!AB5</f>
        <v>0</v>
      </c>
      <c r="E5" s="306">
        <f>$C$30*D5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 t="shared" ref="O5:O15" si="0">$M$44*N5</f>
        <v>0</v>
      </c>
      <c r="P5" s="316">
        <f>分析係数表!C8</f>
        <v>0.17333290637377241</v>
      </c>
      <c r="Q5" s="310">
        <f>O5*P5</f>
        <v>0</v>
      </c>
      <c r="R5" s="310">
        <f t="array" ref="R5:R43">MMULT(逆行列係数表!C5:AO43,Q5:Q43)</f>
        <v>0</v>
      </c>
      <c r="S5" s="311">
        <f t="shared" ref="S5:S38" si="1">I5+R5</f>
        <v>0</v>
      </c>
      <c r="T5" s="316">
        <f>分析係数表!F8</f>
        <v>0.42721038226158625</v>
      </c>
      <c r="U5" s="313">
        <f t="shared" ref="U5:U38" si="2">S5*T5</f>
        <v>0</v>
      </c>
      <c r="V5" s="320">
        <f>分析係数表!D8</f>
        <v>0.32298797552049696</v>
      </c>
      <c r="W5" s="301">
        <f t="shared" ref="W5:W38" si="3">ROUND(S5*V5,0)</f>
        <v>0</v>
      </c>
      <c r="X5" s="316">
        <f>分析係数表!E8</f>
        <v>0.12265584155979949</v>
      </c>
      <c r="Y5" s="302">
        <f>ROUND(S5*X5,0)</f>
        <v>0</v>
      </c>
    </row>
    <row r="6" spans="1:25">
      <c r="A6" s="278">
        <v>2</v>
      </c>
      <c r="B6" s="266" t="s">
        <v>74</v>
      </c>
      <c r="C6" s="287"/>
      <c r="D6" s="316">
        <f>投入係数表!AB6</f>
        <v>0</v>
      </c>
      <c r="E6" s="306">
        <f>$C$30*D6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 t="shared" si="0"/>
        <v>0</v>
      </c>
      <c r="P6" s="316">
        <f>分析係数表!C9</f>
        <v>0.39351462480142041</v>
      </c>
      <c r="Q6" s="310">
        <f>O6*P6</f>
        <v>0</v>
      </c>
      <c r="R6" s="310">
        <v>0</v>
      </c>
      <c r="S6" s="311">
        <f t="shared" si="1"/>
        <v>0</v>
      </c>
      <c r="T6" s="316">
        <f>分析係数表!F9</f>
        <v>0.63987813845992225</v>
      </c>
      <c r="U6" s="313">
        <f t="shared" si="2"/>
        <v>0</v>
      </c>
      <c r="V6" s="320">
        <f>分析係数表!D9</f>
        <v>0.29572434079210003</v>
      </c>
      <c r="W6" s="301">
        <f t="shared" si="3"/>
        <v>0</v>
      </c>
      <c r="X6" s="316">
        <f>分析係数表!E9</f>
        <v>0.26862065342998215</v>
      </c>
      <c r="Y6" s="302">
        <f>ROUND(S6*X6,0)</f>
        <v>0</v>
      </c>
    </row>
    <row r="7" spans="1:25">
      <c r="A7" s="278">
        <v>3</v>
      </c>
      <c r="B7" s="266" t="s">
        <v>75</v>
      </c>
      <c r="C7" s="287"/>
      <c r="D7" s="316">
        <f>投入係数表!AB7</f>
        <v>0</v>
      </c>
      <c r="E7" s="306">
        <f>$C$30*D7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 t="shared" si="0"/>
        <v>0</v>
      </c>
      <c r="P7" s="316">
        <f>分析係数表!C10</f>
        <v>0.12671464860287895</v>
      </c>
      <c r="Q7" s="310">
        <f>O7*P7</f>
        <v>0</v>
      </c>
      <c r="R7" s="310">
        <v>0</v>
      </c>
      <c r="S7" s="311">
        <f t="shared" si="1"/>
        <v>0</v>
      </c>
      <c r="T7" s="316">
        <f>分析係数表!F10</f>
        <v>0.47381340455197063</v>
      </c>
      <c r="U7" s="313">
        <f t="shared" si="2"/>
        <v>0</v>
      </c>
      <c r="V7" s="320">
        <f>分析係数表!D10</f>
        <v>9.5045460793747427E-2</v>
      </c>
      <c r="W7" s="301">
        <f t="shared" si="3"/>
        <v>0</v>
      </c>
      <c r="X7" s="316">
        <f>分析係数表!E10</f>
        <v>4.2279520059697977E-2</v>
      </c>
      <c r="Y7" s="302">
        <f>ROUND(S7*X7,0)</f>
        <v>0</v>
      </c>
    </row>
    <row r="8" spans="1:25">
      <c r="A8" s="278">
        <v>4</v>
      </c>
      <c r="B8" s="266" t="s">
        <v>76</v>
      </c>
      <c r="C8" s="287"/>
      <c r="D8" s="316">
        <f>投入係数表!AB8</f>
        <v>0</v>
      </c>
      <c r="E8" s="306">
        <f>$C$30*D8</f>
        <v>0</v>
      </c>
      <c r="F8" s="316">
        <f>分析係数表!C11</f>
        <v>9.348517078458185E-3</v>
      </c>
      <c r="G8" s="306">
        <f>E8*F8</f>
        <v>0</v>
      </c>
      <c r="H8" s="306">
        <v>0</v>
      </c>
      <c r="I8" s="306">
        <f>C8+H8</f>
        <v>0</v>
      </c>
      <c r="J8" s="316">
        <f>分析係数表!G11</f>
        <v>0.2579516055394917</v>
      </c>
      <c r="K8" s="308">
        <f>I8*J8</f>
        <v>0</v>
      </c>
      <c r="L8" s="49"/>
      <c r="M8" s="50"/>
      <c r="N8" s="318">
        <f>分析係数表!H11</f>
        <v>-1.9466162084954558E-5</v>
      </c>
      <c r="O8" s="310">
        <f t="shared" si="0"/>
        <v>0</v>
      </c>
      <c r="P8" s="316">
        <f>分析係数表!C11</f>
        <v>9.348517078458185E-3</v>
      </c>
      <c r="Q8" s="310">
        <f>O8*P8</f>
        <v>0</v>
      </c>
      <c r="R8" s="310">
        <v>0</v>
      </c>
      <c r="S8" s="311">
        <f t="shared" si="1"/>
        <v>0</v>
      </c>
      <c r="T8" s="316">
        <f>分析係数表!F11</f>
        <v>0.54360066960888753</v>
      </c>
      <c r="U8" s="313">
        <f t="shared" si="2"/>
        <v>0</v>
      </c>
      <c r="V8" s="320">
        <f>分析係数表!D11</f>
        <v>4.0785268604474206E-2</v>
      </c>
      <c r="W8" s="301">
        <f t="shared" si="3"/>
        <v>0</v>
      </c>
      <c r="X8" s="316">
        <f>分析係数表!E11</f>
        <v>3.926343022371024E-2</v>
      </c>
      <c r="Y8" s="302">
        <f t="shared" ref="Y8:Y38" si="4">ROUND(S8*X8,0)</f>
        <v>0</v>
      </c>
    </row>
    <row r="9" spans="1:25">
      <c r="A9" s="278">
        <v>5</v>
      </c>
      <c r="B9" s="266" t="s">
        <v>77</v>
      </c>
      <c r="C9" s="287"/>
      <c r="D9" s="316">
        <f>投入係数表!AB9</f>
        <v>0</v>
      </c>
      <c r="E9" s="306">
        <f t="shared" ref="E9:E38" si="5">$C$30*D9</f>
        <v>0</v>
      </c>
      <c r="F9" s="316">
        <f>分析係数表!C12</f>
        <v>0.26169189557273109</v>
      </c>
      <c r="G9" s="306">
        <f>E9*F9</f>
        <v>0</v>
      </c>
      <c r="H9" s="306">
        <v>0</v>
      </c>
      <c r="I9" s="306">
        <f t="shared" ref="I9:I38" si="6">C9+H9</f>
        <v>0</v>
      </c>
      <c r="J9" s="316">
        <f>分析係数表!G12</f>
        <v>0.13770114594385849</v>
      </c>
      <c r="K9" s="308">
        <f>I9*J9</f>
        <v>0</v>
      </c>
      <c r="L9" s="49"/>
      <c r="M9" s="50"/>
      <c r="N9" s="318">
        <f>分析係数表!H12</f>
        <v>0.10146071966313146</v>
      </c>
      <c r="O9" s="310">
        <f t="shared" si="0"/>
        <v>0</v>
      </c>
      <c r="P9" s="316">
        <f>分析係数表!C12</f>
        <v>0.26169189557273109</v>
      </c>
      <c r="Q9" s="310">
        <f>O9*P9</f>
        <v>0</v>
      </c>
      <c r="R9" s="310">
        <v>0</v>
      </c>
      <c r="S9" s="311">
        <f t="shared" si="1"/>
        <v>0</v>
      </c>
      <c r="T9" s="316">
        <f>分析係数表!F12</f>
        <v>0.33651535386825859</v>
      </c>
      <c r="U9" s="313">
        <f t="shared" si="2"/>
        <v>0</v>
      </c>
      <c r="V9" s="320">
        <f>分析係数表!D12</f>
        <v>3.4578030097235327E-2</v>
      </c>
      <c r="W9" s="301">
        <f t="shared" si="3"/>
        <v>0</v>
      </c>
      <c r="X9" s="316">
        <f>分析係数表!E12</f>
        <v>3.3355134693599395E-2</v>
      </c>
      <c r="Y9" s="302">
        <f t="shared" si="4"/>
        <v>0</v>
      </c>
    </row>
    <row r="10" spans="1:25">
      <c r="A10" s="278">
        <v>6</v>
      </c>
      <c r="B10" s="266" t="s">
        <v>78</v>
      </c>
      <c r="C10" s="287"/>
      <c r="D10" s="316">
        <f>投入係数表!AB10</f>
        <v>2.7433735425828054E-3</v>
      </c>
      <c r="E10" s="306">
        <f t="shared" si="5"/>
        <v>0</v>
      </c>
      <c r="F10" s="316">
        <f>分析係数表!C13</f>
        <v>8.2810371123538395E-2</v>
      </c>
      <c r="G10" s="306">
        <f t="shared" ref="G10:G38" si="7">E10*F10</f>
        <v>0</v>
      </c>
      <c r="H10" s="306">
        <v>0</v>
      </c>
      <c r="I10" s="306">
        <f t="shared" si="6"/>
        <v>0</v>
      </c>
      <c r="J10" s="316">
        <f>分析係数表!G13</f>
        <v>0.2721720626600464</v>
      </c>
      <c r="K10" s="308">
        <f t="shared" ref="K10:K38" si="8">I10*J10</f>
        <v>0</v>
      </c>
      <c r="L10" s="49"/>
      <c r="M10" s="50"/>
      <c r="N10" s="318">
        <f>分析係数表!H13</f>
        <v>1.212874021164739E-2</v>
      </c>
      <c r="O10" s="310">
        <f t="shared" si="0"/>
        <v>0</v>
      </c>
      <c r="P10" s="316">
        <f>分析係数表!C13</f>
        <v>8.2810371123538395E-2</v>
      </c>
      <c r="Q10" s="310">
        <f t="shared" ref="Q10:Q38" si="9">O10*P10</f>
        <v>0</v>
      </c>
      <c r="R10" s="310">
        <v>0</v>
      </c>
      <c r="S10" s="311">
        <f t="shared" si="1"/>
        <v>0</v>
      </c>
      <c r="T10" s="316">
        <f>分析係数表!F13</f>
        <v>0.39077170920544851</v>
      </c>
      <c r="U10" s="313">
        <f t="shared" si="2"/>
        <v>0</v>
      </c>
      <c r="V10" s="320">
        <f>分析係数表!D13</f>
        <v>0.12720758845381647</v>
      </c>
      <c r="W10" s="301">
        <f t="shared" si="3"/>
        <v>0</v>
      </c>
      <c r="X10" s="316">
        <f>分析係数表!E13</f>
        <v>9.5492852763317662E-2</v>
      </c>
      <c r="Y10" s="302">
        <f t="shared" si="4"/>
        <v>0</v>
      </c>
    </row>
    <row r="11" spans="1:25">
      <c r="A11" s="278">
        <v>7</v>
      </c>
      <c r="B11" s="266" t="s">
        <v>79</v>
      </c>
      <c r="C11" s="287"/>
      <c r="D11" s="316">
        <f>投入係数表!AB11</f>
        <v>4.5543586916080561E-3</v>
      </c>
      <c r="E11" s="306">
        <f t="shared" si="5"/>
        <v>0</v>
      </c>
      <c r="F11" s="316">
        <f>分析係数表!C14</f>
        <v>0.29759344347769412</v>
      </c>
      <c r="G11" s="306">
        <f t="shared" si="7"/>
        <v>0</v>
      </c>
      <c r="H11" s="306">
        <v>0</v>
      </c>
      <c r="I11" s="306">
        <f t="shared" si="6"/>
        <v>0</v>
      </c>
      <c r="J11" s="316">
        <f>分析係数表!G14</f>
        <v>0.17335642824825784</v>
      </c>
      <c r="K11" s="308">
        <f t="shared" si="8"/>
        <v>0</v>
      </c>
      <c r="L11" s="49"/>
      <c r="M11" s="50"/>
      <c r="N11" s="318">
        <f>分析係数表!H14</f>
        <v>1.9165801846449152E-3</v>
      </c>
      <c r="O11" s="310">
        <f t="shared" si="0"/>
        <v>0</v>
      </c>
      <c r="P11" s="316">
        <f>分析係数表!C14</f>
        <v>0.29759344347769412</v>
      </c>
      <c r="Q11" s="310">
        <f t="shared" si="9"/>
        <v>0</v>
      </c>
      <c r="R11" s="310">
        <v>0</v>
      </c>
      <c r="S11" s="311">
        <f t="shared" si="1"/>
        <v>0</v>
      </c>
      <c r="T11" s="316">
        <f>分析係数表!F14</f>
        <v>0.35598651785260127</v>
      </c>
      <c r="U11" s="313">
        <f t="shared" si="2"/>
        <v>0</v>
      </c>
      <c r="V11" s="320">
        <f>分析係数表!D14</f>
        <v>4.3833041969742803E-2</v>
      </c>
      <c r="W11" s="301">
        <f t="shared" si="3"/>
        <v>0</v>
      </c>
      <c r="X11" s="316">
        <f>分析係数表!E14</f>
        <v>3.8757158040430381E-2</v>
      </c>
      <c r="Y11" s="302">
        <f t="shared" si="4"/>
        <v>0</v>
      </c>
    </row>
    <row r="12" spans="1:25">
      <c r="A12" s="278">
        <v>8</v>
      </c>
      <c r="B12" s="266" t="s">
        <v>80</v>
      </c>
      <c r="C12" s="287"/>
      <c r="D12" s="316">
        <f>投入係数表!AB12</f>
        <v>1.5397856403222119E-2</v>
      </c>
      <c r="E12" s="306">
        <f t="shared" si="5"/>
        <v>0</v>
      </c>
      <c r="F12" s="316">
        <f>分析係数表!C15</f>
        <v>0.21593049601829584</v>
      </c>
      <c r="G12" s="306">
        <f t="shared" si="7"/>
        <v>0</v>
      </c>
      <c r="H12" s="306">
        <v>0</v>
      </c>
      <c r="I12" s="306">
        <f t="shared" si="6"/>
        <v>0</v>
      </c>
      <c r="J12" s="316">
        <f>分析係数表!G15</f>
        <v>0.1171240792325445</v>
      </c>
      <c r="K12" s="308">
        <f t="shared" si="8"/>
        <v>0</v>
      </c>
      <c r="L12" s="49"/>
      <c r="M12" s="50"/>
      <c r="N12" s="318">
        <f>分析係数表!H15</f>
        <v>7.9892300155183192E-3</v>
      </c>
      <c r="O12" s="310">
        <f t="shared" si="0"/>
        <v>0</v>
      </c>
      <c r="P12" s="316">
        <f>分析係数表!C15</f>
        <v>0.21593049601829584</v>
      </c>
      <c r="Q12" s="310">
        <f t="shared" si="9"/>
        <v>0</v>
      </c>
      <c r="R12" s="310">
        <v>0</v>
      </c>
      <c r="S12" s="311">
        <f t="shared" si="1"/>
        <v>0</v>
      </c>
      <c r="T12" s="316">
        <f>分析係数表!F15</f>
        <v>0.35842164855867914</v>
      </c>
      <c r="U12" s="313">
        <f t="shared" si="2"/>
        <v>0</v>
      </c>
      <c r="V12" s="320">
        <f>分析係数表!D15</f>
        <v>1.5678367482667734E-2</v>
      </c>
      <c r="W12" s="301">
        <f t="shared" si="3"/>
        <v>0</v>
      </c>
      <c r="X12" s="316">
        <f>分析係数表!E15</f>
        <v>1.5634458686506418E-2</v>
      </c>
      <c r="Y12" s="302">
        <f t="shared" si="4"/>
        <v>0</v>
      </c>
    </row>
    <row r="13" spans="1:25">
      <c r="A13" s="278">
        <v>9</v>
      </c>
      <c r="B13" s="266" t="s">
        <v>81</v>
      </c>
      <c r="C13" s="287"/>
      <c r="D13" s="316">
        <f>投入係数表!AB13</f>
        <v>1.7536074017294012E-2</v>
      </c>
      <c r="E13" s="306">
        <f t="shared" si="5"/>
        <v>0</v>
      </c>
      <c r="F13" s="316">
        <f>分析係数表!C16</f>
        <v>0.18770505348742417</v>
      </c>
      <c r="G13" s="306">
        <f t="shared" si="7"/>
        <v>0</v>
      </c>
      <c r="H13" s="306">
        <v>0</v>
      </c>
      <c r="I13" s="306">
        <f t="shared" si="6"/>
        <v>0</v>
      </c>
      <c r="J13" s="316">
        <f>分析係数表!G16</f>
        <v>1.5279579137581789E-2</v>
      </c>
      <c r="K13" s="308">
        <f t="shared" si="8"/>
        <v>0</v>
      </c>
      <c r="L13" s="49"/>
      <c r="M13" s="50"/>
      <c r="N13" s="318">
        <f>分析係数表!H16</f>
        <v>6.0242927132958465E-3</v>
      </c>
      <c r="O13" s="310">
        <f t="shared" si="0"/>
        <v>0</v>
      </c>
      <c r="P13" s="316">
        <f>分析係数表!C16</f>
        <v>0.18770505348742417</v>
      </c>
      <c r="Q13" s="310">
        <f t="shared" si="9"/>
        <v>0</v>
      </c>
      <c r="R13" s="310">
        <v>0</v>
      </c>
      <c r="S13" s="311">
        <f t="shared" si="1"/>
        <v>0</v>
      </c>
      <c r="T13" s="316">
        <f>分析係数表!F16</f>
        <v>0.2627694146106877</v>
      </c>
      <c r="U13" s="313">
        <f t="shared" si="2"/>
        <v>0</v>
      </c>
      <c r="V13" s="320">
        <f>分析係数表!D16</f>
        <v>1.0339400475073228E-2</v>
      </c>
      <c r="W13" s="301">
        <f t="shared" si="3"/>
        <v>0</v>
      </c>
      <c r="X13" s="316">
        <f>分析係数表!E16</f>
        <v>1.0339400475073228E-2</v>
      </c>
      <c r="Y13" s="302">
        <f t="shared" si="4"/>
        <v>0</v>
      </c>
    </row>
    <row r="14" spans="1:25">
      <c r="A14" s="278">
        <v>10</v>
      </c>
      <c r="B14" s="266" t="s">
        <v>82</v>
      </c>
      <c r="C14" s="287"/>
      <c r="D14" s="316">
        <f>投入係数表!AB14</f>
        <v>2.0664954299520807E-2</v>
      </c>
      <c r="E14" s="306">
        <f t="shared" si="5"/>
        <v>0</v>
      </c>
      <c r="F14" s="316">
        <f>分析係数表!C17</f>
        <v>0.24245613901755958</v>
      </c>
      <c r="G14" s="306">
        <f t="shared" si="7"/>
        <v>0</v>
      </c>
      <c r="H14" s="306">
        <v>0</v>
      </c>
      <c r="I14" s="306">
        <f t="shared" si="6"/>
        <v>0</v>
      </c>
      <c r="J14" s="316">
        <f>分析係数表!G17</f>
        <v>0.24054742090319753</v>
      </c>
      <c r="K14" s="308">
        <f t="shared" si="8"/>
        <v>0</v>
      </c>
      <c r="L14" s="49"/>
      <c r="M14" s="50"/>
      <c r="N14" s="318">
        <f>分析係数表!H17</f>
        <v>2.8816966460243139E-3</v>
      </c>
      <c r="O14" s="310">
        <f t="shared" si="0"/>
        <v>0</v>
      </c>
      <c r="P14" s="316">
        <f>分析係数表!C17</f>
        <v>0.24245613901755958</v>
      </c>
      <c r="Q14" s="310">
        <f t="shared" si="9"/>
        <v>0</v>
      </c>
      <c r="R14" s="310">
        <v>0</v>
      </c>
      <c r="S14" s="311">
        <f t="shared" si="1"/>
        <v>0</v>
      </c>
      <c r="T14" s="316">
        <f>分析係数表!F17</f>
        <v>0.42825667105631338</v>
      </c>
      <c r="U14" s="313">
        <f t="shared" si="2"/>
        <v>0</v>
      </c>
      <c r="V14" s="320">
        <f>分析係数表!D17</f>
        <v>5.1560411778863557E-2</v>
      </c>
      <c r="W14" s="301">
        <f t="shared" si="3"/>
        <v>0</v>
      </c>
      <c r="X14" s="316">
        <f>分析係数表!E17</f>
        <v>4.9008807340167618E-2</v>
      </c>
      <c r="Y14" s="302">
        <f t="shared" si="4"/>
        <v>0</v>
      </c>
    </row>
    <row r="15" spans="1:25">
      <c r="A15" s="278">
        <v>11</v>
      </c>
      <c r="B15" s="266" t="s">
        <v>83</v>
      </c>
      <c r="C15" s="287"/>
      <c r="D15" s="316">
        <f>投入係数表!AB15</f>
        <v>4.9309001582370688E-4</v>
      </c>
      <c r="E15" s="306">
        <f t="shared" si="5"/>
        <v>0</v>
      </c>
      <c r="F15" s="316">
        <f>分析係数表!C18</f>
        <v>0.40831687749419565</v>
      </c>
      <c r="G15" s="306">
        <f t="shared" si="7"/>
        <v>0</v>
      </c>
      <c r="H15" s="306">
        <v>0</v>
      </c>
      <c r="I15" s="306">
        <f t="shared" si="6"/>
        <v>0</v>
      </c>
      <c r="J15" s="316">
        <f>分析係数表!G18</f>
        <v>0.21766947174074985</v>
      </c>
      <c r="K15" s="308">
        <f t="shared" si="8"/>
        <v>0</v>
      </c>
      <c r="L15" s="49"/>
      <c r="M15" s="50"/>
      <c r="N15" s="318">
        <f>分析係数表!H18</f>
        <v>4.4543159123807785E-4</v>
      </c>
      <c r="O15" s="310">
        <f t="shared" si="0"/>
        <v>0</v>
      </c>
      <c r="P15" s="316">
        <f>分析係数表!C18</f>
        <v>0.40831687749419565</v>
      </c>
      <c r="Q15" s="310">
        <f t="shared" si="9"/>
        <v>0</v>
      </c>
      <c r="R15" s="310">
        <v>0</v>
      </c>
      <c r="S15" s="311">
        <f t="shared" si="1"/>
        <v>0</v>
      </c>
      <c r="T15" s="316">
        <f>分析係数表!F18</f>
        <v>0.48997194925916815</v>
      </c>
      <c r="U15" s="313">
        <f t="shared" si="2"/>
        <v>0</v>
      </c>
      <c r="V15" s="320">
        <f>分析係数表!D18</f>
        <v>3.8565313316438733E-2</v>
      </c>
      <c r="W15" s="301">
        <f t="shared" si="3"/>
        <v>0</v>
      </c>
      <c r="X15" s="316">
        <f>分析係数表!E18</f>
        <v>3.6576455199010559E-2</v>
      </c>
      <c r="Y15" s="302">
        <f t="shared" si="4"/>
        <v>0</v>
      </c>
    </row>
    <row r="16" spans="1:25">
      <c r="A16" s="278">
        <v>12</v>
      </c>
      <c r="B16" s="266" t="s">
        <v>84</v>
      </c>
      <c r="C16" s="287"/>
      <c r="D16" s="316">
        <f>投入係数表!AB16</f>
        <v>0</v>
      </c>
      <c r="E16" s="306">
        <f t="shared" si="5"/>
        <v>0</v>
      </c>
      <c r="F16" s="316">
        <f>分析係数表!C19</f>
        <v>0.72110086081153413</v>
      </c>
      <c r="G16" s="306">
        <f t="shared" si="7"/>
        <v>0</v>
      </c>
      <c r="H16" s="306">
        <v>0</v>
      </c>
      <c r="I16" s="306">
        <f t="shared" si="6"/>
        <v>0</v>
      </c>
      <c r="J16" s="316">
        <f>分析係数表!G19</f>
        <v>6.2445810408374151E-2</v>
      </c>
      <c r="K16" s="308">
        <f t="shared" si="8"/>
        <v>0</v>
      </c>
      <c r="L16" s="49"/>
      <c r="M16" s="50"/>
      <c r="N16" s="318">
        <f>分析係数表!H19</f>
        <v>-1.2604560155461526E-4</v>
      </c>
      <c r="O16" s="310">
        <f t="shared" ref="O16:O43" si="10">$M$44*N16</f>
        <v>0</v>
      </c>
      <c r="P16" s="316">
        <f>分析係数表!C19</f>
        <v>0.72110086081153413</v>
      </c>
      <c r="Q16" s="310">
        <f t="shared" si="9"/>
        <v>0</v>
      </c>
      <c r="R16" s="310">
        <v>0</v>
      </c>
      <c r="S16" s="311">
        <f t="shared" si="1"/>
        <v>0</v>
      </c>
      <c r="T16" s="316">
        <f>分析係数表!F19</f>
        <v>0.21331101927013058</v>
      </c>
      <c r="U16" s="313">
        <f t="shared" si="2"/>
        <v>0</v>
      </c>
      <c r="V16" s="320">
        <f>分析係数表!D19</f>
        <v>1.2736199640345095E-2</v>
      </c>
      <c r="W16" s="301">
        <f t="shared" si="3"/>
        <v>0</v>
      </c>
      <c r="X16" s="316">
        <f>分析係数表!E19</f>
        <v>1.2523714081279422E-2</v>
      </c>
      <c r="Y16" s="302">
        <f t="shared" si="4"/>
        <v>0</v>
      </c>
    </row>
    <row r="17" spans="1:25">
      <c r="A17" s="278">
        <v>13</v>
      </c>
      <c r="B17" s="266" t="s">
        <v>85</v>
      </c>
      <c r="C17" s="287"/>
      <c r="D17" s="316">
        <f>投入係数表!AB17</f>
        <v>4.4826365074882447E-6</v>
      </c>
      <c r="E17" s="306">
        <f t="shared" si="5"/>
        <v>0</v>
      </c>
      <c r="F17" s="316">
        <f>分析係数表!C20</f>
        <v>4.9598906854145253E-2</v>
      </c>
      <c r="G17" s="306">
        <f t="shared" si="7"/>
        <v>0</v>
      </c>
      <c r="H17" s="306">
        <v>0</v>
      </c>
      <c r="I17" s="306">
        <f t="shared" si="6"/>
        <v>0</v>
      </c>
      <c r="J17" s="316">
        <f>分析係数表!G20</f>
        <v>0.11671945764775135</v>
      </c>
      <c r="K17" s="308">
        <f t="shared" si="8"/>
        <v>0</v>
      </c>
      <c r="L17" s="49"/>
      <c r="M17" s="50"/>
      <c r="N17" s="318">
        <f>分析係数表!H20</f>
        <v>7.0439320449493942E-4</v>
      </c>
      <c r="O17" s="310">
        <f t="shared" si="10"/>
        <v>0</v>
      </c>
      <c r="P17" s="316">
        <f>分析係数表!C20</f>
        <v>4.9598906854145253E-2</v>
      </c>
      <c r="Q17" s="310">
        <f t="shared" si="9"/>
        <v>0</v>
      </c>
      <c r="R17" s="310">
        <v>0</v>
      </c>
      <c r="S17" s="311">
        <f t="shared" si="1"/>
        <v>0</v>
      </c>
      <c r="T17" s="316">
        <f>分析係数表!F20</f>
        <v>0.2109583665362576</v>
      </c>
      <c r="U17" s="313">
        <f t="shared" si="2"/>
        <v>0</v>
      </c>
      <c r="V17" s="320">
        <f>分析係数表!D20</f>
        <v>3.0797631013066269E-2</v>
      </c>
      <c r="W17" s="301">
        <f t="shared" si="3"/>
        <v>0</v>
      </c>
      <c r="X17" s="316">
        <f>分析係数表!E20</f>
        <v>2.9972730221401771E-2</v>
      </c>
      <c r="Y17" s="302">
        <f t="shared" si="4"/>
        <v>0</v>
      </c>
    </row>
    <row r="18" spans="1:25">
      <c r="A18" s="278">
        <v>14</v>
      </c>
      <c r="B18" s="266" t="s">
        <v>86</v>
      </c>
      <c r="C18" s="287"/>
      <c r="D18" s="316">
        <f>投入係数表!AB18</f>
        <v>1.4792700474711205E-4</v>
      </c>
      <c r="E18" s="306">
        <f t="shared" si="5"/>
        <v>0</v>
      </c>
      <c r="F18" s="316">
        <f>分析係数表!C21</f>
        <v>0.28411166756853934</v>
      </c>
      <c r="G18" s="306">
        <f t="shared" si="7"/>
        <v>0</v>
      </c>
      <c r="H18" s="306">
        <v>0</v>
      </c>
      <c r="I18" s="306">
        <f t="shared" si="6"/>
        <v>0</v>
      </c>
      <c r="J18" s="316">
        <f>分析係数表!G21</f>
        <v>0.29005387701730417</v>
      </c>
      <c r="K18" s="308">
        <f t="shared" si="8"/>
        <v>0</v>
      </c>
      <c r="L18" s="49"/>
      <c r="M18" s="50"/>
      <c r="N18" s="318">
        <f>分析係数表!H21</f>
        <v>2.3737267060065176E-3</v>
      </c>
      <c r="O18" s="310">
        <f t="shared" si="10"/>
        <v>0</v>
      </c>
      <c r="P18" s="316">
        <f>分析係数表!C21</f>
        <v>0.28411166756853934</v>
      </c>
      <c r="Q18" s="310">
        <f t="shared" si="9"/>
        <v>0</v>
      </c>
      <c r="R18" s="310">
        <v>0</v>
      </c>
      <c r="S18" s="311">
        <f t="shared" si="1"/>
        <v>0</v>
      </c>
      <c r="T18" s="316">
        <f>分析係数表!F21</f>
        <v>0.45791147145628314</v>
      </c>
      <c r="U18" s="313">
        <f t="shared" si="2"/>
        <v>0</v>
      </c>
      <c r="V18" s="320">
        <f>分析係数表!D21</f>
        <v>5.9847590028896828E-2</v>
      </c>
      <c r="W18" s="301">
        <f t="shared" si="3"/>
        <v>0</v>
      </c>
      <c r="X18" s="316">
        <f>分析係数表!E21</f>
        <v>5.4782163530779596E-2</v>
      </c>
      <c r="Y18" s="302">
        <f t="shared" si="4"/>
        <v>0</v>
      </c>
    </row>
    <row r="19" spans="1:25">
      <c r="A19" s="278">
        <v>15</v>
      </c>
      <c r="B19" s="266" t="s">
        <v>70</v>
      </c>
      <c r="C19" s="287"/>
      <c r="D19" s="316">
        <f>投入係数表!AB19</f>
        <v>0</v>
      </c>
      <c r="E19" s="306">
        <f t="shared" si="5"/>
        <v>0</v>
      </c>
      <c r="F19" s="316">
        <f>分析係数表!C22</f>
        <v>0.28280144764930404</v>
      </c>
      <c r="G19" s="306">
        <f t="shared" si="7"/>
        <v>0</v>
      </c>
      <c r="H19" s="306">
        <v>0</v>
      </c>
      <c r="I19" s="306">
        <f t="shared" si="6"/>
        <v>0</v>
      </c>
      <c r="J19" s="316">
        <f>分析係数表!G22</f>
        <v>0.21325815420745545</v>
      </c>
      <c r="K19" s="308">
        <f t="shared" si="8"/>
        <v>0</v>
      </c>
      <c r="L19" s="49"/>
      <c r="M19" s="50"/>
      <c r="N19" s="318">
        <f>分析係数表!H22</f>
        <v>5.2408897921031505E-5</v>
      </c>
      <c r="O19" s="310">
        <f t="shared" si="10"/>
        <v>0</v>
      </c>
      <c r="P19" s="316">
        <f>分析係数表!C22</f>
        <v>0.28280144764930404</v>
      </c>
      <c r="Q19" s="310">
        <f t="shared" si="9"/>
        <v>0</v>
      </c>
      <c r="R19" s="310">
        <v>0</v>
      </c>
      <c r="S19" s="311">
        <f t="shared" si="1"/>
        <v>0</v>
      </c>
      <c r="T19" s="316">
        <f>分析係数表!F22</f>
        <v>0.43073258580094059</v>
      </c>
      <c r="U19" s="313">
        <f t="shared" si="2"/>
        <v>0</v>
      </c>
      <c r="V19" s="320">
        <f>分析係数表!D22</f>
        <v>2.2938556731137788E-2</v>
      </c>
      <c r="W19" s="301">
        <f t="shared" si="3"/>
        <v>0</v>
      </c>
      <c r="X19" s="316">
        <f>分析係数表!E22</f>
        <v>2.2183368519679003E-2</v>
      </c>
      <c r="Y19" s="302">
        <f t="shared" si="4"/>
        <v>0</v>
      </c>
    </row>
    <row r="20" spans="1:25">
      <c r="A20" s="278">
        <v>16</v>
      </c>
      <c r="B20" s="266" t="s">
        <v>71</v>
      </c>
      <c r="C20" s="287"/>
      <c r="D20" s="316">
        <f>投入係数表!AB20</f>
        <v>0</v>
      </c>
      <c r="E20" s="306">
        <f t="shared" si="5"/>
        <v>0</v>
      </c>
      <c r="F20" s="316">
        <f>分析係数表!C23</f>
        <v>0.31843177703160996</v>
      </c>
      <c r="G20" s="306">
        <f t="shared" si="7"/>
        <v>0</v>
      </c>
      <c r="H20" s="306">
        <v>0</v>
      </c>
      <c r="I20" s="306">
        <f t="shared" si="6"/>
        <v>0</v>
      </c>
      <c r="J20" s="316">
        <f>分析係数表!G23</f>
        <v>0.24379890925547271</v>
      </c>
      <c r="K20" s="308">
        <f t="shared" si="8"/>
        <v>0</v>
      </c>
      <c r="L20" s="49"/>
      <c r="M20" s="50"/>
      <c r="N20" s="318">
        <f>分析係数表!H23</f>
        <v>7.2227388731505603E-6</v>
      </c>
      <c r="O20" s="310">
        <f t="shared" si="10"/>
        <v>0</v>
      </c>
      <c r="P20" s="316">
        <f>分析係数表!C23</f>
        <v>0.31843177703160996</v>
      </c>
      <c r="Q20" s="310">
        <f t="shared" si="9"/>
        <v>0</v>
      </c>
      <c r="R20" s="310">
        <v>0</v>
      </c>
      <c r="S20" s="311">
        <f t="shared" si="1"/>
        <v>0</v>
      </c>
      <c r="T20" s="316">
        <f>分析係数表!F23</f>
        <v>0.43764444987651224</v>
      </c>
      <c r="U20" s="313">
        <f t="shared" si="2"/>
        <v>0</v>
      </c>
      <c r="V20" s="320">
        <f>分析係数表!D23</f>
        <v>3.7770855561684982E-2</v>
      </c>
      <c r="W20" s="301">
        <f t="shared" si="3"/>
        <v>0</v>
      </c>
      <c r="X20" s="316">
        <f>分析係数表!E23</f>
        <v>3.6503495425501575E-2</v>
      </c>
      <c r="Y20" s="302">
        <f t="shared" si="4"/>
        <v>0</v>
      </c>
    </row>
    <row r="21" spans="1:25">
      <c r="A21" s="278">
        <v>17</v>
      </c>
      <c r="B21" s="266" t="s">
        <v>72</v>
      </c>
      <c r="C21" s="287"/>
      <c r="D21" s="316">
        <f>投入係数表!AB21</f>
        <v>2.2413182537441221E-5</v>
      </c>
      <c r="E21" s="306">
        <f t="shared" si="5"/>
        <v>0</v>
      </c>
      <c r="F21" s="316">
        <f>分析係数表!C24</f>
        <v>6.5709335168878003E-2</v>
      </c>
      <c r="G21" s="306">
        <f t="shared" si="7"/>
        <v>0</v>
      </c>
      <c r="H21" s="306">
        <v>0</v>
      </c>
      <c r="I21" s="306">
        <f t="shared" si="6"/>
        <v>0</v>
      </c>
      <c r="J21" s="316">
        <f>分析係数表!G24</f>
        <v>0.24633125110096343</v>
      </c>
      <c r="K21" s="308">
        <f t="shared" si="8"/>
        <v>0</v>
      </c>
      <c r="L21" s="49"/>
      <c r="M21" s="50"/>
      <c r="N21" s="318">
        <f>分析係数表!H24</f>
        <v>2.8080599423907303E-4</v>
      </c>
      <c r="O21" s="310">
        <f t="shared" si="10"/>
        <v>0</v>
      </c>
      <c r="P21" s="316">
        <f>分析係数表!C24</f>
        <v>6.5709335168878003E-2</v>
      </c>
      <c r="Q21" s="310">
        <f t="shared" si="9"/>
        <v>0</v>
      </c>
      <c r="R21" s="310">
        <v>0</v>
      </c>
      <c r="S21" s="311">
        <f t="shared" si="1"/>
        <v>0</v>
      </c>
      <c r="T21" s="316">
        <f>分析係数表!F24</f>
        <v>0.36721364788140759</v>
      </c>
      <c r="U21" s="313">
        <f t="shared" si="2"/>
        <v>0</v>
      </c>
      <c r="V21" s="320">
        <f>分析係数表!D24</f>
        <v>3.9309475738153632E-2</v>
      </c>
      <c r="W21" s="301">
        <f t="shared" si="3"/>
        <v>0</v>
      </c>
      <c r="X21" s="316">
        <f>分析係数表!E24</f>
        <v>3.8550657867992791E-2</v>
      </c>
      <c r="Y21" s="302">
        <f t="shared" si="4"/>
        <v>0</v>
      </c>
    </row>
    <row r="22" spans="1:25">
      <c r="A22" s="278">
        <v>18</v>
      </c>
      <c r="B22" s="266" t="s">
        <v>87</v>
      </c>
      <c r="C22" s="287"/>
      <c r="D22" s="316">
        <f>投入係数表!AB22</f>
        <v>0</v>
      </c>
      <c r="E22" s="306">
        <f t="shared" si="5"/>
        <v>0</v>
      </c>
      <c r="F22" s="316">
        <f>分析係数表!C25</f>
        <v>0.13092441386923714</v>
      </c>
      <c r="G22" s="306">
        <f t="shared" si="7"/>
        <v>0</v>
      </c>
      <c r="H22" s="306">
        <v>0</v>
      </c>
      <c r="I22" s="306">
        <f t="shared" si="6"/>
        <v>0</v>
      </c>
      <c r="J22" s="316">
        <f>分析係数表!G25</f>
        <v>0.2605848403511512</v>
      </c>
      <c r="K22" s="308">
        <f t="shared" si="8"/>
        <v>0</v>
      </c>
      <c r="L22" s="49"/>
      <c r="M22" s="50"/>
      <c r="N22" s="318">
        <f>分析係数表!H25</f>
        <v>9.8123550057191766E-5</v>
      </c>
      <c r="O22" s="310">
        <f t="shared" si="10"/>
        <v>0</v>
      </c>
      <c r="P22" s="316">
        <f>分析係数表!C25</f>
        <v>0.13092441386923714</v>
      </c>
      <c r="Q22" s="310">
        <f t="shared" si="9"/>
        <v>0</v>
      </c>
      <c r="R22" s="310">
        <v>0</v>
      </c>
      <c r="S22" s="311">
        <f t="shared" si="1"/>
        <v>0</v>
      </c>
      <c r="T22" s="316">
        <f>分析係数表!F25</f>
        <v>0.33318683873123567</v>
      </c>
      <c r="U22" s="313">
        <f>S22*T22</f>
        <v>0</v>
      </c>
      <c r="V22" s="320">
        <f>分析係数表!D25</f>
        <v>4.284059086963312E-2</v>
      </c>
      <c r="W22" s="301">
        <f t="shared" si="3"/>
        <v>0</v>
      </c>
      <c r="X22" s="316">
        <f>分析係数表!E25</f>
        <v>4.249917369780222E-2</v>
      </c>
      <c r="Y22" s="302">
        <f t="shared" si="4"/>
        <v>0</v>
      </c>
    </row>
    <row r="23" spans="1:25">
      <c r="A23" s="278">
        <v>19</v>
      </c>
      <c r="B23" s="266" t="s">
        <v>88</v>
      </c>
      <c r="C23" s="287"/>
      <c r="D23" s="316">
        <f>投入係数表!AB23</f>
        <v>0</v>
      </c>
      <c r="E23" s="306">
        <f t="shared" si="5"/>
        <v>0</v>
      </c>
      <c r="F23" s="316">
        <f>分析係数表!C26</f>
        <v>0.15308736674872969</v>
      </c>
      <c r="G23" s="306">
        <f t="shared" si="7"/>
        <v>0</v>
      </c>
      <c r="H23" s="306">
        <v>0</v>
      </c>
      <c r="I23" s="306">
        <f t="shared" si="6"/>
        <v>0</v>
      </c>
      <c r="J23" s="316">
        <f>分析係数表!G26</f>
        <v>0.20415569699579933</v>
      </c>
      <c r="K23" s="308">
        <f t="shared" si="8"/>
        <v>0</v>
      </c>
      <c r="L23" s="49"/>
      <c r="M23" s="50"/>
      <c r="N23" s="318">
        <f>分析係数表!H26</f>
        <v>8.8175548492147558E-3</v>
      </c>
      <c r="O23" s="310">
        <f t="shared" si="10"/>
        <v>0</v>
      </c>
      <c r="P23" s="316">
        <f>分析係数表!C26</f>
        <v>0.15308736674872969</v>
      </c>
      <c r="Q23" s="310">
        <f t="shared" si="9"/>
        <v>0</v>
      </c>
      <c r="R23" s="310">
        <v>0</v>
      </c>
      <c r="S23" s="311">
        <f t="shared" si="1"/>
        <v>0</v>
      </c>
      <c r="T23" s="316">
        <f>分析係数表!F26</f>
        <v>0.33811565690794865</v>
      </c>
      <c r="U23" s="313">
        <f t="shared" si="2"/>
        <v>0</v>
      </c>
      <c r="V23" s="320">
        <f>分析係数表!D26</f>
        <v>3.3929737559631502E-2</v>
      </c>
      <c r="W23" s="301">
        <f t="shared" si="3"/>
        <v>0</v>
      </c>
      <c r="X23" s="316">
        <f>分析係数表!E26</f>
        <v>3.3531988342571602E-2</v>
      </c>
      <c r="Y23" s="302">
        <f t="shared" si="4"/>
        <v>0</v>
      </c>
    </row>
    <row r="24" spans="1:25">
      <c r="A24" s="278">
        <v>20</v>
      </c>
      <c r="B24" s="266" t="s">
        <v>89</v>
      </c>
      <c r="C24" s="287"/>
      <c r="D24" s="316">
        <f>投入係数表!AB24</f>
        <v>2.6895819044929466E-5</v>
      </c>
      <c r="E24" s="306">
        <f t="shared" si="5"/>
        <v>0</v>
      </c>
      <c r="F24" s="316">
        <f>分析係数表!C27</f>
        <v>0.18884998044104273</v>
      </c>
      <c r="G24" s="306">
        <f t="shared" si="7"/>
        <v>0</v>
      </c>
      <c r="H24" s="306">
        <v>0</v>
      </c>
      <c r="I24" s="306">
        <f t="shared" si="6"/>
        <v>0</v>
      </c>
      <c r="J24" s="316">
        <f>分析係数表!G27</f>
        <v>0.16481626532719168</v>
      </c>
      <c r="K24" s="308">
        <f t="shared" si="8"/>
        <v>0</v>
      </c>
      <c r="L24" s="49"/>
      <c r="M24" s="50"/>
      <c r="N24" s="318">
        <f>分析係数表!H27</f>
        <v>2.2388024205688101E-2</v>
      </c>
      <c r="O24" s="310">
        <f t="shared" si="10"/>
        <v>0</v>
      </c>
      <c r="P24" s="316">
        <f>分析係数表!C27</f>
        <v>0.18884998044104273</v>
      </c>
      <c r="Q24" s="310">
        <f t="shared" si="9"/>
        <v>0</v>
      </c>
      <c r="R24" s="310">
        <v>0</v>
      </c>
      <c r="S24" s="311">
        <f t="shared" si="1"/>
        <v>0</v>
      </c>
      <c r="T24" s="316">
        <f>分析係数表!F27</f>
        <v>0.29536956526946395</v>
      </c>
      <c r="U24" s="313">
        <f t="shared" si="2"/>
        <v>0</v>
      </c>
      <c r="V24" s="320">
        <f>分析係数表!D27</f>
        <v>2.042747265118797E-2</v>
      </c>
      <c r="W24" s="301">
        <f t="shared" si="3"/>
        <v>0</v>
      </c>
      <c r="X24" s="316">
        <f>分析係数表!E27</f>
        <v>2.035082172191522E-2</v>
      </c>
      <c r="Y24" s="302">
        <f t="shared" si="4"/>
        <v>0</v>
      </c>
    </row>
    <row r="25" spans="1:25">
      <c r="A25" s="278">
        <v>21</v>
      </c>
      <c r="B25" s="266" t="s">
        <v>90</v>
      </c>
      <c r="C25" s="287"/>
      <c r="D25" s="316">
        <f>投入係数表!AB25</f>
        <v>4.4826365074882447E-6</v>
      </c>
      <c r="E25" s="306">
        <f t="shared" si="5"/>
        <v>0</v>
      </c>
      <c r="F25" s="316">
        <f>分析係数表!C28</f>
        <v>0.2115566871254172</v>
      </c>
      <c r="G25" s="306">
        <f t="shared" si="7"/>
        <v>0</v>
      </c>
      <c r="H25" s="306">
        <v>0</v>
      </c>
      <c r="I25" s="306">
        <f t="shared" si="6"/>
        <v>0</v>
      </c>
      <c r="J25" s="316">
        <f>分析係数表!G28</f>
        <v>0.18177207604774032</v>
      </c>
      <c r="K25" s="308">
        <f t="shared" si="8"/>
        <v>0</v>
      </c>
      <c r="L25" s="49"/>
      <c r="M25" s="50"/>
      <c r="N25" s="318">
        <f>分析係数表!H28</f>
        <v>7.2231792840574596E-3</v>
      </c>
      <c r="O25" s="310">
        <f t="shared" si="10"/>
        <v>0</v>
      </c>
      <c r="P25" s="316">
        <f>分析係数表!C28</f>
        <v>0.2115566871254172</v>
      </c>
      <c r="Q25" s="310">
        <f t="shared" si="9"/>
        <v>0</v>
      </c>
      <c r="R25" s="310">
        <v>0</v>
      </c>
      <c r="S25" s="311">
        <f t="shared" si="1"/>
        <v>0</v>
      </c>
      <c r="T25" s="316">
        <f>分析係数表!F28</f>
        <v>0.29628808224417325</v>
      </c>
      <c r="U25" s="313">
        <f t="shared" si="2"/>
        <v>0</v>
      </c>
      <c r="V25" s="320">
        <f>分析係数表!D28</f>
        <v>3.0551159487848582E-2</v>
      </c>
      <c r="W25" s="301">
        <f t="shared" si="3"/>
        <v>0</v>
      </c>
      <c r="X25" s="316">
        <f>分析係数表!E28</f>
        <v>3.018459578819983E-2</v>
      </c>
      <c r="Y25" s="302">
        <f t="shared" si="4"/>
        <v>0</v>
      </c>
    </row>
    <row r="26" spans="1:25">
      <c r="A26" s="278">
        <v>22</v>
      </c>
      <c r="B26" s="266" t="s">
        <v>64</v>
      </c>
      <c r="C26" s="287"/>
      <c r="D26" s="316">
        <f>投入係数表!AB26</f>
        <v>5.4195075375532871E-3</v>
      </c>
      <c r="E26" s="306">
        <f t="shared" si="5"/>
        <v>0</v>
      </c>
      <c r="F26" s="316">
        <f>分析係数表!C29</f>
        <v>0.4024048564090591</v>
      </c>
      <c r="G26" s="306">
        <f t="shared" si="7"/>
        <v>0</v>
      </c>
      <c r="H26" s="306">
        <v>0</v>
      </c>
      <c r="I26" s="306">
        <f t="shared" si="6"/>
        <v>0</v>
      </c>
      <c r="J26" s="316">
        <f>分析係数表!G29</f>
        <v>0.28848634430593861</v>
      </c>
      <c r="K26" s="308">
        <f t="shared" si="8"/>
        <v>0</v>
      </c>
      <c r="L26" s="49"/>
      <c r="M26" s="50"/>
      <c r="N26" s="318">
        <f>分析係数表!H29</f>
        <v>7.7130042947109994E-3</v>
      </c>
      <c r="O26" s="310">
        <f t="shared" si="10"/>
        <v>0</v>
      </c>
      <c r="P26" s="316">
        <f>分析係数表!C29</f>
        <v>0.4024048564090591</v>
      </c>
      <c r="Q26" s="310">
        <f t="shared" si="9"/>
        <v>0</v>
      </c>
      <c r="R26" s="310">
        <v>0</v>
      </c>
      <c r="S26" s="311">
        <f t="shared" si="1"/>
        <v>0</v>
      </c>
      <c r="T26" s="316">
        <f>分析係数表!F29</f>
        <v>0.40202182464221792</v>
      </c>
      <c r="U26" s="313">
        <f t="shared" si="2"/>
        <v>0</v>
      </c>
      <c r="V26" s="320">
        <f>分析係数表!D29</f>
        <v>7.9194780809421356E-2</v>
      </c>
      <c r="W26" s="301">
        <f t="shared" si="3"/>
        <v>0</v>
      </c>
      <c r="X26" s="316">
        <f>分析係数表!E29</f>
        <v>6.5944675090492746E-2</v>
      </c>
      <c r="Y26" s="302">
        <f t="shared" si="4"/>
        <v>0</v>
      </c>
    </row>
    <row r="27" spans="1:25">
      <c r="A27" s="278">
        <v>23</v>
      </c>
      <c r="B27" s="266" t="s">
        <v>91</v>
      </c>
      <c r="C27" s="287"/>
      <c r="D27" s="316">
        <f>投入係数表!AB27</f>
        <v>3.5054217488558071E-3</v>
      </c>
      <c r="E27" s="306">
        <f t="shared" si="5"/>
        <v>0</v>
      </c>
      <c r="F27" s="316">
        <f>分析係数表!C30</f>
        <v>1</v>
      </c>
      <c r="G27" s="306">
        <f t="shared" si="7"/>
        <v>0</v>
      </c>
      <c r="H27" s="306">
        <v>0</v>
      </c>
      <c r="I27" s="306">
        <f t="shared" si="6"/>
        <v>0</v>
      </c>
      <c r="J27" s="316">
        <f>分析係数表!G30</f>
        <v>0.33838967095036887</v>
      </c>
      <c r="K27" s="308">
        <f t="shared" si="8"/>
        <v>0</v>
      </c>
      <c r="L27" s="49"/>
      <c r="M27" s="50"/>
      <c r="N27" s="318">
        <f>分析係数表!H30</f>
        <v>0</v>
      </c>
      <c r="O27" s="310">
        <f t="shared" si="10"/>
        <v>0</v>
      </c>
      <c r="P27" s="316">
        <f>分析係数表!C30</f>
        <v>1</v>
      </c>
      <c r="Q27" s="310">
        <f t="shared" si="9"/>
        <v>0</v>
      </c>
      <c r="R27" s="310">
        <v>0</v>
      </c>
      <c r="S27" s="311">
        <f t="shared" si="1"/>
        <v>0</v>
      </c>
      <c r="T27" s="316">
        <f>分析係数表!F30</f>
        <v>0.46362091424568164</v>
      </c>
      <c r="U27" s="313">
        <f t="shared" si="2"/>
        <v>0</v>
      </c>
      <c r="V27" s="320">
        <f>分析係数表!D30</f>
        <v>7.3824536053885614E-2</v>
      </c>
      <c r="W27" s="301">
        <f t="shared" si="3"/>
        <v>0</v>
      </c>
      <c r="X27" s="316">
        <f>分析係数表!E30</f>
        <v>5.6949248710145881E-2</v>
      </c>
      <c r="Y27" s="302">
        <f t="shared" si="4"/>
        <v>0</v>
      </c>
    </row>
    <row r="28" spans="1:25">
      <c r="A28" s="278">
        <v>24</v>
      </c>
      <c r="B28" s="266" t="s">
        <v>92</v>
      </c>
      <c r="C28" s="287"/>
      <c r="D28" s="316">
        <f>投入係数表!AB28</f>
        <v>6.9180529220066081E-2</v>
      </c>
      <c r="E28" s="306">
        <f t="shared" si="5"/>
        <v>0</v>
      </c>
      <c r="F28" s="316">
        <f>分析係数表!C31</f>
        <v>0.99932498158227889</v>
      </c>
      <c r="G28" s="306">
        <f t="shared" si="7"/>
        <v>0</v>
      </c>
      <c r="H28" s="306">
        <v>0</v>
      </c>
      <c r="I28" s="306">
        <f t="shared" si="6"/>
        <v>0</v>
      </c>
      <c r="J28" s="316">
        <f>分析係数表!G31</f>
        <v>7.0262508387801376E-2</v>
      </c>
      <c r="K28" s="308">
        <f t="shared" si="8"/>
        <v>0</v>
      </c>
      <c r="L28" s="49"/>
      <c r="M28" s="50"/>
      <c r="N28" s="318">
        <f>分析係数表!H31</f>
        <v>3.314462019579964E-2</v>
      </c>
      <c r="O28" s="310">
        <f t="shared" si="10"/>
        <v>0</v>
      </c>
      <c r="P28" s="316">
        <f>分析係数表!C31</f>
        <v>0.99932498158227889</v>
      </c>
      <c r="Q28" s="310">
        <f t="shared" si="9"/>
        <v>0</v>
      </c>
      <c r="R28" s="310">
        <v>0</v>
      </c>
      <c r="S28" s="311">
        <f t="shared" si="1"/>
        <v>0</v>
      </c>
      <c r="T28" s="316">
        <f>分析係数表!F31</f>
        <v>0.39948542779773355</v>
      </c>
      <c r="U28" s="313">
        <f t="shared" si="2"/>
        <v>0</v>
      </c>
      <c r="V28" s="320">
        <f>分析係数表!D31</f>
        <v>2.9145126840892164E-3</v>
      </c>
      <c r="W28" s="301">
        <f t="shared" si="3"/>
        <v>0</v>
      </c>
      <c r="X28" s="316">
        <f>分析係数表!E31</f>
        <v>2.9145126840892164E-3</v>
      </c>
      <c r="Y28" s="302">
        <f t="shared" si="4"/>
        <v>0</v>
      </c>
    </row>
    <row r="29" spans="1:25">
      <c r="A29" s="278">
        <v>25</v>
      </c>
      <c r="B29" s="266" t="s">
        <v>1</v>
      </c>
      <c r="C29" s="287"/>
      <c r="D29" s="316">
        <f>投入係数表!AB29</f>
        <v>8.3377039039281339E-3</v>
      </c>
      <c r="E29" s="306">
        <f t="shared" si="5"/>
        <v>0</v>
      </c>
      <c r="F29" s="316">
        <f>分析係数表!C32</f>
        <v>0.9998360837770528</v>
      </c>
      <c r="G29" s="306">
        <f t="shared" si="7"/>
        <v>0</v>
      </c>
      <c r="H29" s="306">
        <v>0</v>
      </c>
      <c r="I29" s="306">
        <f t="shared" si="6"/>
        <v>0</v>
      </c>
      <c r="J29" s="316">
        <f>分析係数表!G32</f>
        <v>0.11380414292785156</v>
      </c>
      <c r="K29" s="308">
        <f t="shared" si="8"/>
        <v>0</v>
      </c>
      <c r="L29" s="49"/>
      <c r="M29" s="50"/>
      <c r="N29" s="318">
        <f>分析係数表!H32</f>
        <v>7.2296973654795713E-3</v>
      </c>
      <c r="O29" s="310">
        <f t="shared" si="10"/>
        <v>0</v>
      </c>
      <c r="P29" s="316">
        <f>分析係数表!C32</f>
        <v>0.9998360837770528</v>
      </c>
      <c r="Q29" s="310">
        <f t="shared" si="9"/>
        <v>0</v>
      </c>
      <c r="R29" s="310">
        <v>0</v>
      </c>
      <c r="S29" s="311">
        <f t="shared" si="1"/>
        <v>0</v>
      </c>
      <c r="T29" s="316">
        <f>分析係数表!F32</f>
        <v>0.44272670787830282</v>
      </c>
      <c r="U29" s="313">
        <f t="shared" si="2"/>
        <v>0</v>
      </c>
      <c r="V29" s="320">
        <f>分析係数表!D32</f>
        <v>2.1120085933633119E-2</v>
      </c>
      <c r="W29" s="301">
        <f t="shared" si="3"/>
        <v>0</v>
      </c>
      <c r="X29" s="316">
        <f>分析係数表!E32</f>
        <v>2.1120085933633119E-2</v>
      </c>
      <c r="Y29" s="302">
        <f t="shared" si="4"/>
        <v>0</v>
      </c>
    </row>
    <row r="30" spans="1:25">
      <c r="A30" s="278">
        <v>26</v>
      </c>
      <c r="B30" s="266" t="s">
        <v>2</v>
      </c>
      <c r="C30" s="286">
        <f>データ入力!C31</f>
        <v>0</v>
      </c>
      <c r="D30" s="316">
        <f>投入係数表!AB30</f>
        <v>0</v>
      </c>
      <c r="E30" s="306">
        <f t="shared" si="5"/>
        <v>0</v>
      </c>
      <c r="F30" s="316">
        <f>分析係数表!C33</f>
        <v>0.99108509199615646</v>
      </c>
      <c r="G30" s="306">
        <f t="shared" si="7"/>
        <v>0</v>
      </c>
      <c r="H30" s="306">
        <v>0</v>
      </c>
      <c r="I30" s="306">
        <f t="shared" si="6"/>
        <v>0</v>
      </c>
      <c r="J30" s="316">
        <f>分析係数表!G33</f>
        <v>0.4529749017181946</v>
      </c>
      <c r="K30" s="308">
        <f t="shared" si="8"/>
        <v>0</v>
      </c>
      <c r="L30" s="49"/>
      <c r="M30" s="50"/>
      <c r="N30" s="318">
        <f>分析係数表!H33</f>
        <v>7.7168799106917146E-4</v>
      </c>
      <c r="O30" s="310">
        <f t="shared" si="10"/>
        <v>0</v>
      </c>
      <c r="P30" s="316">
        <f>分析係数表!C33</f>
        <v>0.99108509199615646</v>
      </c>
      <c r="Q30" s="310">
        <f t="shared" si="9"/>
        <v>0</v>
      </c>
      <c r="R30" s="310">
        <v>0</v>
      </c>
      <c r="S30" s="311">
        <f t="shared" si="1"/>
        <v>0</v>
      </c>
      <c r="T30" s="316">
        <f>分析係数表!F33</f>
        <v>0.63278689994307047</v>
      </c>
      <c r="U30" s="313">
        <f t="shared" si="2"/>
        <v>0</v>
      </c>
      <c r="V30" s="320">
        <f>分析係数表!D33</f>
        <v>8.7702783269007503E-2</v>
      </c>
      <c r="W30" s="301">
        <f t="shared" si="3"/>
        <v>0</v>
      </c>
      <c r="X30" s="316">
        <f>分析係数表!E33</f>
        <v>8.4336323251883824E-2</v>
      </c>
      <c r="Y30" s="302">
        <f t="shared" si="4"/>
        <v>0</v>
      </c>
    </row>
    <row r="31" spans="1:25">
      <c r="A31" s="278">
        <v>27</v>
      </c>
      <c r="B31" s="266" t="s">
        <v>65</v>
      </c>
      <c r="C31" s="287"/>
      <c r="D31" s="316">
        <f>投入係数表!AB31</f>
        <v>1.9252923799662008E-2</v>
      </c>
      <c r="E31" s="306">
        <f t="shared" si="5"/>
        <v>0</v>
      </c>
      <c r="F31" s="316">
        <f>分析係数表!C34</f>
        <v>0.24606089914510665</v>
      </c>
      <c r="G31" s="306">
        <f t="shared" si="7"/>
        <v>0</v>
      </c>
      <c r="H31" s="306">
        <v>0</v>
      </c>
      <c r="I31" s="306">
        <f t="shared" si="6"/>
        <v>0</v>
      </c>
      <c r="J31" s="316">
        <f>分析係数表!G34</f>
        <v>0.43749758717185111</v>
      </c>
      <c r="K31" s="308">
        <f t="shared" si="8"/>
        <v>0</v>
      </c>
      <c r="L31" s="49"/>
      <c r="M31" s="50"/>
      <c r="N31" s="318">
        <f>分析係数表!H34</f>
        <v>0.137069350800852</v>
      </c>
      <c r="O31" s="310">
        <f t="shared" si="10"/>
        <v>0</v>
      </c>
      <c r="P31" s="316">
        <f>分析係数表!C34</f>
        <v>0.24606089914510665</v>
      </c>
      <c r="Q31" s="310">
        <f t="shared" si="9"/>
        <v>0</v>
      </c>
      <c r="R31" s="310">
        <v>0</v>
      </c>
      <c r="S31" s="311">
        <f t="shared" si="1"/>
        <v>0</v>
      </c>
      <c r="T31" s="316">
        <f>分析係数表!F34</f>
        <v>0.68044247766447119</v>
      </c>
      <c r="U31" s="313">
        <f t="shared" si="2"/>
        <v>0</v>
      </c>
      <c r="V31" s="320">
        <f>分析係数表!D34</f>
        <v>0.15389009392691583</v>
      </c>
      <c r="W31" s="301">
        <f t="shared" si="3"/>
        <v>0</v>
      </c>
      <c r="X31" s="316">
        <f>分析係数表!E34</f>
        <v>0.1433320704064108</v>
      </c>
      <c r="Y31" s="302">
        <f t="shared" si="4"/>
        <v>0</v>
      </c>
    </row>
    <row r="32" spans="1:25">
      <c r="A32" s="278">
        <v>28</v>
      </c>
      <c r="B32" s="266" t="s">
        <v>66</v>
      </c>
      <c r="C32" s="287"/>
      <c r="D32" s="316">
        <f>投入係数表!AB32</f>
        <v>2.7285808421080943E-2</v>
      </c>
      <c r="E32" s="306">
        <f t="shared" si="5"/>
        <v>0</v>
      </c>
      <c r="F32" s="316">
        <f>分析係数表!C35</f>
        <v>0.75377646979277246</v>
      </c>
      <c r="G32" s="306">
        <f t="shared" si="7"/>
        <v>0</v>
      </c>
      <c r="H32" s="306">
        <v>0</v>
      </c>
      <c r="I32" s="306">
        <f t="shared" si="6"/>
        <v>0</v>
      </c>
      <c r="J32" s="316">
        <f>分析係数表!G35</f>
        <v>0.30282397072447498</v>
      </c>
      <c r="K32" s="308">
        <f t="shared" si="8"/>
        <v>0</v>
      </c>
      <c r="L32" s="49"/>
      <c r="M32" s="50"/>
      <c r="N32" s="318">
        <f>分析係数表!H35</f>
        <v>5.7629969222324183E-2</v>
      </c>
      <c r="O32" s="310">
        <f t="shared" si="10"/>
        <v>0</v>
      </c>
      <c r="P32" s="316">
        <f>分析係数表!C35</f>
        <v>0.75377646979277246</v>
      </c>
      <c r="Q32" s="310">
        <f t="shared" si="9"/>
        <v>0</v>
      </c>
      <c r="R32" s="310">
        <v>0</v>
      </c>
      <c r="S32" s="311">
        <f t="shared" si="1"/>
        <v>0</v>
      </c>
      <c r="T32" s="316">
        <f>分析係数表!F35</f>
        <v>0.60548890850388704</v>
      </c>
      <c r="U32" s="313">
        <f t="shared" si="2"/>
        <v>0</v>
      </c>
      <c r="V32" s="320">
        <f>分析係数表!D35</f>
        <v>4.0363234612300396E-2</v>
      </c>
      <c r="W32" s="301">
        <f t="shared" si="3"/>
        <v>0</v>
      </c>
      <c r="X32" s="316">
        <f>分析係数表!E35</f>
        <v>3.9154079363329694E-2</v>
      </c>
      <c r="Y32" s="302">
        <f t="shared" si="4"/>
        <v>0</v>
      </c>
    </row>
    <row r="33" spans="1:25">
      <c r="A33" s="278">
        <v>29</v>
      </c>
      <c r="B33" s="266" t="s">
        <v>93</v>
      </c>
      <c r="C33" s="287"/>
      <c r="D33" s="316">
        <f>投入係数表!AB33</f>
        <v>1.8109851490252507E-3</v>
      </c>
      <c r="E33" s="306">
        <f t="shared" si="5"/>
        <v>0</v>
      </c>
      <c r="F33" s="316">
        <f>分析係数表!C36</f>
        <v>0.99118010215945485</v>
      </c>
      <c r="G33" s="306">
        <f t="shared" si="7"/>
        <v>0</v>
      </c>
      <c r="H33" s="306">
        <v>0</v>
      </c>
      <c r="I33" s="306">
        <f t="shared" si="6"/>
        <v>0</v>
      </c>
      <c r="J33" s="316">
        <f>分析係数表!G36</f>
        <v>5.8650173764370726E-2</v>
      </c>
      <c r="K33" s="308">
        <f t="shared" si="8"/>
        <v>0</v>
      </c>
      <c r="L33" s="49"/>
      <c r="M33" s="50"/>
      <c r="N33" s="318">
        <f>分析係数表!H36</f>
        <v>0.2375179181177472</v>
      </c>
      <c r="O33" s="310">
        <f t="shared" si="10"/>
        <v>0</v>
      </c>
      <c r="P33" s="316">
        <f>分析係数表!C36</f>
        <v>0.99118010215945485</v>
      </c>
      <c r="Q33" s="310">
        <f t="shared" si="9"/>
        <v>0</v>
      </c>
      <c r="R33" s="310">
        <v>0</v>
      </c>
      <c r="S33" s="311">
        <f t="shared" si="1"/>
        <v>0</v>
      </c>
      <c r="T33" s="316">
        <f>分析係数表!F36</f>
        <v>0.81306518983088305</v>
      </c>
      <c r="U33" s="313">
        <f t="shared" si="2"/>
        <v>0</v>
      </c>
      <c r="V33" s="320">
        <f>分析係数表!D36</f>
        <v>1.5774342104513773E-2</v>
      </c>
      <c r="W33" s="301">
        <f t="shared" si="3"/>
        <v>0</v>
      </c>
      <c r="X33" s="316">
        <f>分析係数表!E36</f>
        <v>1.3229670821596217E-2</v>
      </c>
      <c r="Y33" s="302">
        <f t="shared" si="4"/>
        <v>0</v>
      </c>
    </row>
    <row r="34" spans="1:25">
      <c r="A34" s="278">
        <v>30</v>
      </c>
      <c r="B34" s="266" t="s">
        <v>94</v>
      </c>
      <c r="C34" s="287"/>
      <c r="D34" s="316">
        <f>投入係数表!AB34</f>
        <v>6.0134568747954795E-2</v>
      </c>
      <c r="E34" s="306">
        <f t="shared" si="5"/>
        <v>0</v>
      </c>
      <c r="F34" s="316">
        <f>分析係数表!C37</f>
        <v>0.58105140483022077</v>
      </c>
      <c r="G34" s="306">
        <f t="shared" si="7"/>
        <v>0</v>
      </c>
      <c r="H34" s="306">
        <v>0</v>
      </c>
      <c r="I34" s="306">
        <f t="shared" si="6"/>
        <v>0</v>
      </c>
      <c r="J34" s="316">
        <f>分析係数表!G37</f>
        <v>0.40235165952905672</v>
      </c>
      <c r="K34" s="308">
        <f t="shared" si="8"/>
        <v>0</v>
      </c>
      <c r="L34" s="49"/>
      <c r="M34" s="50"/>
      <c r="N34" s="318">
        <f>分析係数表!H37</f>
        <v>4.2719417558337268E-2</v>
      </c>
      <c r="O34" s="310">
        <f t="shared" si="10"/>
        <v>0</v>
      </c>
      <c r="P34" s="316">
        <f>分析係数表!C37</f>
        <v>0.58105140483022077</v>
      </c>
      <c r="Q34" s="310">
        <f t="shared" si="9"/>
        <v>0</v>
      </c>
      <c r="R34" s="310">
        <v>0</v>
      </c>
      <c r="S34" s="311">
        <f t="shared" si="1"/>
        <v>0</v>
      </c>
      <c r="T34" s="316">
        <f>分析係数表!F37</f>
        <v>0.63403708963374472</v>
      </c>
      <c r="U34" s="313">
        <f t="shared" si="2"/>
        <v>0</v>
      </c>
      <c r="V34" s="320">
        <f>分析係数表!D37</f>
        <v>7.9200513574427991E-2</v>
      </c>
      <c r="W34" s="301">
        <f t="shared" si="3"/>
        <v>0</v>
      </c>
      <c r="X34" s="316">
        <f>分析係数表!E37</f>
        <v>7.3600662533244779E-2</v>
      </c>
      <c r="Y34" s="302">
        <f t="shared" si="4"/>
        <v>0</v>
      </c>
    </row>
    <row r="35" spans="1:25">
      <c r="A35" s="278">
        <v>31</v>
      </c>
      <c r="B35" s="266" t="s">
        <v>95</v>
      </c>
      <c r="C35" s="287"/>
      <c r="D35" s="316">
        <f>投入係数表!AB35</f>
        <v>9.8124913148917667E-3</v>
      </c>
      <c r="E35" s="306">
        <f t="shared" si="5"/>
        <v>0</v>
      </c>
      <c r="F35" s="316">
        <f>分析係数表!C38</f>
        <v>0.47456671407271833</v>
      </c>
      <c r="G35" s="306">
        <f t="shared" si="7"/>
        <v>0</v>
      </c>
      <c r="H35" s="306">
        <v>0</v>
      </c>
      <c r="I35" s="306">
        <f t="shared" si="6"/>
        <v>0</v>
      </c>
      <c r="J35" s="316">
        <f>分析係数表!G38</f>
        <v>0.18003386475673192</v>
      </c>
      <c r="K35" s="308">
        <f t="shared" si="8"/>
        <v>0</v>
      </c>
      <c r="L35" s="49"/>
      <c r="M35" s="50"/>
      <c r="N35" s="318">
        <f>分析係数表!H38</f>
        <v>5.150358926080905E-2</v>
      </c>
      <c r="O35" s="310">
        <f t="shared" si="10"/>
        <v>0</v>
      </c>
      <c r="P35" s="316">
        <f>分析係数表!C38</f>
        <v>0.47456671407271833</v>
      </c>
      <c r="Q35" s="310">
        <f t="shared" si="9"/>
        <v>0</v>
      </c>
      <c r="R35" s="310">
        <v>0</v>
      </c>
      <c r="S35" s="311">
        <f t="shared" si="1"/>
        <v>0</v>
      </c>
      <c r="T35" s="316">
        <f>分析係数表!F38</f>
        <v>0.4997199825516766</v>
      </c>
      <c r="U35" s="313">
        <f t="shared" si="2"/>
        <v>0</v>
      </c>
      <c r="V35" s="320">
        <f>分析係数表!D38</f>
        <v>3.5590827435143364E-2</v>
      </c>
      <c r="W35" s="301">
        <f t="shared" si="3"/>
        <v>0</v>
      </c>
      <c r="X35" s="316">
        <f>分析係数表!E38</f>
        <v>3.1059891839156476E-2</v>
      </c>
      <c r="Y35" s="302">
        <f t="shared" si="4"/>
        <v>0</v>
      </c>
    </row>
    <row r="36" spans="1:25">
      <c r="A36" s="278">
        <v>32</v>
      </c>
      <c r="B36" s="266" t="s">
        <v>67</v>
      </c>
      <c r="C36" s="287"/>
      <c r="D36" s="316">
        <f>投入係数表!AB36</f>
        <v>0</v>
      </c>
      <c r="E36" s="306">
        <f t="shared" si="5"/>
        <v>0</v>
      </c>
      <c r="F36" s="316">
        <f>分析係数表!C39</f>
        <v>1</v>
      </c>
      <c r="G36" s="306">
        <f t="shared" si="7"/>
        <v>0</v>
      </c>
      <c r="H36" s="306">
        <v>0</v>
      </c>
      <c r="I36" s="306">
        <f t="shared" si="6"/>
        <v>0</v>
      </c>
      <c r="J36" s="316">
        <f>分析係数表!G39</f>
        <v>0.33345520667958617</v>
      </c>
      <c r="K36" s="308">
        <f t="shared" si="8"/>
        <v>0</v>
      </c>
      <c r="L36" s="49"/>
      <c r="M36" s="50"/>
      <c r="N36" s="318">
        <f>分析係数表!H39</f>
        <v>5.0851604954235139E-3</v>
      </c>
      <c r="O36" s="310">
        <f t="shared" si="10"/>
        <v>0</v>
      </c>
      <c r="P36" s="316">
        <f>分析係数表!C39</f>
        <v>1</v>
      </c>
      <c r="Q36" s="310">
        <f t="shared" si="9"/>
        <v>0</v>
      </c>
      <c r="R36" s="310">
        <v>0</v>
      </c>
      <c r="S36" s="311">
        <f t="shared" si="1"/>
        <v>0</v>
      </c>
      <c r="T36" s="316">
        <f>分析係数表!F39</f>
        <v>0.70859596344355691</v>
      </c>
      <c r="U36" s="313">
        <f t="shared" si="2"/>
        <v>0</v>
      </c>
      <c r="V36" s="320">
        <f>分析係数表!D39</f>
        <v>4.8027598057070089E-2</v>
      </c>
      <c r="W36" s="301">
        <f t="shared" si="3"/>
        <v>0</v>
      </c>
      <c r="X36" s="316">
        <f>分析係数表!E39</f>
        <v>4.8027598057070089E-2</v>
      </c>
      <c r="Y36" s="302">
        <f t="shared" si="4"/>
        <v>0</v>
      </c>
    </row>
    <row r="37" spans="1:25">
      <c r="A37" s="278">
        <v>33</v>
      </c>
      <c r="B37" s="266" t="s">
        <v>96</v>
      </c>
      <c r="C37" s="287"/>
      <c r="D37" s="316">
        <f>投入係数表!AB37</f>
        <v>4.8860737931621858E-4</v>
      </c>
      <c r="E37" s="306">
        <f t="shared" si="5"/>
        <v>0</v>
      </c>
      <c r="F37" s="316">
        <f>分析係数表!C40</f>
        <v>0.78927678494152065</v>
      </c>
      <c r="G37" s="306">
        <f t="shared" si="7"/>
        <v>0</v>
      </c>
      <c r="H37" s="306">
        <v>0</v>
      </c>
      <c r="I37" s="306">
        <f t="shared" si="6"/>
        <v>0</v>
      </c>
      <c r="J37" s="316">
        <f>分析係数表!G40</f>
        <v>0.52314226927728547</v>
      </c>
      <c r="K37" s="308">
        <f t="shared" si="8"/>
        <v>0</v>
      </c>
      <c r="L37" s="49"/>
      <c r="M37" s="50"/>
      <c r="N37" s="318">
        <f>分析係数表!H40</f>
        <v>3.428475595158087E-2</v>
      </c>
      <c r="O37" s="310">
        <f t="shared" si="10"/>
        <v>0</v>
      </c>
      <c r="P37" s="316">
        <f>分析係数表!C40</f>
        <v>0.78927678494152065</v>
      </c>
      <c r="Q37" s="310">
        <f t="shared" si="9"/>
        <v>0</v>
      </c>
      <c r="R37" s="310">
        <v>0</v>
      </c>
      <c r="S37" s="311">
        <f t="shared" si="1"/>
        <v>0</v>
      </c>
      <c r="T37" s="316">
        <f>分析係数表!F40</f>
        <v>0.70623799726049996</v>
      </c>
      <c r="U37" s="313">
        <f t="shared" si="2"/>
        <v>0</v>
      </c>
      <c r="V37" s="320">
        <f>分析係数表!D40</f>
        <v>9.0697433955161888E-2</v>
      </c>
      <c r="W37" s="301">
        <f t="shared" si="3"/>
        <v>0</v>
      </c>
      <c r="X37" s="316">
        <f>分析係数表!E40</f>
        <v>9.0562666353757981E-2</v>
      </c>
      <c r="Y37" s="302">
        <f t="shared" si="4"/>
        <v>0</v>
      </c>
    </row>
    <row r="38" spans="1:25">
      <c r="A38" s="278">
        <v>34</v>
      </c>
      <c r="B38" s="266" t="s">
        <v>97</v>
      </c>
      <c r="C38" s="287"/>
      <c r="D38" s="316">
        <f>投入係数表!AB38</f>
        <v>0</v>
      </c>
      <c r="E38" s="306">
        <f t="shared" si="5"/>
        <v>0</v>
      </c>
      <c r="F38" s="316">
        <f>分析係数表!C41</f>
        <v>0.99594790611943085</v>
      </c>
      <c r="G38" s="306">
        <f t="shared" si="7"/>
        <v>0</v>
      </c>
      <c r="H38" s="306">
        <v>0</v>
      </c>
      <c r="I38" s="306">
        <f t="shared" si="6"/>
        <v>0</v>
      </c>
      <c r="J38" s="316">
        <f>分析係数表!G41</f>
        <v>0.50896339569449323</v>
      </c>
      <c r="K38" s="308">
        <f t="shared" si="8"/>
        <v>0</v>
      </c>
      <c r="L38" s="49"/>
      <c r="M38" s="50"/>
      <c r="N38" s="318">
        <f>分析係数表!H41</f>
        <v>5.504775199299148E-2</v>
      </c>
      <c r="O38" s="310">
        <f t="shared" si="10"/>
        <v>0</v>
      </c>
      <c r="P38" s="316">
        <f>分析係数表!C41</f>
        <v>0.99594790611943085</v>
      </c>
      <c r="Q38" s="310">
        <f t="shared" si="9"/>
        <v>0</v>
      </c>
      <c r="R38" s="310">
        <v>0</v>
      </c>
      <c r="S38" s="311">
        <f t="shared" si="1"/>
        <v>0</v>
      </c>
      <c r="T38" s="316">
        <f>分析係数表!F41</f>
        <v>0.58132099287543681</v>
      </c>
      <c r="U38" s="313">
        <f t="shared" si="2"/>
        <v>0</v>
      </c>
      <c r="V38" s="320">
        <f>分析係数表!D41</f>
        <v>0.12149342216939719</v>
      </c>
      <c r="W38" s="301">
        <f t="shared" si="3"/>
        <v>0</v>
      </c>
      <c r="X38" s="316">
        <f>分析係数表!E41</f>
        <v>0.11755967401821014</v>
      </c>
      <c r="Y38" s="302">
        <f t="shared" si="4"/>
        <v>0</v>
      </c>
    </row>
    <row r="39" spans="1:25">
      <c r="A39" s="278">
        <v>35</v>
      </c>
      <c r="B39" s="266" t="s">
        <v>3</v>
      </c>
      <c r="C39" s="287"/>
      <c r="D39" s="316">
        <f>投入係数表!AB39</f>
        <v>1.8782246966375744E-3</v>
      </c>
      <c r="E39" s="306">
        <f>$C$30*D39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10"/>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投入係数表!AB40</f>
        <v>7.0848070000851707E-2</v>
      </c>
      <c r="E40" s="306">
        <f>$C$30*D40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10"/>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投入係数表!AB41</f>
        <v>6.7239547612323662E-5</v>
      </c>
      <c r="E41" s="306">
        <f>$C$30*D41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10"/>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投入係数表!AB42</f>
        <v>2.8913005473299174E-3</v>
      </c>
      <c r="E42" s="306">
        <f>$C$30*D42</f>
        <v>0</v>
      </c>
      <c r="F42" s="316">
        <f>分析係数表!C45</f>
        <v>1</v>
      </c>
      <c r="G42" s="306">
        <f>E42*F42</f>
        <v>0</v>
      </c>
      <c r="H42" s="306">
        <v>0</v>
      </c>
      <c r="I42" s="306">
        <f>C42+H42</f>
        <v>0</v>
      </c>
      <c r="J42" s="316">
        <f>分析係数表!G45</f>
        <v>0</v>
      </c>
      <c r="K42" s="308">
        <f>I42*J42</f>
        <v>0</v>
      </c>
      <c r="L42" s="49"/>
      <c r="M42" s="50"/>
      <c r="N42" s="318">
        <f>分析係数表!H45</f>
        <v>0</v>
      </c>
      <c r="O42" s="310">
        <f t="shared" si="10"/>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投入係数表!AB43</f>
        <v>7.6473778817749451E-3</v>
      </c>
      <c r="E43" s="306">
        <f>$C$30*D43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10"/>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投入係数表!AB44</f>
        <v>0.35015666814593671</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FD193-7083-4C9F-996E-3F4A622A8563}">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332</v>
      </c>
      <c r="S2" s="83" t="s">
        <v>240</v>
      </c>
      <c r="U2" s="290" t="s">
        <v>227</v>
      </c>
      <c r="W2" s="83" t="s">
        <v>216</v>
      </c>
      <c r="Y2" s="83" t="s">
        <v>241</v>
      </c>
    </row>
    <row r="3" spans="1:25" ht="44">
      <c r="B3" s="39"/>
      <c r="C3" s="40" t="s">
        <v>242</v>
      </c>
      <c r="D3" s="40" t="s">
        <v>333</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投入係数表!AC5</f>
        <v>1.5271280460994518E-4</v>
      </c>
      <c r="E5" s="306">
        <f>$C$31*D5</f>
        <v>0</v>
      </c>
      <c r="F5" s="316">
        <f>分析係数表!C8</f>
        <v>0.17333290637377241</v>
      </c>
      <c r="G5" s="306">
        <f t="shared" ref="G5:G10" si="0">E5*F5</f>
        <v>0</v>
      </c>
      <c r="H5" s="306">
        <f t="array" ref="H5:H43">MMULT(逆行列係数表!C5:AO43,G5:G43)</f>
        <v>0</v>
      </c>
      <c r="I5" s="306">
        <f t="shared" ref="I5:I10" si="1">C5+H5</f>
        <v>0</v>
      </c>
      <c r="J5" s="316">
        <f>分析係数表!G8</f>
        <v>0.15155149614048036</v>
      </c>
      <c r="K5" s="308">
        <f>I5*J5</f>
        <v>0</v>
      </c>
      <c r="L5" s="49" t="s">
        <v>115</v>
      </c>
      <c r="M5" s="50" t="s">
        <v>115</v>
      </c>
      <c r="N5" s="318">
        <f>分析係数表!H8</f>
        <v>1.1299182227411633E-2</v>
      </c>
      <c r="O5" s="310">
        <f>$M$44*N5</f>
        <v>0</v>
      </c>
      <c r="P5" s="316">
        <f>分析係数表!C8</f>
        <v>0.17333290637377241</v>
      </c>
      <c r="Q5" s="310">
        <f t="shared" ref="Q5:Q10" si="2">O5*P5</f>
        <v>0</v>
      </c>
      <c r="R5" s="310">
        <f t="array" ref="R5:R43">MMULT(逆行列係数表!C5:AO43,Q5:Q43)</f>
        <v>0</v>
      </c>
      <c r="S5" s="311">
        <f>I5+R5</f>
        <v>0</v>
      </c>
      <c r="T5" s="316">
        <f>分析係数表!F8</f>
        <v>0.42721038226158625</v>
      </c>
      <c r="U5" s="313">
        <f>S5*T5</f>
        <v>0</v>
      </c>
      <c r="V5" s="320">
        <f>分析係数表!D8</f>
        <v>0.32298797552049696</v>
      </c>
      <c r="W5" s="301">
        <f>ROUND(S5*V5,0)</f>
        <v>0</v>
      </c>
      <c r="X5" s="316">
        <f>分析係数表!E8</f>
        <v>0.12265584155979949</v>
      </c>
      <c r="Y5" s="302">
        <f>ROUND(S5*X5,0)</f>
        <v>0</v>
      </c>
    </row>
    <row r="6" spans="1:25">
      <c r="A6" s="278">
        <v>2</v>
      </c>
      <c r="B6" s="266" t="s">
        <v>74</v>
      </c>
      <c r="C6" s="287"/>
      <c r="D6" s="316">
        <f>投入係数表!AC6</f>
        <v>0</v>
      </c>
      <c r="E6" s="306">
        <f>$C$31*D6</f>
        <v>0</v>
      </c>
      <c r="F6" s="316">
        <f>分析係数表!C9</f>
        <v>0.39351462480142041</v>
      </c>
      <c r="G6" s="306">
        <f t="shared" si="0"/>
        <v>0</v>
      </c>
      <c r="H6" s="306">
        <v>0</v>
      </c>
      <c r="I6" s="306">
        <f t="shared" si="1"/>
        <v>0</v>
      </c>
      <c r="J6" s="316">
        <f>分析係数表!G9</f>
        <v>0.22817522849038765</v>
      </c>
      <c r="K6" s="308">
        <f>I6*J6</f>
        <v>0</v>
      </c>
      <c r="L6" s="49"/>
      <c r="M6" s="50"/>
      <c r="N6" s="318">
        <f>分析係数表!H9</f>
        <v>5.0911500837573466E-4</v>
      </c>
      <c r="O6" s="310">
        <f>$M$44*N6</f>
        <v>0</v>
      </c>
      <c r="P6" s="316">
        <f>分析係数表!C9</f>
        <v>0.39351462480142041</v>
      </c>
      <c r="Q6" s="310">
        <f t="shared" si="2"/>
        <v>0</v>
      </c>
      <c r="R6" s="310">
        <v>0</v>
      </c>
      <c r="S6" s="311">
        <f>I6+R6</f>
        <v>0</v>
      </c>
      <c r="T6" s="316">
        <f>分析係数表!F9</f>
        <v>0.63987813845992225</v>
      </c>
      <c r="U6" s="313">
        <f t="shared" ref="U6:U38" si="3">S6*T6</f>
        <v>0</v>
      </c>
      <c r="V6" s="320">
        <f>分析係数表!D9</f>
        <v>0.29572434079210003</v>
      </c>
      <c r="W6" s="301">
        <f t="shared" ref="W6:W38" si="4">ROUND(S6*V6,0)</f>
        <v>0</v>
      </c>
      <c r="X6" s="316">
        <f>分析係数表!E9</f>
        <v>0.26862065342998215</v>
      </c>
      <c r="Y6" s="302">
        <f t="shared" ref="Y6:Y38" si="5">ROUND(S6*X6,0)</f>
        <v>0</v>
      </c>
    </row>
    <row r="7" spans="1:25">
      <c r="A7" s="278">
        <v>3</v>
      </c>
      <c r="B7" s="266" t="s">
        <v>75</v>
      </c>
      <c r="C7" s="287"/>
      <c r="D7" s="316">
        <f>投入係数表!AC7</f>
        <v>0</v>
      </c>
      <c r="E7" s="306">
        <f>$C$31*D7</f>
        <v>0</v>
      </c>
      <c r="F7" s="316">
        <f>分析係数表!C10</f>
        <v>0.12671464860287895</v>
      </c>
      <c r="G7" s="306">
        <f t="shared" si="0"/>
        <v>0</v>
      </c>
      <c r="H7" s="306">
        <v>0</v>
      </c>
      <c r="I7" s="306">
        <f t="shared" si="1"/>
        <v>0</v>
      </c>
      <c r="J7" s="316">
        <f>分析係数表!G10</f>
        <v>0.17153349174243465</v>
      </c>
      <c r="K7" s="308">
        <f>I7*J7</f>
        <v>0</v>
      </c>
      <c r="L7" s="49"/>
      <c r="M7" s="50"/>
      <c r="N7" s="318">
        <f>分析係数表!H10</f>
        <v>1.1608350684055029E-3</v>
      </c>
      <c r="O7" s="310">
        <f>$M$44*N7</f>
        <v>0</v>
      </c>
      <c r="P7" s="316">
        <f>分析係数表!C10</f>
        <v>0.12671464860287895</v>
      </c>
      <c r="Q7" s="310">
        <f t="shared" si="2"/>
        <v>0</v>
      </c>
      <c r="R7" s="310">
        <v>0</v>
      </c>
      <c r="S7" s="311">
        <f>I7+R7</f>
        <v>0</v>
      </c>
      <c r="T7" s="316">
        <f>分析係数表!F10</f>
        <v>0.47381340455197063</v>
      </c>
      <c r="U7" s="313">
        <f t="shared" si="3"/>
        <v>0</v>
      </c>
      <c r="V7" s="320">
        <f>分析係数表!D10</f>
        <v>9.5045460793747427E-2</v>
      </c>
      <c r="W7" s="301">
        <f t="shared" si="4"/>
        <v>0</v>
      </c>
      <c r="X7" s="316">
        <f>分析係数表!E10</f>
        <v>4.2279520059697977E-2</v>
      </c>
      <c r="Y7" s="302">
        <f t="shared" si="5"/>
        <v>0</v>
      </c>
    </row>
    <row r="8" spans="1:25">
      <c r="A8" s="278">
        <v>4</v>
      </c>
      <c r="B8" s="266" t="s">
        <v>76</v>
      </c>
      <c r="C8" s="287"/>
      <c r="D8" s="316">
        <f>投入係数表!AC8</f>
        <v>1.7081969195743311E-6</v>
      </c>
      <c r="E8" s="306">
        <f>$C$31*D8</f>
        <v>0</v>
      </c>
      <c r="F8" s="316">
        <f>分析係数表!C11</f>
        <v>9.348517078458185E-3</v>
      </c>
      <c r="G8" s="306">
        <f t="shared" si="0"/>
        <v>0</v>
      </c>
      <c r="H8" s="306">
        <v>0</v>
      </c>
      <c r="I8" s="306">
        <f t="shared" si="1"/>
        <v>0</v>
      </c>
      <c r="J8" s="316">
        <f>分析係数表!G11</f>
        <v>0.2579516055394917</v>
      </c>
      <c r="K8" s="308">
        <f>I8*J8</f>
        <v>0</v>
      </c>
      <c r="L8" s="49"/>
      <c r="M8" s="50"/>
      <c r="N8" s="318">
        <f>分析係数表!H11</f>
        <v>-1.9466162084954558E-5</v>
      </c>
      <c r="O8" s="310">
        <f>$M$44*N8</f>
        <v>0</v>
      </c>
      <c r="P8" s="316">
        <f>分析係数表!C11</f>
        <v>9.348517078458185E-3</v>
      </c>
      <c r="Q8" s="310">
        <f t="shared" si="2"/>
        <v>0</v>
      </c>
      <c r="R8" s="310">
        <v>0</v>
      </c>
      <c r="S8" s="311">
        <f>I8+R8</f>
        <v>0</v>
      </c>
      <c r="T8" s="316">
        <f>分析係数表!F11</f>
        <v>0.54360066960888753</v>
      </c>
      <c r="U8" s="313">
        <f t="shared" si="3"/>
        <v>0</v>
      </c>
      <c r="V8" s="320">
        <f>分析係数表!D11</f>
        <v>4.0785268604474206E-2</v>
      </c>
      <c r="W8" s="301">
        <f t="shared" si="4"/>
        <v>0</v>
      </c>
      <c r="X8" s="316">
        <f>分析係数表!E11</f>
        <v>3.926343022371024E-2</v>
      </c>
      <c r="Y8" s="302">
        <f t="shared" si="5"/>
        <v>0</v>
      </c>
    </row>
    <row r="9" spans="1:25">
      <c r="A9" s="278">
        <v>5</v>
      </c>
      <c r="B9" s="266" t="s">
        <v>77</v>
      </c>
      <c r="C9" s="287"/>
      <c r="D9" s="316">
        <f>投入係数表!AC9</f>
        <v>1.4280526247641408E-4</v>
      </c>
      <c r="E9" s="306">
        <f>$C$31*D9</f>
        <v>0</v>
      </c>
      <c r="F9" s="316">
        <f>分析係数表!C12</f>
        <v>0.26169189557273109</v>
      </c>
      <c r="G9" s="306">
        <f t="shared" si="0"/>
        <v>0</v>
      </c>
      <c r="H9" s="306">
        <v>0</v>
      </c>
      <c r="I9" s="306">
        <f t="shared" si="1"/>
        <v>0</v>
      </c>
      <c r="J9" s="316">
        <f>分析係数表!G12</f>
        <v>0.13770114594385849</v>
      </c>
      <c r="K9" s="308">
        <f t="shared" ref="K9:K38" si="6">I9*J9</f>
        <v>0</v>
      </c>
      <c r="L9" s="49"/>
      <c r="M9" s="50"/>
      <c r="N9" s="318">
        <f>分析係数表!H12</f>
        <v>0.10146071966313146</v>
      </c>
      <c r="O9" s="310">
        <f>$M$44*N9</f>
        <v>0</v>
      </c>
      <c r="P9" s="316">
        <f>分析係数表!C12</f>
        <v>0.26169189557273109</v>
      </c>
      <c r="Q9" s="310">
        <f t="shared" si="2"/>
        <v>0</v>
      </c>
      <c r="R9" s="310">
        <v>0</v>
      </c>
      <c r="S9" s="311">
        <f>I9+R9</f>
        <v>0</v>
      </c>
      <c r="T9" s="316">
        <f>分析係数表!F12</f>
        <v>0.33651535386825859</v>
      </c>
      <c r="U9" s="313">
        <f t="shared" si="3"/>
        <v>0</v>
      </c>
      <c r="V9" s="320">
        <f>分析係数表!D12</f>
        <v>3.4578030097235327E-2</v>
      </c>
      <c r="W9" s="301">
        <f t="shared" si="4"/>
        <v>0</v>
      </c>
      <c r="X9" s="316">
        <f>分析係数表!E12</f>
        <v>3.3355134693599395E-2</v>
      </c>
      <c r="Y9" s="302">
        <f t="shared" si="5"/>
        <v>0</v>
      </c>
    </row>
    <row r="10" spans="1:25">
      <c r="A10" s="278">
        <v>6</v>
      </c>
      <c r="B10" s="266" t="s">
        <v>78</v>
      </c>
      <c r="C10" s="287"/>
      <c r="D10" s="316">
        <f>投入係数表!AC10</f>
        <v>4.3627349325928415E-3</v>
      </c>
      <c r="E10" s="306">
        <f t="shared" ref="E10:E38" si="7">$C$31*D10</f>
        <v>0</v>
      </c>
      <c r="F10" s="316">
        <f>分析係数表!C13</f>
        <v>8.2810371123538395E-2</v>
      </c>
      <c r="G10" s="306">
        <f t="shared" si="0"/>
        <v>0</v>
      </c>
      <c r="H10" s="306">
        <v>0</v>
      </c>
      <c r="I10" s="306">
        <f t="shared" si="1"/>
        <v>0</v>
      </c>
      <c r="J10" s="316">
        <f>分析係数表!G13</f>
        <v>0.2721720626600464</v>
      </c>
      <c r="K10" s="308">
        <f t="shared" si="6"/>
        <v>0</v>
      </c>
      <c r="L10" s="49"/>
      <c r="M10" s="50"/>
      <c r="N10" s="318">
        <f>分析係数表!H13</f>
        <v>1.212874021164739E-2</v>
      </c>
      <c r="O10" s="310">
        <f t="shared" ref="O10:O43" si="8">$M$44*N10</f>
        <v>0</v>
      </c>
      <c r="P10" s="316">
        <f>分析係数表!C13</f>
        <v>8.2810371123538395E-2</v>
      </c>
      <c r="Q10" s="310">
        <f t="shared" si="2"/>
        <v>0</v>
      </c>
      <c r="R10" s="310">
        <v>0</v>
      </c>
      <c r="S10" s="311">
        <f t="shared" ref="S10:S38" si="9">I10+R10</f>
        <v>0</v>
      </c>
      <c r="T10" s="316">
        <f>分析係数表!F13</f>
        <v>0.39077170920544851</v>
      </c>
      <c r="U10" s="313">
        <f t="shared" si="3"/>
        <v>0</v>
      </c>
      <c r="V10" s="320">
        <f>分析係数表!D13</f>
        <v>0.12720758845381647</v>
      </c>
      <c r="W10" s="301">
        <f t="shared" si="4"/>
        <v>0</v>
      </c>
      <c r="X10" s="316">
        <f>分析係数表!E13</f>
        <v>9.5492852763317662E-2</v>
      </c>
      <c r="Y10" s="302">
        <f t="shared" si="5"/>
        <v>0</v>
      </c>
    </row>
    <row r="11" spans="1:25">
      <c r="A11" s="278">
        <v>7</v>
      </c>
      <c r="B11" s="266" t="s">
        <v>79</v>
      </c>
      <c r="C11" s="287"/>
      <c r="D11" s="316">
        <f>投入係数表!AC11</f>
        <v>7.4740448019055281E-3</v>
      </c>
      <c r="E11" s="306">
        <f t="shared" si="7"/>
        <v>0</v>
      </c>
      <c r="F11" s="316">
        <f>分析係数表!C14</f>
        <v>0.29759344347769412</v>
      </c>
      <c r="G11" s="306">
        <f t="shared" ref="G11:G38" si="10">E11*F11</f>
        <v>0</v>
      </c>
      <c r="H11" s="306">
        <v>0</v>
      </c>
      <c r="I11" s="306">
        <f t="shared" ref="I11:I38" si="11">C11+H11</f>
        <v>0</v>
      </c>
      <c r="J11" s="316">
        <f>分析係数表!G14</f>
        <v>0.17335642824825784</v>
      </c>
      <c r="K11" s="308">
        <f t="shared" si="6"/>
        <v>0</v>
      </c>
      <c r="L11" s="49"/>
      <c r="M11" s="50"/>
      <c r="N11" s="318">
        <f>分析係数表!H14</f>
        <v>1.9165801846449152E-3</v>
      </c>
      <c r="O11" s="310">
        <f t="shared" si="8"/>
        <v>0</v>
      </c>
      <c r="P11" s="316">
        <f>分析係数表!C14</f>
        <v>0.29759344347769412</v>
      </c>
      <c r="Q11" s="310">
        <f t="shared" ref="Q11:Q38" si="12">O11*P11</f>
        <v>0</v>
      </c>
      <c r="R11" s="310">
        <v>0</v>
      </c>
      <c r="S11" s="311">
        <f t="shared" si="9"/>
        <v>0</v>
      </c>
      <c r="T11" s="316">
        <f>分析係数表!F14</f>
        <v>0.35598651785260127</v>
      </c>
      <c r="U11" s="313">
        <f t="shared" si="3"/>
        <v>0</v>
      </c>
      <c r="V11" s="320">
        <f>分析係数表!D14</f>
        <v>4.3833041969742803E-2</v>
      </c>
      <c r="W11" s="301">
        <f t="shared" si="4"/>
        <v>0</v>
      </c>
      <c r="X11" s="316">
        <f>分析係数表!E14</f>
        <v>3.8757158040430381E-2</v>
      </c>
      <c r="Y11" s="302">
        <f t="shared" si="5"/>
        <v>0</v>
      </c>
    </row>
    <row r="12" spans="1:25">
      <c r="A12" s="278">
        <v>8</v>
      </c>
      <c r="B12" s="266" t="s">
        <v>80</v>
      </c>
      <c r="C12" s="287"/>
      <c r="D12" s="316">
        <f>投入係数表!AC12</f>
        <v>1.2299017820935183E-5</v>
      </c>
      <c r="E12" s="306">
        <f t="shared" si="7"/>
        <v>0</v>
      </c>
      <c r="F12" s="316">
        <f>分析係数表!C15</f>
        <v>0.21593049601829584</v>
      </c>
      <c r="G12" s="306">
        <f t="shared" si="10"/>
        <v>0</v>
      </c>
      <c r="H12" s="306">
        <v>0</v>
      </c>
      <c r="I12" s="306">
        <f t="shared" si="11"/>
        <v>0</v>
      </c>
      <c r="J12" s="316">
        <f>分析係数表!G15</f>
        <v>0.1171240792325445</v>
      </c>
      <c r="K12" s="308">
        <f t="shared" si="6"/>
        <v>0</v>
      </c>
      <c r="L12" s="49"/>
      <c r="M12" s="50"/>
      <c r="N12" s="318">
        <f>分析係数表!H15</f>
        <v>7.9892300155183192E-3</v>
      </c>
      <c r="O12" s="310">
        <f t="shared" si="8"/>
        <v>0</v>
      </c>
      <c r="P12" s="316">
        <f>分析係数表!C15</f>
        <v>0.21593049601829584</v>
      </c>
      <c r="Q12" s="310">
        <f t="shared" si="12"/>
        <v>0</v>
      </c>
      <c r="R12" s="310">
        <v>0</v>
      </c>
      <c r="S12" s="311">
        <f t="shared" si="9"/>
        <v>0</v>
      </c>
      <c r="T12" s="316">
        <f>分析係数表!F15</f>
        <v>0.35842164855867914</v>
      </c>
      <c r="U12" s="313">
        <f t="shared" si="3"/>
        <v>0</v>
      </c>
      <c r="V12" s="320">
        <f>分析係数表!D15</f>
        <v>1.5678367482667734E-2</v>
      </c>
      <c r="W12" s="301">
        <f t="shared" si="4"/>
        <v>0</v>
      </c>
      <c r="X12" s="316">
        <f>分析係数表!E15</f>
        <v>1.5634458686506418E-2</v>
      </c>
      <c r="Y12" s="302">
        <f t="shared" si="5"/>
        <v>0</v>
      </c>
    </row>
    <row r="13" spans="1:25">
      <c r="A13" s="278">
        <v>9</v>
      </c>
      <c r="B13" s="266" t="s">
        <v>81</v>
      </c>
      <c r="C13" s="287"/>
      <c r="D13" s="316">
        <f>投入係数表!AC13</f>
        <v>1.0206818233840542E-2</v>
      </c>
      <c r="E13" s="306">
        <f t="shared" si="7"/>
        <v>0</v>
      </c>
      <c r="F13" s="316">
        <f>分析係数表!C16</f>
        <v>0.18770505348742417</v>
      </c>
      <c r="G13" s="306">
        <f t="shared" si="10"/>
        <v>0</v>
      </c>
      <c r="H13" s="306">
        <v>0</v>
      </c>
      <c r="I13" s="306">
        <f t="shared" si="11"/>
        <v>0</v>
      </c>
      <c r="J13" s="316">
        <f>分析係数表!G16</f>
        <v>1.5279579137581789E-2</v>
      </c>
      <c r="K13" s="308">
        <f t="shared" si="6"/>
        <v>0</v>
      </c>
      <c r="L13" s="49"/>
      <c r="M13" s="50"/>
      <c r="N13" s="318">
        <f>分析係数表!H16</f>
        <v>6.0242927132958465E-3</v>
      </c>
      <c r="O13" s="310">
        <f t="shared" si="8"/>
        <v>0</v>
      </c>
      <c r="P13" s="316">
        <f>分析係数表!C16</f>
        <v>0.18770505348742417</v>
      </c>
      <c r="Q13" s="310">
        <f t="shared" si="12"/>
        <v>0</v>
      </c>
      <c r="R13" s="310">
        <v>0</v>
      </c>
      <c r="S13" s="311">
        <f t="shared" si="9"/>
        <v>0</v>
      </c>
      <c r="T13" s="316">
        <f>分析係数表!F16</f>
        <v>0.2627694146106877</v>
      </c>
      <c r="U13" s="313">
        <f t="shared" si="3"/>
        <v>0</v>
      </c>
      <c r="V13" s="320">
        <f>分析係数表!D16</f>
        <v>1.0339400475073228E-2</v>
      </c>
      <c r="W13" s="301">
        <f t="shared" si="4"/>
        <v>0</v>
      </c>
      <c r="X13" s="316">
        <f>分析係数表!E16</f>
        <v>1.0339400475073228E-2</v>
      </c>
      <c r="Y13" s="302">
        <f t="shared" si="5"/>
        <v>0</v>
      </c>
    </row>
    <row r="14" spans="1:25">
      <c r="A14" s="278">
        <v>10</v>
      </c>
      <c r="B14" s="266" t="s">
        <v>82</v>
      </c>
      <c r="C14" s="287"/>
      <c r="D14" s="316">
        <f>投入係数表!AC14</f>
        <v>6.01251151751773E-3</v>
      </c>
      <c r="E14" s="306">
        <f t="shared" si="7"/>
        <v>0</v>
      </c>
      <c r="F14" s="316">
        <f>分析係数表!C17</f>
        <v>0.24245613901755958</v>
      </c>
      <c r="G14" s="306">
        <f t="shared" si="10"/>
        <v>0</v>
      </c>
      <c r="H14" s="306">
        <v>0</v>
      </c>
      <c r="I14" s="306">
        <f t="shared" si="11"/>
        <v>0</v>
      </c>
      <c r="J14" s="316">
        <f>分析係数表!G17</f>
        <v>0.24054742090319753</v>
      </c>
      <c r="K14" s="308">
        <f t="shared" si="6"/>
        <v>0</v>
      </c>
      <c r="L14" s="49"/>
      <c r="M14" s="50"/>
      <c r="N14" s="318">
        <f>分析係数表!H17</f>
        <v>2.8816966460243139E-3</v>
      </c>
      <c r="O14" s="310">
        <f t="shared" si="8"/>
        <v>0</v>
      </c>
      <c r="P14" s="316">
        <f>分析係数表!C17</f>
        <v>0.24245613901755958</v>
      </c>
      <c r="Q14" s="310">
        <f t="shared" si="12"/>
        <v>0</v>
      </c>
      <c r="R14" s="310">
        <v>0</v>
      </c>
      <c r="S14" s="311">
        <f t="shared" si="9"/>
        <v>0</v>
      </c>
      <c r="T14" s="316">
        <f>分析係数表!F17</f>
        <v>0.42825667105631338</v>
      </c>
      <c r="U14" s="313">
        <f t="shared" si="3"/>
        <v>0</v>
      </c>
      <c r="V14" s="320">
        <f>分析係数表!D17</f>
        <v>5.1560411778863557E-2</v>
      </c>
      <c r="W14" s="301">
        <f t="shared" si="4"/>
        <v>0</v>
      </c>
      <c r="X14" s="316">
        <f>分析係数表!E17</f>
        <v>4.9008807340167618E-2</v>
      </c>
      <c r="Y14" s="302">
        <f t="shared" si="5"/>
        <v>0</v>
      </c>
    </row>
    <row r="15" spans="1:25">
      <c r="A15" s="278">
        <v>11</v>
      </c>
      <c r="B15" s="266" t="s">
        <v>83</v>
      </c>
      <c r="C15" s="287"/>
      <c r="D15" s="316">
        <f>投入係数表!AC15</f>
        <v>2.0805838480415353E-4</v>
      </c>
      <c r="E15" s="306">
        <f t="shared" si="7"/>
        <v>0</v>
      </c>
      <c r="F15" s="316">
        <f>分析係数表!C18</f>
        <v>0.40831687749419565</v>
      </c>
      <c r="G15" s="306">
        <f t="shared" si="10"/>
        <v>0</v>
      </c>
      <c r="H15" s="306">
        <v>0</v>
      </c>
      <c r="I15" s="306">
        <f t="shared" si="11"/>
        <v>0</v>
      </c>
      <c r="J15" s="316">
        <f>分析係数表!G18</f>
        <v>0.21766947174074985</v>
      </c>
      <c r="K15" s="308">
        <f t="shared" si="6"/>
        <v>0</v>
      </c>
      <c r="L15" s="49"/>
      <c r="M15" s="50"/>
      <c r="N15" s="318">
        <f>分析係数表!H18</f>
        <v>4.4543159123807785E-4</v>
      </c>
      <c r="O15" s="310">
        <f t="shared" si="8"/>
        <v>0</v>
      </c>
      <c r="P15" s="316">
        <f>分析係数表!C18</f>
        <v>0.40831687749419565</v>
      </c>
      <c r="Q15" s="310">
        <f t="shared" si="12"/>
        <v>0</v>
      </c>
      <c r="R15" s="310">
        <v>0</v>
      </c>
      <c r="S15" s="311">
        <f t="shared" si="9"/>
        <v>0</v>
      </c>
      <c r="T15" s="316">
        <f>分析係数表!F18</f>
        <v>0.48997194925916815</v>
      </c>
      <c r="U15" s="313">
        <f t="shared" si="3"/>
        <v>0</v>
      </c>
      <c r="V15" s="320">
        <f>分析係数表!D18</f>
        <v>3.8565313316438733E-2</v>
      </c>
      <c r="W15" s="301">
        <f t="shared" si="4"/>
        <v>0</v>
      </c>
      <c r="X15" s="316">
        <f>分析係数表!E18</f>
        <v>3.6576455199010559E-2</v>
      </c>
      <c r="Y15" s="302">
        <f t="shared" si="5"/>
        <v>0</v>
      </c>
    </row>
    <row r="16" spans="1:25">
      <c r="A16" s="278">
        <v>12</v>
      </c>
      <c r="B16" s="266" t="s">
        <v>84</v>
      </c>
      <c r="C16" s="287"/>
      <c r="D16" s="316">
        <f>投入係数表!AC16</f>
        <v>0</v>
      </c>
      <c r="E16" s="306">
        <f t="shared" si="7"/>
        <v>0</v>
      </c>
      <c r="F16" s="316">
        <f>分析係数表!C19</f>
        <v>0.72110086081153413</v>
      </c>
      <c r="G16" s="306">
        <f t="shared" si="10"/>
        <v>0</v>
      </c>
      <c r="H16" s="306">
        <v>0</v>
      </c>
      <c r="I16" s="306">
        <f t="shared" si="11"/>
        <v>0</v>
      </c>
      <c r="J16" s="316">
        <f>分析係数表!G19</f>
        <v>6.2445810408374151E-2</v>
      </c>
      <c r="K16" s="308">
        <f t="shared" si="6"/>
        <v>0</v>
      </c>
      <c r="L16" s="49"/>
      <c r="M16" s="50"/>
      <c r="N16" s="318">
        <f>分析係数表!H19</f>
        <v>-1.2604560155461526E-4</v>
      </c>
      <c r="O16" s="310">
        <f t="shared" si="8"/>
        <v>0</v>
      </c>
      <c r="P16" s="316">
        <f>分析係数表!C19</f>
        <v>0.72110086081153413</v>
      </c>
      <c r="Q16" s="310">
        <f t="shared" si="12"/>
        <v>0</v>
      </c>
      <c r="R16" s="310">
        <v>0</v>
      </c>
      <c r="S16" s="311">
        <f t="shared" si="9"/>
        <v>0</v>
      </c>
      <c r="T16" s="316">
        <f>分析係数表!F19</f>
        <v>0.21331101927013058</v>
      </c>
      <c r="U16" s="313">
        <f t="shared" si="3"/>
        <v>0</v>
      </c>
      <c r="V16" s="320">
        <f>分析係数表!D19</f>
        <v>1.2736199640345095E-2</v>
      </c>
      <c r="W16" s="301">
        <f t="shared" si="4"/>
        <v>0</v>
      </c>
      <c r="X16" s="316">
        <f>分析係数表!E19</f>
        <v>1.2523714081279422E-2</v>
      </c>
      <c r="Y16" s="302">
        <f t="shared" si="5"/>
        <v>0</v>
      </c>
    </row>
    <row r="17" spans="1:25">
      <c r="A17" s="278">
        <v>13</v>
      </c>
      <c r="B17" s="266" t="s">
        <v>85</v>
      </c>
      <c r="C17" s="287"/>
      <c r="D17" s="316">
        <f>投入係数表!AC17</f>
        <v>1.2982296588764916E-5</v>
      </c>
      <c r="E17" s="306">
        <f t="shared" si="7"/>
        <v>0</v>
      </c>
      <c r="F17" s="316">
        <f>分析係数表!C20</f>
        <v>4.9598906854145253E-2</v>
      </c>
      <c r="G17" s="306">
        <f t="shared" si="10"/>
        <v>0</v>
      </c>
      <c r="H17" s="306">
        <v>0</v>
      </c>
      <c r="I17" s="306">
        <f t="shared" si="11"/>
        <v>0</v>
      </c>
      <c r="J17" s="316">
        <f>分析係数表!G20</f>
        <v>0.11671945764775135</v>
      </c>
      <c r="K17" s="308">
        <f t="shared" si="6"/>
        <v>0</v>
      </c>
      <c r="L17" s="49"/>
      <c r="M17" s="50"/>
      <c r="N17" s="318">
        <f>分析係数表!H20</f>
        <v>7.0439320449493942E-4</v>
      </c>
      <c r="O17" s="310">
        <f t="shared" si="8"/>
        <v>0</v>
      </c>
      <c r="P17" s="316">
        <f>分析係数表!C20</f>
        <v>4.9598906854145253E-2</v>
      </c>
      <c r="Q17" s="310">
        <f t="shared" si="12"/>
        <v>0</v>
      </c>
      <c r="R17" s="310">
        <v>0</v>
      </c>
      <c r="S17" s="311">
        <f t="shared" si="9"/>
        <v>0</v>
      </c>
      <c r="T17" s="316">
        <f>分析係数表!F20</f>
        <v>0.2109583665362576</v>
      </c>
      <c r="U17" s="313">
        <f t="shared" si="3"/>
        <v>0</v>
      </c>
      <c r="V17" s="320">
        <f>分析係数表!D20</f>
        <v>3.0797631013066269E-2</v>
      </c>
      <c r="W17" s="301">
        <f t="shared" si="4"/>
        <v>0</v>
      </c>
      <c r="X17" s="316">
        <f>分析係数表!E20</f>
        <v>2.9972730221401771E-2</v>
      </c>
      <c r="Y17" s="302">
        <f t="shared" si="5"/>
        <v>0</v>
      </c>
    </row>
    <row r="18" spans="1:25">
      <c r="A18" s="278">
        <v>14</v>
      </c>
      <c r="B18" s="266" t="s">
        <v>86</v>
      </c>
      <c r="C18" s="287"/>
      <c r="D18" s="316">
        <f>投入係数表!AC18</f>
        <v>2.6972429360078687E-3</v>
      </c>
      <c r="E18" s="306">
        <f t="shared" si="7"/>
        <v>0</v>
      </c>
      <c r="F18" s="316">
        <f>分析係数表!C21</f>
        <v>0.28411166756853934</v>
      </c>
      <c r="G18" s="306">
        <f t="shared" si="10"/>
        <v>0</v>
      </c>
      <c r="H18" s="306">
        <v>0</v>
      </c>
      <c r="I18" s="306">
        <f t="shared" si="11"/>
        <v>0</v>
      </c>
      <c r="J18" s="316">
        <f>分析係数表!G21</f>
        <v>0.29005387701730417</v>
      </c>
      <c r="K18" s="308">
        <f t="shared" si="6"/>
        <v>0</v>
      </c>
      <c r="L18" s="49"/>
      <c r="M18" s="50"/>
      <c r="N18" s="318">
        <f>分析係数表!H21</f>
        <v>2.3737267060065176E-3</v>
      </c>
      <c r="O18" s="310">
        <f t="shared" si="8"/>
        <v>0</v>
      </c>
      <c r="P18" s="316">
        <f>分析係数表!C21</f>
        <v>0.28411166756853934</v>
      </c>
      <c r="Q18" s="310">
        <f t="shared" si="12"/>
        <v>0</v>
      </c>
      <c r="R18" s="310">
        <v>0</v>
      </c>
      <c r="S18" s="311">
        <f t="shared" si="9"/>
        <v>0</v>
      </c>
      <c r="T18" s="316">
        <f>分析係数表!F21</f>
        <v>0.45791147145628314</v>
      </c>
      <c r="U18" s="313">
        <f t="shared" si="3"/>
        <v>0</v>
      </c>
      <c r="V18" s="320">
        <f>分析係数表!D21</f>
        <v>5.9847590028896828E-2</v>
      </c>
      <c r="W18" s="301">
        <f t="shared" si="4"/>
        <v>0</v>
      </c>
      <c r="X18" s="316">
        <f>分析係数表!E21</f>
        <v>5.4782163530779596E-2</v>
      </c>
      <c r="Y18" s="302">
        <f t="shared" si="5"/>
        <v>0</v>
      </c>
    </row>
    <row r="19" spans="1:25">
      <c r="A19" s="278">
        <v>15</v>
      </c>
      <c r="B19" s="266" t="s">
        <v>70</v>
      </c>
      <c r="C19" s="287"/>
      <c r="D19" s="316">
        <f>投入係数表!AC19</f>
        <v>3.7580332230635281E-6</v>
      </c>
      <c r="E19" s="306">
        <f t="shared" si="7"/>
        <v>0</v>
      </c>
      <c r="F19" s="316">
        <f>分析係数表!C22</f>
        <v>0.28280144764930404</v>
      </c>
      <c r="G19" s="306">
        <f t="shared" si="10"/>
        <v>0</v>
      </c>
      <c r="H19" s="306">
        <v>0</v>
      </c>
      <c r="I19" s="306">
        <f t="shared" si="11"/>
        <v>0</v>
      </c>
      <c r="J19" s="316">
        <f>分析係数表!G22</f>
        <v>0.21325815420745545</v>
      </c>
      <c r="K19" s="308">
        <f t="shared" si="6"/>
        <v>0</v>
      </c>
      <c r="L19" s="49"/>
      <c r="M19" s="50"/>
      <c r="N19" s="318">
        <f>分析係数表!H22</f>
        <v>5.2408897921031505E-5</v>
      </c>
      <c r="O19" s="310">
        <f t="shared" si="8"/>
        <v>0</v>
      </c>
      <c r="P19" s="316">
        <f>分析係数表!C22</f>
        <v>0.28280144764930404</v>
      </c>
      <c r="Q19" s="310">
        <f t="shared" si="12"/>
        <v>0</v>
      </c>
      <c r="R19" s="310">
        <v>0</v>
      </c>
      <c r="S19" s="311">
        <f t="shared" si="9"/>
        <v>0</v>
      </c>
      <c r="T19" s="316">
        <f>分析係数表!F22</f>
        <v>0.43073258580094059</v>
      </c>
      <c r="U19" s="313">
        <f t="shared" si="3"/>
        <v>0</v>
      </c>
      <c r="V19" s="320">
        <f>分析係数表!D22</f>
        <v>2.2938556731137788E-2</v>
      </c>
      <c r="W19" s="301">
        <f t="shared" si="4"/>
        <v>0</v>
      </c>
      <c r="X19" s="316">
        <f>分析係数表!E22</f>
        <v>2.2183368519679003E-2</v>
      </c>
      <c r="Y19" s="302">
        <f t="shared" si="5"/>
        <v>0</v>
      </c>
    </row>
    <row r="20" spans="1:25">
      <c r="A20" s="278">
        <v>16</v>
      </c>
      <c r="B20" s="266" t="s">
        <v>71</v>
      </c>
      <c r="C20" s="287"/>
      <c r="D20" s="316">
        <f>投入係数表!AC20</f>
        <v>2.7331150713189298E-6</v>
      </c>
      <c r="E20" s="306">
        <f t="shared" si="7"/>
        <v>0</v>
      </c>
      <c r="F20" s="316">
        <f>分析係数表!C23</f>
        <v>0.31843177703160996</v>
      </c>
      <c r="G20" s="306">
        <f t="shared" si="10"/>
        <v>0</v>
      </c>
      <c r="H20" s="306">
        <v>0</v>
      </c>
      <c r="I20" s="306">
        <f t="shared" si="11"/>
        <v>0</v>
      </c>
      <c r="J20" s="316">
        <f>分析係数表!G23</f>
        <v>0.24379890925547271</v>
      </c>
      <c r="K20" s="308">
        <f t="shared" si="6"/>
        <v>0</v>
      </c>
      <c r="L20" s="49"/>
      <c r="M20" s="50"/>
      <c r="N20" s="318">
        <f>分析係数表!H23</f>
        <v>7.2227388731505603E-6</v>
      </c>
      <c r="O20" s="310">
        <f t="shared" si="8"/>
        <v>0</v>
      </c>
      <c r="P20" s="316">
        <f>分析係数表!C23</f>
        <v>0.31843177703160996</v>
      </c>
      <c r="Q20" s="310">
        <f t="shared" si="12"/>
        <v>0</v>
      </c>
      <c r="R20" s="310">
        <v>0</v>
      </c>
      <c r="S20" s="311">
        <f t="shared" si="9"/>
        <v>0</v>
      </c>
      <c r="T20" s="316">
        <f>分析係数表!F23</f>
        <v>0.43764444987651224</v>
      </c>
      <c r="U20" s="313">
        <f t="shared" si="3"/>
        <v>0</v>
      </c>
      <c r="V20" s="320">
        <f>分析係数表!D23</f>
        <v>3.7770855561684982E-2</v>
      </c>
      <c r="W20" s="301">
        <f t="shared" si="4"/>
        <v>0</v>
      </c>
      <c r="X20" s="316">
        <f>分析係数表!E23</f>
        <v>3.6503495425501575E-2</v>
      </c>
      <c r="Y20" s="302">
        <f t="shared" si="5"/>
        <v>0</v>
      </c>
    </row>
    <row r="21" spans="1:25">
      <c r="A21" s="278">
        <v>17</v>
      </c>
      <c r="B21" s="266" t="s">
        <v>72</v>
      </c>
      <c r="C21" s="287"/>
      <c r="D21" s="316">
        <f>投入係数表!AC21</f>
        <v>8.9372862832128995E-4</v>
      </c>
      <c r="E21" s="306">
        <f t="shared" si="7"/>
        <v>0</v>
      </c>
      <c r="F21" s="316">
        <f>分析係数表!C24</f>
        <v>6.5709335168878003E-2</v>
      </c>
      <c r="G21" s="306">
        <f t="shared" si="10"/>
        <v>0</v>
      </c>
      <c r="H21" s="306">
        <v>0</v>
      </c>
      <c r="I21" s="306">
        <f t="shared" si="11"/>
        <v>0</v>
      </c>
      <c r="J21" s="316">
        <f>分析係数表!G24</f>
        <v>0.24633125110096343</v>
      </c>
      <c r="K21" s="308">
        <f t="shared" si="6"/>
        <v>0</v>
      </c>
      <c r="L21" s="49"/>
      <c r="M21" s="50"/>
      <c r="N21" s="318">
        <f>分析係数表!H24</f>
        <v>2.8080599423907303E-4</v>
      </c>
      <c r="O21" s="310">
        <f t="shared" si="8"/>
        <v>0</v>
      </c>
      <c r="P21" s="316">
        <f>分析係数表!C24</f>
        <v>6.5709335168878003E-2</v>
      </c>
      <c r="Q21" s="310">
        <f t="shared" si="12"/>
        <v>0</v>
      </c>
      <c r="R21" s="310">
        <v>0</v>
      </c>
      <c r="S21" s="311">
        <f t="shared" si="9"/>
        <v>0</v>
      </c>
      <c r="T21" s="316">
        <f>分析係数表!F24</f>
        <v>0.36721364788140759</v>
      </c>
      <c r="U21" s="313">
        <f t="shared" si="3"/>
        <v>0</v>
      </c>
      <c r="V21" s="320">
        <f>分析係数表!D24</f>
        <v>3.9309475738153632E-2</v>
      </c>
      <c r="W21" s="301">
        <f t="shared" si="4"/>
        <v>0</v>
      </c>
      <c r="X21" s="316">
        <f>分析係数表!E24</f>
        <v>3.8550657867992791E-2</v>
      </c>
      <c r="Y21" s="302">
        <f t="shared" si="5"/>
        <v>0</v>
      </c>
    </row>
    <row r="22" spans="1:25">
      <c r="A22" s="278">
        <v>18</v>
      </c>
      <c r="B22" s="266" t="s">
        <v>87</v>
      </c>
      <c r="C22" s="287"/>
      <c r="D22" s="316">
        <f>投入係数表!AC22</f>
        <v>2.7331150713189297E-5</v>
      </c>
      <c r="E22" s="306">
        <f t="shared" si="7"/>
        <v>0</v>
      </c>
      <c r="F22" s="316">
        <f>分析係数表!C25</f>
        <v>0.13092441386923714</v>
      </c>
      <c r="G22" s="306">
        <f t="shared" si="10"/>
        <v>0</v>
      </c>
      <c r="H22" s="306">
        <v>0</v>
      </c>
      <c r="I22" s="306">
        <f t="shared" si="11"/>
        <v>0</v>
      </c>
      <c r="J22" s="316">
        <f>分析係数表!G25</f>
        <v>0.2605848403511512</v>
      </c>
      <c r="K22" s="308">
        <f t="shared" si="6"/>
        <v>0</v>
      </c>
      <c r="L22" s="49"/>
      <c r="M22" s="50"/>
      <c r="N22" s="318">
        <f>分析係数表!H25</f>
        <v>9.8123550057191766E-5</v>
      </c>
      <c r="O22" s="310">
        <f t="shared" si="8"/>
        <v>0</v>
      </c>
      <c r="P22" s="316">
        <f>分析係数表!C25</f>
        <v>0.13092441386923714</v>
      </c>
      <c r="Q22" s="310">
        <f t="shared" si="12"/>
        <v>0</v>
      </c>
      <c r="R22" s="310">
        <v>0</v>
      </c>
      <c r="S22" s="311">
        <f t="shared" si="9"/>
        <v>0</v>
      </c>
      <c r="T22" s="316">
        <f>分析係数表!F25</f>
        <v>0.33318683873123567</v>
      </c>
      <c r="U22" s="313">
        <f t="shared" si="3"/>
        <v>0</v>
      </c>
      <c r="V22" s="320">
        <f>分析係数表!D25</f>
        <v>4.284059086963312E-2</v>
      </c>
      <c r="W22" s="301">
        <f t="shared" si="4"/>
        <v>0</v>
      </c>
      <c r="X22" s="316">
        <f>分析係数表!E25</f>
        <v>4.249917369780222E-2</v>
      </c>
      <c r="Y22" s="302">
        <f t="shared" si="5"/>
        <v>0</v>
      </c>
    </row>
    <row r="23" spans="1:25">
      <c r="A23" s="278">
        <v>19</v>
      </c>
      <c r="B23" s="266" t="s">
        <v>88</v>
      </c>
      <c r="C23" s="287"/>
      <c r="D23" s="316">
        <f>投入係数表!AC23</f>
        <v>1.9985903959019672E-4</v>
      </c>
      <c r="E23" s="306">
        <f t="shared" si="7"/>
        <v>0</v>
      </c>
      <c r="F23" s="316">
        <f>分析係数表!C26</f>
        <v>0.15308736674872969</v>
      </c>
      <c r="G23" s="306">
        <f t="shared" si="10"/>
        <v>0</v>
      </c>
      <c r="H23" s="306">
        <v>0</v>
      </c>
      <c r="I23" s="306">
        <f t="shared" si="11"/>
        <v>0</v>
      </c>
      <c r="J23" s="316">
        <f>分析係数表!G26</f>
        <v>0.20415569699579933</v>
      </c>
      <c r="K23" s="308">
        <f t="shared" si="6"/>
        <v>0</v>
      </c>
      <c r="L23" s="49"/>
      <c r="M23" s="50"/>
      <c r="N23" s="318">
        <f>分析係数表!H26</f>
        <v>8.8175548492147558E-3</v>
      </c>
      <c r="O23" s="310">
        <f t="shared" si="8"/>
        <v>0</v>
      </c>
      <c r="P23" s="316">
        <f>分析係数表!C26</f>
        <v>0.15308736674872969</v>
      </c>
      <c r="Q23" s="310">
        <f t="shared" si="12"/>
        <v>0</v>
      </c>
      <c r="R23" s="310">
        <v>0</v>
      </c>
      <c r="S23" s="311">
        <f t="shared" si="9"/>
        <v>0</v>
      </c>
      <c r="T23" s="316">
        <f>分析係数表!F26</f>
        <v>0.33811565690794865</v>
      </c>
      <c r="U23" s="313">
        <f t="shared" si="3"/>
        <v>0</v>
      </c>
      <c r="V23" s="320">
        <f>分析係数表!D26</f>
        <v>3.3929737559631502E-2</v>
      </c>
      <c r="W23" s="301">
        <f t="shared" si="4"/>
        <v>0</v>
      </c>
      <c r="X23" s="316">
        <f>分析係数表!E26</f>
        <v>3.3531988342571602E-2</v>
      </c>
      <c r="Y23" s="302">
        <f t="shared" si="5"/>
        <v>0</v>
      </c>
    </row>
    <row r="24" spans="1:25">
      <c r="A24" s="278">
        <v>20</v>
      </c>
      <c r="B24" s="266" t="s">
        <v>89</v>
      </c>
      <c r="C24" s="287"/>
      <c r="D24" s="316">
        <f>投入係数表!AC24</f>
        <v>2.1864920570551438E-4</v>
      </c>
      <c r="E24" s="306">
        <f t="shared" si="7"/>
        <v>0</v>
      </c>
      <c r="F24" s="316">
        <f>分析係数表!C27</f>
        <v>0.18884998044104273</v>
      </c>
      <c r="G24" s="306">
        <f t="shared" si="10"/>
        <v>0</v>
      </c>
      <c r="H24" s="306">
        <v>0</v>
      </c>
      <c r="I24" s="306">
        <f t="shared" si="11"/>
        <v>0</v>
      </c>
      <c r="J24" s="316">
        <f>分析係数表!G27</f>
        <v>0.16481626532719168</v>
      </c>
      <c r="K24" s="308">
        <f t="shared" si="6"/>
        <v>0</v>
      </c>
      <c r="L24" s="49"/>
      <c r="M24" s="50"/>
      <c r="N24" s="318">
        <f>分析係数表!H27</f>
        <v>2.2388024205688101E-2</v>
      </c>
      <c r="O24" s="310">
        <f t="shared" si="8"/>
        <v>0</v>
      </c>
      <c r="P24" s="316">
        <f>分析係数表!C27</f>
        <v>0.18884998044104273</v>
      </c>
      <c r="Q24" s="310">
        <f t="shared" si="12"/>
        <v>0</v>
      </c>
      <c r="R24" s="310">
        <v>0</v>
      </c>
      <c r="S24" s="311">
        <f t="shared" si="9"/>
        <v>0</v>
      </c>
      <c r="T24" s="316">
        <f>分析係数表!F27</f>
        <v>0.29536956526946395</v>
      </c>
      <c r="U24" s="313">
        <f t="shared" si="3"/>
        <v>0</v>
      </c>
      <c r="V24" s="320">
        <f>分析係数表!D27</f>
        <v>2.042747265118797E-2</v>
      </c>
      <c r="W24" s="301">
        <f t="shared" si="4"/>
        <v>0</v>
      </c>
      <c r="X24" s="316">
        <f>分析係数表!E27</f>
        <v>2.035082172191522E-2</v>
      </c>
      <c r="Y24" s="302">
        <f t="shared" si="5"/>
        <v>0</v>
      </c>
    </row>
    <row r="25" spans="1:25">
      <c r="A25" s="278">
        <v>21</v>
      </c>
      <c r="B25" s="266" t="s">
        <v>90</v>
      </c>
      <c r="C25" s="287"/>
      <c r="D25" s="316">
        <f>投入係数表!AC25</f>
        <v>4.7829513748081268E-6</v>
      </c>
      <c r="E25" s="306">
        <f t="shared" si="7"/>
        <v>0</v>
      </c>
      <c r="F25" s="316">
        <f>分析係数表!C28</f>
        <v>0.2115566871254172</v>
      </c>
      <c r="G25" s="306">
        <f t="shared" si="10"/>
        <v>0</v>
      </c>
      <c r="H25" s="306">
        <v>0</v>
      </c>
      <c r="I25" s="306">
        <f t="shared" si="11"/>
        <v>0</v>
      </c>
      <c r="J25" s="316">
        <f>分析係数表!G28</f>
        <v>0.18177207604774032</v>
      </c>
      <c r="K25" s="308">
        <f t="shared" si="6"/>
        <v>0</v>
      </c>
      <c r="L25" s="49"/>
      <c r="M25" s="50"/>
      <c r="N25" s="318">
        <f>分析係数表!H28</f>
        <v>7.2231792840574596E-3</v>
      </c>
      <c r="O25" s="310">
        <f t="shared" si="8"/>
        <v>0</v>
      </c>
      <c r="P25" s="316">
        <f>分析係数表!C28</f>
        <v>0.2115566871254172</v>
      </c>
      <c r="Q25" s="310">
        <f t="shared" si="12"/>
        <v>0</v>
      </c>
      <c r="R25" s="310">
        <v>0</v>
      </c>
      <c r="S25" s="311">
        <f t="shared" si="9"/>
        <v>0</v>
      </c>
      <c r="T25" s="316">
        <f>分析係数表!F28</f>
        <v>0.29628808224417325</v>
      </c>
      <c r="U25" s="313">
        <f t="shared" si="3"/>
        <v>0</v>
      </c>
      <c r="V25" s="320">
        <f>分析係数表!D28</f>
        <v>3.0551159487848582E-2</v>
      </c>
      <c r="W25" s="301">
        <f t="shared" si="4"/>
        <v>0</v>
      </c>
      <c r="X25" s="316">
        <f>分析係数表!E28</f>
        <v>3.018459578819983E-2</v>
      </c>
      <c r="Y25" s="302">
        <f t="shared" si="5"/>
        <v>0</v>
      </c>
    </row>
    <row r="26" spans="1:25">
      <c r="A26" s="278">
        <v>22</v>
      </c>
      <c r="B26" s="266" t="s">
        <v>64</v>
      </c>
      <c r="C26" s="287"/>
      <c r="D26" s="316">
        <f>投入係数表!AC26</f>
        <v>5.4600806337273917E-3</v>
      </c>
      <c r="E26" s="306">
        <f t="shared" si="7"/>
        <v>0</v>
      </c>
      <c r="F26" s="316">
        <f>分析係数表!C29</f>
        <v>0.4024048564090591</v>
      </c>
      <c r="G26" s="306">
        <f t="shared" si="10"/>
        <v>0</v>
      </c>
      <c r="H26" s="306">
        <v>0</v>
      </c>
      <c r="I26" s="306">
        <f t="shared" si="11"/>
        <v>0</v>
      </c>
      <c r="J26" s="316">
        <f>分析係数表!G29</f>
        <v>0.28848634430593861</v>
      </c>
      <c r="K26" s="308">
        <f t="shared" si="6"/>
        <v>0</v>
      </c>
      <c r="L26" s="49"/>
      <c r="M26" s="50"/>
      <c r="N26" s="318">
        <f>分析係数表!H29</f>
        <v>7.7130042947109994E-3</v>
      </c>
      <c r="O26" s="310">
        <f t="shared" si="8"/>
        <v>0</v>
      </c>
      <c r="P26" s="316">
        <f>分析係数表!C29</f>
        <v>0.4024048564090591</v>
      </c>
      <c r="Q26" s="310">
        <f t="shared" si="12"/>
        <v>0</v>
      </c>
      <c r="R26" s="310">
        <v>0</v>
      </c>
      <c r="S26" s="311">
        <f t="shared" si="9"/>
        <v>0</v>
      </c>
      <c r="T26" s="316">
        <f>分析係数表!F29</f>
        <v>0.40202182464221792</v>
      </c>
      <c r="U26" s="313">
        <f t="shared" si="3"/>
        <v>0</v>
      </c>
      <c r="V26" s="320">
        <f>分析係数表!D29</f>
        <v>7.9194780809421356E-2</v>
      </c>
      <c r="W26" s="301">
        <f t="shared" si="4"/>
        <v>0</v>
      </c>
      <c r="X26" s="316">
        <f>分析係数表!E29</f>
        <v>6.5944675090492746E-2</v>
      </c>
      <c r="Y26" s="302">
        <f t="shared" si="5"/>
        <v>0</v>
      </c>
    </row>
    <row r="27" spans="1:25">
      <c r="A27" s="278">
        <v>23</v>
      </c>
      <c r="B27" s="266" t="s">
        <v>91</v>
      </c>
      <c r="C27" s="287"/>
      <c r="D27" s="316">
        <f>投入係数表!AC27</f>
        <v>4.4491696967233025E-3</v>
      </c>
      <c r="E27" s="306">
        <f t="shared" si="7"/>
        <v>0</v>
      </c>
      <c r="F27" s="316">
        <f>分析係数表!C30</f>
        <v>1</v>
      </c>
      <c r="G27" s="306">
        <f t="shared" si="10"/>
        <v>0</v>
      </c>
      <c r="H27" s="306">
        <v>0</v>
      </c>
      <c r="I27" s="306">
        <f t="shared" si="11"/>
        <v>0</v>
      </c>
      <c r="J27" s="316">
        <f>分析係数表!G30</f>
        <v>0.33838967095036887</v>
      </c>
      <c r="K27" s="308">
        <f t="shared" si="6"/>
        <v>0</v>
      </c>
      <c r="L27" s="49"/>
      <c r="M27" s="50"/>
      <c r="N27" s="318">
        <f>分析係数表!H30</f>
        <v>0</v>
      </c>
      <c r="O27" s="310">
        <f t="shared" si="8"/>
        <v>0</v>
      </c>
      <c r="P27" s="316">
        <f>分析係数表!C30</f>
        <v>1</v>
      </c>
      <c r="Q27" s="310">
        <f t="shared" si="12"/>
        <v>0</v>
      </c>
      <c r="R27" s="310">
        <v>0</v>
      </c>
      <c r="S27" s="311">
        <f t="shared" si="9"/>
        <v>0</v>
      </c>
      <c r="T27" s="316">
        <f>分析係数表!F30</f>
        <v>0.46362091424568164</v>
      </c>
      <c r="U27" s="313">
        <f t="shared" si="3"/>
        <v>0</v>
      </c>
      <c r="V27" s="320">
        <f>分析係数表!D30</f>
        <v>7.3824536053885614E-2</v>
      </c>
      <c r="W27" s="301">
        <f t="shared" si="4"/>
        <v>0</v>
      </c>
      <c r="X27" s="316">
        <f>分析係数表!E30</f>
        <v>5.6949248710145881E-2</v>
      </c>
      <c r="Y27" s="302">
        <f t="shared" si="5"/>
        <v>0</v>
      </c>
    </row>
    <row r="28" spans="1:25">
      <c r="A28" s="278">
        <v>24</v>
      </c>
      <c r="B28" s="266" t="s">
        <v>92</v>
      </c>
      <c r="C28" s="287"/>
      <c r="D28" s="316">
        <f>投入係数表!AC28</f>
        <v>2.5710755115281085E-2</v>
      </c>
      <c r="E28" s="306">
        <f t="shared" si="7"/>
        <v>0</v>
      </c>
      <c r="F28" s="316">
        <f>分析係数表!C31</f>
        <v>0.99932498158227889</v>
      </c>
      <c r="G28" s="306">
        <f t="shared" si="10"/>
        <v>0</v>
      </c>
      <c r="H28" s="306">
        <v>0</v>
      </c>
      <c r="I28" s="306">
        <f t="shared" si="11"/>
        <v>0</v>
      </c>
      <c r="J28" s="316">
        <f>分析係数表!G31</f>
        <v>7.0262508387801376E-2</v>
      </c>
      <c r="K28" s="308">
        <f t="shared" si="6"/>
        <v>0</v>
      </c>
      <c r="L28" s="49"/>
      <c r="M28" s="50"/>
      <c r="N28" s="318">
        <f>分析係数表!H31</f>
        <v>3.314462019579964E-2</v>
      </c>
      <c r="O28" s="310">
        <f t="shared" si="8"/>
        <v>0</v>
      </c>
      <c r="P28" s="316">
        <f>分析係数表!C31</f>
        <v>0.99932498158227889</v>
      </c>
      <c r="Q28" s="310">
        <f t="shared" si="12"/>
        <v>0</v>
      </c>
      <c r="R28" s="310">
        <v>0</v>
      </c>
      <c r="S28" s="311">
        <f t="shared" si="9"/>
        <v>0</v>
      </c>
      <c r="T28" s="316">
        <f>分析係数表!F31</f>
        <v>0.39948542779773355</v>
      </c>
      <c r="U28" s="313">
        <f t="shared" si="3"/>
        <v>0</v>
      </c>
      <c r="V28" s="320">
        <f>分析係数表!D31</f>
        <v>2.9145126840892164E-3</v>
      </c>
      <c r="W28" s="301">
        <f t="shared" si="4"/>
        <v>0</v>
      </c>
      <c r="X28" s="316">
        <f>分析係数表!E31</f>
        <v>2.9145126840892164E-3</v>
      </c>
      <c r="Y28" s="302">
        <f t="shared" si="5"/>
        <v>0</v>
      </c>
    </row>
    <row r="29" spans="1:25">
      <c r="A29" s="278">
        <v>25</v>
      </c>
      <c r="B29" s="266" t="s">
        <v>1</v>
      </c>
      <c r="C29" s="287"/>
      <c r="D29" s="316">
        <f>投入係数表!AC29</f>
        <v>3.1646056132034056E-3</v>
      </c>
      <c r="E29" s="306">
        <f t="shared" si="7"/>
        <v>0</v>
      </c>
      <c r="F29" s="316">
        <f>分析係数表!C32</f>
        <v>0.9998360837770528</v>
      </c>
      <c r="G29" s="306">
        <f t="shared" si="10"/>
        <v>0</v>
      </c>
      <c r="H29" s="306">
        <v>0</v>
      </c>
      <c r="I29" s="306">
        <f t="shared" si="11"/>
        <v>0</v>
      </c>
      <c r="J29" s="316">
        <f>分析係数表!G32</f>
        <v>0.11380414292785156</v>
      </c>
      <c r="K29" s="308">
        <f t="shared" si="6"/>
        <v>0</v>
      </c>
      <c r="L29" s="49"/>
      <c r="M29" s="50"/>
      <c r="N29" s="318">
        <f>分析係数表!H32</f>
        <v>7.2296973654795713E-3</v>
      </c>
      <c r="O29" s="310">
        <f t="shared" si="8"/>
        <v>0</v>
      </c>
      <c r="P29" s="316">
        <f>分析係数表!C32</f>
        <v>0.9998360837770528</v>
      </c>
      <c r="Q29" s="310">
        <f t="shared" si="12"/>
        <v>0</v>
      </c>
      <c r="R29" s="310">
        <v>0</v>
      </c>
      <c r="S29" s="311">
        <f t="shared" si="9"/>
        <v>0</v>
      </c>
      <c r="T29" s="316">
        <f>分析係数表!F32</f>
        <v>0.44272670787830282</v>
      </c>
      <c r="U29" s="313">
        <f t="shared" si="3"/>
        <v>0</v>
      </c>
      <c r="V29" s="320">
        <f>分析係数表!D32</f>
        <v>2.1120085933633119E-2</v>
      </c>
      <c r="W29" s="301">
        <f t="shared" si="4"/>
        <v>0</v>
      </c>
      <c r="X29" s="316">
        <f>分析係数表!E32</f>
        <v>2.1120085933633119E-2</v>
      </c>
      <c r="Y29" s="302">
        <f t="shared" si="5"/>
        <v>0</v>
      </c>
    </row>
    <row r="30" spans="1:25">
      <c r="A30" s="278">
        <v>26</v>
      </c>
      <c r="B30" s="266" t="s">
        <v>2</v>
      </c>
      <c r="C30" s="287"/>
      <c r="D30" s="316">
        <f>投入係数表!AC30</f>
        <v>1.5653916570979168E-3</v>
      </c>
      <c r="E30" s="306">
        <f t="shared" si="7"/>
        <v>0</v>
      </c>
      <c r="F30" s="316">
        <f>分析係数表!C33</f>
        <v>0.99108509199615646</v>
      </c>
      <c r="G30" s="306">
        <f t="shared" si="10"/>
        <v>0</v>
      </c>
      <c r="H30" s="306">
        <v>0</v>
      </c>
      <c r="I30" s="306">
        <f t="shared" si="11"/>
        <v>0</v>
      </c>
      <c r="J30" s="316">
        <f>分析係数表!G33</f>
        <v>0.4529749017181946</v>
      </c>
      <c r="K30" s="308">
        <f t="shared" si="6"/>
        <v>0</v>
      </c>
      <c r="L30" s="49"/>
      <c r="M30" s="50"/>
      <c r="N30" s="318">
        <f>分析係数表!H33</f>
        <v>7.7168799106917146E-4</v>
      </c>
      <c r="O30" s="310">
        <f t="shared" si="8"/>
        <v>0</v>
      </c>
      <c r="P30" s="316">
        <f>分析係数表!C33</f>
        <v>0.99108509199615646</v>
      </c>
      <c r="Q30" s="310">
        <f t="shared" si="12"/>
        <v>0</v>
      </c>
      <c r="R30" s="310">
        <v>0</v>
      </c>
      <c r="S30" s="311">
        <f t="shared" si="9"/>
        <v>0</v>
      </c>
      <c r="T30" s="316">
        <f>分析係数表!F33</f>
        <v>0.63278689994307047</v>
      </c>
      <c r="U30" s="313">
        <f t="shared" si="3"/>
        <v>0</v>
      </c>
      <c r="V30" s="320">
        <f>分析係数表!D33</f>
        <v>8.7702783269007503E-2</v>
      </c>
      <c r="W30" s="301">
        <f t="shared" si="4"/>
        <v>0</v>
      </c>
      <c r="X30" s="316">
        <f>分析係数表!E33</f>
        <v>8.4336323251883824E-2</v>
      </c>
      <c r="Y30" s="302">
        <f t="shared" si="5"/>
        <v>0</v>
      </c>
    </row>
    <row r="31" spans="1:25">
      <c r="A31" s="278">
        <v>27</v>
      </c>
      <c r="B31" s="266" t="s">
        <v>65</v>
      </c>
      <c r="C31" s="286">
        <f>データ入力!C32</f>
        <v>0</v>
      </c>
      <c r="D31" s="316">
        <f>投入係数表!AC31</f>
        <v>1.2249480110267528E-2</v>
      </c>
      <c r="E31" s="306">
        <f t="shared" si="7"/>
        <v>0</v>
      </c>
      <c r="F31" s="316">
        <f>分析係数表!C34</f>
        <v>0.24606089914510665</v>
      </c>
      <c r="G31" s="306">
        <f t="shared" si="10"/>
        <v>0</v>
      </c>
      <c r="H31" s="306">
        <v>0</v>
      </c>
      <c r="I31" s="306">
        <f t="shared" si="11"/>
        <v>0</v>
      </c>
      <c r="J31" s="316">
        <f>分析係数表!G34</f>
        <v>0.43749758717185111</v>
      </c>
      <c r="K31" s="308">
        <f t="shared" si="6"/>
        <v>0</v>
      </c>
      <c r="L31" s="49"/>
      <c r="M31" s="50"/>
      <c r="N31" s="318">
        <f>分析係数表!H34</f>
        <v>0.137069350800852</v>
      </c>
      <c r="O31" s="310">
        <f t="shared" si="8"/>
        <v>0</v>
      </c>
      <c r="P31" s="316">
        <f>分析係数表!C34</f>
        <v>0.24606089914510665</v>
      </c>
      <c r="Q31" s="310">
        <f t="shared" si="12"/>
        <v>0</v>
      </c>
      <c r="R31" s="310">
        <v>0</v>
      </c>
      <c r="S31" s="311">
        <f t="shared" si="9"/>
        <v>0</v>
      </c>
      <c r="T31" s="316">
        <f>分析係数表!F34</f>
        <v>0.68044247766447119</v>
      </c>
      <c r="U31" s="313">
        <f t="shared" si="3"/>
        <v>0</v>
      </c>
      <c r="V31" s="320">
        <f>分析係数表!D34</f>
        <v>0.15389009392691583</v>
      </c>
      <c r="W31" s="301">
        <f t="shared" si="4"/>
        <v>0</v>
      </c>
      <c r="X31" s="316">
        <f>分析係数表!E34</f>
        <v>0.1433320704064108</v>
      </c>
      <c r="Y31" s="302">
        <f t="shared" si="5"/>
        <v>0</v>
      </c>
    </row>
    <row r="32" spans="1:25">
      <c r="A32" s="278">
        <v>28</v>
      </c>
      <c r="B32" s="266" t="s">
        <v>66</v>
      </c>
      <c r="C32" s="287"/>
      <c r="D32" s="316">
        <f>投入係数表!AC32</f>
        <v>1.9967113792904355E-2</v>
      </c>
      <c r="E32" s="306">
        <f t="shared" si="7"/>
        <v>0</v>
      </c>
      <c r="F32" s="316">
        <f>分析係数表!C35</f>
        <v>0.75377646979277246</v>
      </c>
      <c r="G32" s="306">
        <f t="shared" si="10"/>
        <v>0</v>
      </c>
      <c r="H32" s="306">
        <v>0</v>
      </c>
      <c r="I32" s="306">
        <f t="shared" si="11"/>
        <v>0</v>
      </c>
      <c r="J32" s="316">
        <f>分析係数表!G35</f>
        <v>0.30282397072447498</v>
      </c>
      <c r="K32" s="308">
        <f t="shared" si="6"/>
        <v>0</v>
      </c>
      <c r="L32" s="49"/>
      <c r="M32" s="50"/>
      <c r="N32" s="318">
        <f>分析係数表!H35</f>
        <v>5.7629969222324183E-2</v>
      </c>
      <c r="O32" s="310">
        <f t="shared" si="8"/>
        <v>0</v>
      </c>
      <c r="P32" s="316">
        <f>分析係数表!C35</f>
        <v>0.75377646979277246</v>
      </c>
      <c r="Q32" s="310">
        <f t="shared" si="12"/>
        <v>0</v>
      </c>
      <c r="R32" s="310">
        <v>0</v>
      </c>
      <c r="S32" s="311">
        <f t="shared" si="9"/>
        <v>0</v>
      </c>
      <c r="T32" s="316">
        <f>分析係数表!F35</f>
        <v>0.60548890850388704</v>
      </c>
      <c r="U32" s="313">
        <f t="shared" si="3"/>
        <v>0</v>
      </c>
      <c r="V32" s="320">
        <f>分析係数表!D35</f>
        <v>4.0363234612300396E-2</v>
      </c>
      <c r="W32" s="301">
        <f t="shared" si="4"/>
        <v>0</v>
      </c>
      <c r="X32" s="316">
        <f>分析係数表!E35</f>
        <v>3.9154079363329694E-2</v>
      </c>
      <c r="Y32" s="302">
        <f t="shared" si="5"/>
        <v>0</v>
      </c>
    </row>
    <row r="33" spans="1:25">
      <c r="A33" s="278">
        <v>29</v>
      </c>
      <c r="B33" s="266" t="s">
        <v>93</v>
      </c>
      <c r="C33" s="287"/>
      <c r="D33" s="316">
        <f>投入係数表!AC33</f>
        <v>3.6322416019060742E-2</v>
      </c>
      <c r="E33" s="306">
        <f t="shared" si="7"/>
        <v>0</v>
      </c>
      <c r="F33" s="316">
        <f>分析係数表!C36</f>
        <v>0.99118010215945485</v>
      </c>
      <c r="G33" s="306">
        <f t="shared" si="10"/>
        <v>0</v>
      </c>
      <c r="H33" s="306">
        <v>0</v>
      </c>
      <c r="I33" s="306">
        <f t="shared" si="11"/>
        <v>0</v>
      </c>
      <c r="J33" s="316">
        <f>分析係数表!G36</f>
        <v>5.8650173764370726E-2</v>
      </c>
      <c r="K33" s="308">
        <f t="shared" si="6"/>
        <v>0</v>
      </c>
      <c r="L33" s="49"/>
      <c r="M33" s="50"/>
      <c r="N33" s="318">
        <f>分析係数表!H36</f>
        <v>0.2375179181177472</v>
      </c>
      <c r="O33" s="310">
        <f t="shared" si="8"/>
        <v>0</v>
      </c>
      <c r="P33" s="316">
        <f>分析係数表!C36</f>
        <v>0.99118010215945485</v>
      </c>
      <c r="Q33" s="310">
        <f t="shared" si="12"/>
        <v>0</v>
      </c>
      <c r="R33" s="310">
        <v>0</v>
      </c>
      <c r="S33" s="311">
        <f t="shared" si="9"/>
        <v>0</v>
      </c>
      <c r="T33" s="316">
        <f>分析係数表!F36</f>
        <v>0.81306518983088305</v>
      </c>
      <c r="U33" s="313">
        <f t="shared" si="3"/>
        <v>0</v>
      </c>
      <c r="V33" s="320">
        <f>分析係数表!D36</f>
        <v>1.5774342104513773E-2</v>
      </c>
      <c r="W33" s="301">
        <f t="shared" si="4"/>
        <v>0</v>
      </c>
      <c r="X33" s="316">
        <f>分析係数表!E36</f>
        <v>1.3229670821596217E-2</v>
      </c>
      <c r="Y33" s="302">
        <f t="shared" si="5"/>
        <v>0</v>
      </c>
    </row>
    <row r="34" spans="1:25">
      <c r="A34" s="278">
        <v>30</v>
      </c>
      <c r="B34" s="266" t="s">
        <v>94</v>
      </c>
      <c r="C34" s="287"/>
      <c r="D34" s="316">
        <f>投入係数表!AC34</f>
        <v>2.1534555286305761E-2</v>
      </c>
      <c r="E34" s="306">
        <f t="shared" si="7"/>
        <v>0</v>
      </c>
      <c r="F34" s="316">
        <f>分析係数表!C37</f>
        <v>0.58105140483022077</v>
      </c>
      <c r="G34" s="306">
        <f t="shared" si="10"/>
        <v>0</v>
      </c>
      <c r="H34" s="306">
        <v>0</v>
      </c>
      <c r="I34" s="306">
        <f t="shared" si="11"/>
        <v>0</v>
      </c>
      <c r="J34" s="316">
        <f>分析係数表!G37</f>
        <v>0.40235165952905672</v>
      </c>
      <c r="K34" s="308">
        <f t="shared" si="6"/>
        <v>0</v>
      </c>
      <c r="L34" s="49"/>
      <c r="M34" s="50"/>
      <c r="N34" s="318">
        <f>分析係数表!H37</f>
        <v>4.2719417558337268E-2</v>
      </c>
      <c r="O34" s="310">
        <f t="shared" si="8"/>
        <v>0</v>
      </c>
      <c r="P34" s="316">
        <f>分析係数表!C37</f>
        <v>0.58105140483022077</v>
      </c>
      <c r="Q34" s="310">
        <f t="shared" si="12"/>
        <v>0</v>
      </c>
      <c r="R34" s="310">
        <v>0</v>
      </c>
      <c r="S34" s="311">
        <f t="shared" si="9"/>
        <v>0</v>
      </c>
      <c r="T34" s="316">
        <f>分析係数表!F37</f>
        <v>0.63403708963374472</v>
      </c>
      <c r="U34" s="313">
        <f t="shared" si="3"/>
        <v>0</v>
      </c>
      <c r="V34" s="320">
        <f>分析係数表!D37</f>
        <v>7.9200513574427991E-2</v>
      </c>
      <c r="W34" s="301">
        <f t="shared" si="4"/>
        <v>0</v>
      </c>
      <c r="X34" s="316">
        <f>分析係数表!E37</f>
        <v>7.3600662533244779E-2</v>
      </c>
      <c r="Y34" s="302">
        <f t="shared" si="5"/>
        <v>0</v>
      </c>
    </row>
    <row r="35" spans="1:25">
      <c r="A35" s="278">
        <v>31</v>
      </c>
      <c r="B35" s="266" t="s">
        <v>95</v>
      </c>
      <c r="C35" s="287"/>
      <c r="D35" s="316">
        <f>投入係数表!AC35</f>
        <v>4.1316158893744341E-2</v>
      </c>
      <c r="E35" s="306">
        <f t="shared" si="7"/>
        <v>0</v>
      </c>
      <c r="F35" s="316">
        <f>分析係数表!C38</f>
        <v>0.47456671407271833</v>
      </c>
      <c r="G35" s="306">
        <f t="shared" si="10"/>
        <v>0</v>
      </c>
      <c r="H35" s="306">
        <v>0</v>
      </c>
      <c r="I35" s="306">
        <f t="shared" si="11"/>
        <v>0</v>
      </c>
      <c r="J35" s="316">
        <f>分析係数表!G38</f>
        <v>0.18003386475673192</v>
      </c>
      <c r="K35" s="308">
        <f t="shared" si="6"/>
        <v>0</v>
      </c>
      <c r="L35" s="49"/>
      <c r="M35" s="50"/>
      <c r="N35" s="318">
        <f>分析係数表!H38</f>
        <v>5.150358926080905E-2</v>
      </c>
      <c r="O35" s="310">
        <f t="shared" si="8"/>
        <v>0</v>
      </c>
      <c r="P35" s="316">
        <f>分析係数表!C38</f>
        <v>0.47456671407271833</v>
      </c>
      <c r="Q35" s="310">
        <f t="shared" si="12"/>
        <v>0</v>
      </c>
      <c r="R35" s="310">
        <v>0</v>
      </c>
      <c r="S35" s="311">
        <f t="shared" si="9"/>
        <v>0</v>
      </c>
      <c r="T35" s="316">
        <f>分析係数表!F38</f>
        <v>0.4997199825516766</v>
      </c>
      <c r="U35" s="313">
        <f t="shared" si="3"/>
        <v>0</v>
      </c>
      <c r="V35" s="320">
        <f>分析係数表!D38</f>
        <v>3.5590827435143364E-2</v>
      </c>
      <c r="W35" s="301">
        <f t="shared" si="4"/>
        <v>0</v>
      </c>
      <c r="X35" s="316">
        <f>分析係数表!E38</f>
        <v>3.1059891839156476E-2</v>
      </c>
      <c r="Y35" s="302">
        <f t="shared" si="5"/>
        <v>0</v>
      </c>
    </row>
    <row r="36" spans="1:25">
      <c r="A36" s="278">
        <v>32</v>
      </c>
      <c r="B36" s="266" t="s">
        <v>67</v>
      </c>
      <c r="C36" s="287"/>
      <c r="D36" s="316">
        <f>投入係数表!AC36</f>
        <v>0</v>
      </c>
      <c r="E36" s="306">
        <f t="shared" si="7"/>
        <v>0</v>
      </c>
      <c r="F36" s="316">
        <f>分析係数表!C39</f>
        <v>1</v>
      </c>
      <c r="G36" s="306">
        <f t="shared" si="10"/>
        <v>0</v>
      </c>
      <c r="H36" s="306">
        <v>0</v>
      </c>
      <c r="I36" s="306">
        <f t="shared" si="11"/>
        <v>0</v>
      </c>
      <c r="J36" s="316">
        <f>分析係数表!G39</f>
        <v>0.33345520667958617</v>
      </c>
      <c r="K36" s="308">
        <f t="shared" si="6"/>
        <v>0</v>
      </c>
      <c r="L36" s="49"/>
      <c r="M36" s="50"/>
      <c r="N36" s="318">
        <f>分析係数表!H39</f>
        <v>5.0851604954235139E-3</v>
      </c>
      <c r="O36" s="310">
        <f t="shared" si="8"/>
        <v>0</v>
      </c>
      <c r="P36" s="316">
        <f>分析係数表!C39</f>
        <v>1</v>
      </c>
      <c r="Q36" s="310">
        <f t="shared" si="12"/>
        <v>0</v>
      </c>
      <c r="R36" s="310">
        <v>0</v>
      </c>
      <c r="S36" s="311">
        <f t="shared" si="9"/>
        <v>0</v>
      </c>
      <c r="T36" s="316">
        <f>分析係数表!F39</f>
        <v>0.70859596344355691</v>
      </c>
      <c r="U36" s="313">
        <f t="shared" si="3"/>
        <v>0</v>
      </c>
      <c r="V36" s="320">
        <f>分析係数表!D39</f>
        <v>4.8027598057070089E-2</v>
      </c>
      <c r="W36" s="301">
        <f t="shared" si="4"/>
        <v>0</v>
      </c>
      <c r="X36" s="316">
        <f>分析係数表!E39</f>
        <v>4.8027598057070089E-2</v>
      </c>
      <c r="Y36" s="302">
        <f t="shared" si="5"/>
        <v>0</v>
      </c>
    </row>
    <row r="37" spans="1:25">
      <c r="A37" s="278">
        <v>33</v>
      </c>
      <c r="B37" s="266" t="s">
        <v>96</v>
      </c>
      <c r="C37" s="287"/>
      <c r="D37" s="316">
        <f>投入係数表!AC37</f>
        <v>4.6052988951723965E-4</v>
      </c>
      <c r="E37" s="306">
        <f t="shared" si="7"/>
        <v>0</v>
      </c>
      <c r="F37" s="316">
        <f>分析係数表!C40</f>
        <v>0.78927678494152065</v>
      </c>
      <c r="G37" s="306">
        <f t="shared" si="10"/>
        <v>0</v>
      </c>
      <c r="H37" s="306">
        <v>0</v>
      </c>
      <c r="I37" s="306">
        <f t="shared" si="11"/>
        <v>0</v>
      </c>
      <c r="J37" s="316">
        <f>分析係数表!G40</f>
        <v>0.52314226927728547</v>
      </c>
      <c r="K37" s="308">
        <f t="shared" si="6"/>
        <v>0</v>
      </c>
      <c r="L37" s="49"/>
      <c r="M37" s="50"/>
      <c r="N37" s="318">
        <f>分析係数表!H40</f>
        <v>3.428475595158087E-2</v>
      </c>
      <c r="O37" s="310">
        <f t="shared" si="8"/>
        <v>0</v>
      </c>
      <c r="P37" s="316">
        <f>分析係数表!C40</f>
        <v>0.78927678494152065</v>
      </c>
      <c r="Q37" s="310">
        <f t="shared" si="12"/>
        <v>0</v>
      </c>
      <c r="R37" s="310">
        <v>0</v>
      </c>
      <c r="S37" s="311">
        <f t="shared" si="9"/>
        <v>0</v>
      </c>
      <c r="T37" s="316">
        <f>分析係数表!F40</f>
        <v>0.70623799726049996</v>
      </c>
      <c r="U37" s="313">
        <f t="shared" si="3"/>
        <v>0</v>
      </c>
      <c r="V37" s="320">
        <f>分析係数表!D40</f>
        <v>9.0697433955161888E-2</v>
      </c>
      <c r="W37" s="301">
        <f t="shared" si="4"/>
        <v>0</v>
      </c>
      <c r="X37" s="316">
        <f>分析係数表!E40</f>
        <v>9.0562666353757981E-2</v>
      </c>
      <c r="Y37" s="302">
        <f t="shared" si="5"/>
        <v>0</v>
      </c>
    </row>
    <row r="38" spans="1:25">
      <c r="A38" s="278">
        <v>34</v>
      </c>
      <c r="B38" s="266" t="s">
        <v>97</v>
      </c>
      <c r="C38" s="287"/>
      <c r="D38" s="316">
        <f>投入係数表!AC38</f>
        <v>2.0156723650977105E-5</v>
      </c>
      <c r="E38" s="306">
        <f t="shared" si="7"/>
        <v>0</v>
      </c>
      <c r="F38" s="316">
        <f>分析係数表!C41</f>
        <v>0.99594790611943085</v>
      </c>
      <c r="G38" s="306">
        <f t="shared" si="10"/>
        <v>0</v>
      </c>
      <c r="H38" s="306">
        <v>0</v>
      </c>
      <c r="I38" s="306">
        <f t="shared" si="11"/>
        <v>0</v>
      </c>
      <c r="J38" s="316">
        <f>分析係数表!G41</f>
        <v>0.50896339569449323</v>
      </c>
      <c r="K38" s="308">
        <f t="shared" si="6"/>
        <v>0</v>
      </c>
      <c r="L38" s="49"/>
      <c r="M38" s="50"/>
      <c r="N38" s="318">
        <f>分析係数表!H41</f>
        <v>5.504775199299148E-2</v>
      </c>
      <c r="O38" s="310">
        <f t="shared" si="8"/>
        <v>0</v>
      </c>
      <c r="P38" s="316">
        <f>分析係数表!C41</f>
        <v>0.99594790611943085</v>
      </c>
      <c r="Q38" s="310">
        <f t="shared" si="12"/>
        <v>0</v>
      </c>
      <c r="R38" s="310">
        <v>0</v>
      </c>
      <c r="S38" s="311">
        <f t="shared" si="9"/>
        <v>0</v>
      </c>
      <c r="T38" s="316">
        <f>分析係数表!F41</f>
        <v>0.58132099287543681</v>
      </c>
      <c r="U38" s="313">
        <f t="shared" si="3"/>
        <v>0</v>
      </c>
      <c r="V38" s="320">
        <f>分析係数表!D41</f>
        <v>0.12149342216939719</v>
      </c>
      <c r="W38" s="301">
        <f t="shared" si="4"/>
        <v>0</v>
      </c>
      <c r="X38" s="316">
        <f>分析係数表!E41</f>
        <v>0.11755967401821014</v>
      </c>
      <c r="Y38" s="302">
        <f t="shared" si="5"/>
        <v>0</v>
      </c>
    </row>
    <row r="39" spans="1:25">
      <c r="A39" s="278">
        <v>35</v>
      </c>
      <c r="B39" s="266" t="s">
        <v>3</v>
      </c>
      <c r="C39" s="287"/>
      <c r="D39" s="316">
        <f>投入係数表!AC39</f>
        <v>6.1665908796633352E-4</v>
      </c>
      <c r="E39" s="306">
        <f>$C$31*D39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8"/>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投入係数表!AC40</f>
        <v>9.3504991180579311E-2</v>
      </c>
      <c r="E40" s="306">
        <f>$C$31*D40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8"/>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投入係数表!AC41</f>
        <v>6.5526433834871332E-4</v>
      </c>
      <c r="E41" s="306">
        <f>$C$31*D41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8"/>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投入係数表!AC42</f>
        <v>2.0204553164725188E-3</v>
      </c>
      <c r="E42" s="306">
        <f>$C$31*D42</f>
        <v>0</v>
      </c>
      <c r="F42" s="316">
        <f>分析係数表!C45</f>
        <v>1</v>
      </c>
      <c r="G42" s="306">
        <f>E42*F42</f>
        <v>0</v>
      </c>
      <c r="H42" s="306">
        <v>0</v>
      </c>
      <c r="I42" s="306">
        <f>C42+H42</f>
        <v>0</v>
      </c>
      <c r="J42" s="316">
        <f>分析係数表!G45</f>
        <v>0</v>
      </c>
      <c r="K42" s="308">
        <f>I42*J42</f>
        <v>0</v>
      </c>
      <c r="L42" s="49"/>
      <c r="M42" s="50"/>
      <c r="N42" s="318">
        <f>分析係数表!H45</f>
        <v>0</v>
      </c>
      <c r="O42" s="310">
        <f t="shared" si="8"/>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投入係数表!AC43</f>
        <v>4.266392626328849E-3</v>
      </c>
      <c r="E43" s="306">
        <f>$C$31*D43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8"/>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投入係数表!AC44</f>
        <v>0.30591893649026347</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1BDBE-9E3C-4673-B47A-074D5F164B59}">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334</v>
      </c>
      <c r="S2" s="83" t="s">
        <v>240</v>
      </c>
      <c r="U2" s="290" t="s">
        <v>227</v>
      </c>
      <c r="W2" s="83" t="s">
        <v>216</v>
      </c>
      <c r="Y2" s="83" t="s">
        <v>241</v>
      </c>
    </row>
    <row r="3" spans="1:25" ht="44">
      <c r="B3" s="39"/>
      <c r="C3" s="40" t="s">
        <v>242</v>
      </c>
      <c r="D3" s="40" t="s">
        <v>335</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投入係数表!AD5</f>
        <v>0</v>
      </c>
      <c r="E5" s="306">
        <f>$C$32*D5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 t="shared" ref="U5:U38" si="0">S5*T5</f>
        <v>0</v>
      </c>
      <c r="V5" s="320">
        <f>分析係数表!D8</f>
        <v>0.32298797552049696</v>
      </c>
      <c r="W5" s="301">
        <f>ROUND(S5*V5,0)</f>
        <v>0</v>
      </c>
      <c r="X5" s="316">
        <f>分析係数表!E8</f>
        <v>0.12265584155979949</v>
      </c>
      <c r="Y5" s="302">
        <f t="shared" ref="Y5:Y38" si="1">ROUND(S5*X5,0)</f>
        <v>0</v>
      </c>
    </row>
    <row r="6" spans="1:25">
      <c r="A6" s="278">
        <v>2</v>
      </c>
      <c r="B6" s="266" t="s">
        <v>74</v>
      </c>
      <c r="C6" s="287"/>
      <c r="D6" s="316">
        <f>投入係数表!AD6</f>
        <v>0</v>
      </c>
      <c r="E6" s="306">
        <f>$C$32*D6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 t="shared" si="0"/>
        <v>0</v>
      </c>
      <c r="V6" s="320">
        <f>分析係数表!D9</f>
        <v>0.29572434079210003</v>
      </c>
      <c r="W6" s="301">
        <f t="shared" ref="W6:W38" si="2">ROUND(S6*V6,0)</f>
        <v>0</v>
      </c>
      <c r="X6" s="316">
        <f>分析係数表!E9</f>
        <v>0.26862065342998215</v>
      </c>
      <c r="Y6" s="302">
        <f t="shared" si="1"/>
        <v>0</v>
      </c>
    </row>
    <row r="7" spans="1:25">
      <c r="A7" s="278">
        <v>3</v>
      </c>
      <c r="B7" s="266" t="s">
        <v>75</v>
      </c>
      <c r="C7" s="287"/>
      <c r="D7" s="316">
        <f>投入係数表!AD7</f>
        <v>0</v>
      </c>
      <c r="E7" s="306">
        <f>$C$32*D7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 t="shared" si="0"/>
        <v>0</v>
      </c>
      <c r="V7" s="320">
        <f>分析係数表!D10</f>
        <v>9.5045460793747427E-2</v>
      </c>
      <c r="W7" s="301">
        <f t="shared" si="2"/>
        <v>0</v>
      </c>
      <c r="X7" s="316">
        <f>分析係数表!E10</f>
        <v>4.2279520059697977E-2</v>
      </c>
      <c r="Y7" s="302">
        <f t="shared" si="1"/>
        <v>0</v>
      </c>
    </row>
    <row r="8" spans="1:25">
      <c r="A8" s="278">
        <v>4</v>
      </c>
      <c r="B8" s="266" t="s">
        <v>76</v>
      </c>
      <c r="C8" s="287"/>
      <c r="D8" s="316">
        <f>投入係数表!AD8</f>
        <v>8.4144415377223621E-7</v>
      </c>
      <c r="E8" s="306">
        <f t="shared" ref="E8:E38" si="3">$C$32*D8</f>
        <v>0</v>
      </c>
      <c r="F8" s="316">
        <f>分析係数表!C11</f>
        <v>9.348517078458185E-3</v>
      </c>
      <c r="G8" s="306">
        <f>E8*F8</f>
        <v>0</v>
      </c>
      <c r="H8" s="306">
        <v>0</v>
      </c>
      <c r="I8" s="306">
        <f>C8+H8</f>
        <v>0</v>
      </c>
      <c r="J8" s="316">
        <f>分析係数表!G11</f>
        <v>0.2579516055394917</v>
      </c>
      <c r="K8" s="308">
        <f>I8*J8</f>
        <v>0</v>
      </c>
      <c r="L8" s="49"/>
      <c r="M8" s="50"/>
      <c r="N8" s="318">
        <f>分析係数表!H11</f>
        <v>-1.9466162084954558E-5</v>
      </c>
      <c r="O8" s="310">
        <f>$M$44*N8</f>
        <v>0</v>
      </c>
      <c r="P8" s="316">
        <f>分析係数表!C11</f>
        <v>9.348517078458185E-3</v>
      </c>
      <c r="Q8" s="310">
        <f t="shared" ref="Q8:Q38" si="4">O8*P8</f>
        <v>0</v>
      </c>
      <c r="R8" s="310">
        <v>0</v>
      </c>
      <c r="S8" s="311">
        <f>I8+R8</f>
        <v>0</v>
      </c>
      <c r="T8" s="316">
        <f>分析係数表!F11</f>
        <v>0.54360066960888753</v>
      </c>
      <c r="U8" s="313">
        <f t="shared" si="0"/>
        <v>0</v>
      </c>
      <c r="V8" s="320">
        <f>分析係数表!D11</f>
        <v>4.0785268604474206E-2</v>
      </c>
      <c r="W8" s="301">
        <f t="shared" si="2"/>
        <v>0</v>
      </c>
      <c r="X8" s="316">
        <f>分析係数表!E11</f>
        <v>3.926343022371024E-2</v>
      </c>
      <c r="Y8" s="302">
        <f t="shared" si="1"/>
        <v>0</v>
      </c>
    </row>
    <row r="9" spans="1:25">
      <c r="A9" s="278">
        <v>5</v>
      </c>
      <c r="B9" s="266" t="s">
        <v>77</v>
      </c>
      <c r="C9" s="287"/>
      <c r="D9" s="316">
        <f>投入係数表!AD9</f>
        <v>0</v>
      </c>
      <c r="E9" s="306">
        <f t="shared" si="3"/>
        <v>0</v>
      </c>
      <c r="F9" s="316">
        <f>分析係数表!C12</f>
        <v>0.26169189557273109</v>
      </c>
      <c r="G9" s="306">
        <f t="shared" ref="G9:G38" si="5">E9*F9</f>
        <v>0</v>
      </c>
      <c r="H9" s="306">
        <v>0</v>
      </c>
      <c r="I9" s="306">
        <f t="shared" ref="I9:I38" si="6">C9+H9</f>
        <v>0</v>
      </c>
      <c r="J9" s="316">
        <f>分析係数表!G12</f>
        <v>0.13770114594385849</v>
      </c>
      <c r="K9" s="308">
        <f>I9*J9</f>
        <v>0</v>
      </c>
      <c r="L9" s="49"/>
      <c r="M9" s="50"/>
      <c r="N9" s="318">
        <f>分析係数表!H12</f>
        <v>0.10146071966313146</v>
      </c>
      <c r="O9" s="310">
        <f t="shared" ref="O9:O43" si="7">$M$44*N9</f>
        <v>0</v>
      </c>
      <c r="P9" s="316">
        <f>分析係数表!C12</f>
        <v>0.26169189557273109</v>
      </c>
      <c r="Q9" s="310">
        <f t="shared" si="4"/>
        <v>0</v>
      </c>
      <c r="R9" s="310">
        <v>0</v>
      </c>
      <c r="S9" s="311">
        <f t="shared" ref="S9:S38" si="8">I9+R9</f>
        <v>0</v>
      </c>
      <c r="T9" s="316">
        <f>分析係数表!F12</f>
        <v>0.33651535386825859</v>
      </c>
      <c r="U9" s="313">
        <f t="shared" si="0"/>
        <v>0</v>
      </c>
      <c r="V9" s="320">
        <f>分析係数表!D12</f>
        <v>3.4578030097235327E-2</v>
      </c>
      <c r="W9" s="301">
        <f t="shared" si="2"/>
        <v>0</v>
      </c>
      <c r="X9" s="316">
        <f>分析係数表!E12</f>
        <v>3.3355134693599395E-2</v>
      </c>
      <c r="Y9" s="302">
        <f t="shared" si="1"/>
        <v>0</v>
      </c>
    </row>
    <row r="10" spans="1:25">
      <c r="A10" s="278">
        <v>6</v>
      </c>
      <c r="B10" s="266" t="s">
        <v>78</v>
      </c>
      <c r="C10" s="287"/>
      <c r="D10" s="316">
        <f>投入係数表!AD10</f>
        <v>1.3698710823412006E-3</v>
      </c>
      <c r="E10" s="306">
        <f t="shared" si="3"/>
        <v>0</v>
      </c>
      <c r="F10" s="316">
        <f>分析係数表!C13</f>
        <v>8.2810371123538395E-2</v>
      </c>
      <c r="G10" s="306">
        <f t="shared" si="5"/>
        <v>0</v>
      </c>
      <c r="H10" s="306">
        <v>0</v>
      </c>
      <c r="I10" s="306">
        <f t="shared" si="6"/>
        <v>0</v>
      </c>
      <c r="J10" s="316">
        <f>分析係数表!G13</f>
        <v>0.2721720626600464</v>
      </c>
      <c r="K10" s="308">
        <f t="shared" ref="K10:K38" si="9">I10*J10</f>
        <v>0</v>
      </c>
      <c r="L10" s="49"/>
      <c r="M10" s="50"/>
      <c r="N10" s="318">
        <f>分析係数表!H13</f>
        <v>1.212874021164739E-2</v>
      </c>
      <c r="O10" s="310">
        <f t="shared" si="7"/>
        <v>0</v>
      </c>
      <c r="P10" s="316">
        <f>分析係数表!C13</f>
        <v>8.2810371123538395E-2</v>
      </c>
      <c r="Q10" s="310">
        <f t="shared" si="4"/>
        <v>0</v>
      </c>
      <c r="R10" s="310">
        <v>0</v>
      </c>
      <c r="S10" s="311">
        <f t="shared" si="8"/>
        <v>0</v>
      </c>
      <c r="T10" s="316">
        <f>分析係数表!F13</f>
        <v>0.39077170920544851</v>
      </c>
      <c r="U10" s="313">
        <f>S10*T10</f>
        <v>0</v>
      </c>
      <c r="V10" s="320">
        <f>分析係数表!D13</f>
        <v>0.12720758845381647</v>
      </c>
      <c r="W10" s="301">
        <f t="shared" si="2"/>
        <v>0</v>
      </c>
      <c r="X10" s="316">
        <f>分析係数表!E13</f>
        <v>9.5492852763317662E-2</v>
      </c>
      <c r="Y10" s="302">
        <f t="shared" si="1"/>
        <v>0</v>
      </c>
    </row>
    <row r="11" spans="1:25">
      <c r="A11" s="278">
        <v>7</v>
      </c>
      <c r="B11" s="266" t="s">
        <v>79</v>
      </c>
      <c r="C11" s="287"/>
      <c r="D11" s="316">
        <f>投入係数表!AD11</f>
        <v>4.551371427754026E-3</v>
      </c>
      <c r="E11" s="306">
        <f t="shared" si="3"/>
        <v>0</v>
      </c>
      <c r="F11" s="316">
        <f>分析係数表!C14</f>
        <v>0.29759344347769412</v>
      </c>
      <c r="G11" s="306">
        <f t="shared" si="5"/>
        <v>0</v>
      </c>
      <c r="H11" s="306">
        <v>0</v>
      </c>
      <c r="I11" s="306">
        <f t="shared" si="6"/>
        <v>0</v>
      </c>
      <c r="J11" s="316">
        <f>分析係数表!G14</f>
        <v>0.17335642824825784</v>
      </c>
      <c r="K11" s="308">
        <f t="shared" si="9"/>
        <v>0</v>
      </c>
      <c r="L11" s="49"/>
      <c r="M11" s="50"/>
      <c r="N11" s="318">
        <f>分析係数表!H14</f>
        <v>1.9165801846449152E-3</v>
      </c>
      <c r="O11" s="310">
        <f t="shared" si="7"/>
        <v>0</v>
      </c>
      <c r="P11" s="316">
        <f>分析係数表!C14</f>
        <v>0.29759344347769412</v>
      </c>
      <c r="Q11" s="310">
        <f t="shared" si="4"/>
        <v>0</v>
      </c>
      <c r="R11" s="310">
        <v>0</v>
      </c>
      <c r="S11" s="311">
        <f t="shared" si="8"/>
        <v>0</v>
      </c>
      <c r="T11" s="316">
        <f>分析係数表!F14</f>
        <v>0.35598651785260127</v>
      </c>
      <c r="U11" s="313">
        <f>S11*T11</f>
        <v>0</v>
      </c>
      <c r="V11" s="320">
        <f>分析係数表!D14</f>
        <v>4.3833041969742803E-2</v>
      </c>
      <c r="W11" s="301">
        <f t="shared" si="2"/>
        <v>0</v>
      </c>
      <c r="X11" s="316">
        <f>分析係数表!E14</f>
        <v>3.8757158040430381E-2</v>
      </c>
      <c r="Y11" s="302">
        <f t="shared" si="1"/>
        <v>0</v>
      </c>
    </row>
    <row r="12" spans="1:25">
      <c r="A12" s="278">
        <v>8</v>
      </c>
      <c r="B12" s="266" t="s">
        <v>80</v>
      </c>
      <c r="C12" s="287"/>
      <c r="D12" s="316">
        <f>投入係数表!AD12</f>
        <v>2.6926212920711559E-5</v>
      </c>
      <c r="E12" s="306">
        <f t="shared" si="3"/>
        <v>0</v>
      </c>
      <c r="F12" s="316">
        <f>分析係数表!C15</f>
        <v>0.21593049601829584</v>
      </c>
      <c r="G12" s="306">
        <f t="shared" si="5"/>
        <v>0</v>
      </c>
      <c r="H12" s="306">
        <v>0</v>
      </c>
      <c r="I12" s="306">
        <f t="shared" si="6"/>
        <v>0</v>
      </c>
      <c r="J12" s="316">
        <f>分析係数表!G15</f>
        <v>0.1171240792325445</v>
      </c>
      <c r="K12" s="308">
        <f t="shared" si="9"/>
        <v>0</v>
      </c>
      <c r="L12" s="49"/>
      <c r="M12" s="50"/>
      <c r="N12" s="318">
        <f>分析係数表!H15</f>
        <v>7.9892300155183192E-3</v>
      </c>
      <c r="O12" s="310">
        <f t="shared" si="7"/>
        <v>0</v>
      </c>
      <c r="P12" s="316">
        <f>分析係数表!C15</f>
        <v>0.21593049601829584</v>
      </c>
      <c r="Q12" s="310">
        <f t="shared" si="4"/>
        <v>0</v>
      </c>
      <c r="R12" s="310">
        <v>0</v>
      </c>
      <c r="S12" s="311">
        <f t="shared" si="8"/>
        <v>0</v>
      </c>
      <c r="T12" s="316">
        <f>分析係数表!F15</f>
        <v>0.35842164855867914</v>
      </c>
      <c r="U12" s="313">
        <f t="shared" si="0"/>
        <v>0</v>
      </c>
      <c r="V12" s="320">
        <f>分析係数表!D15</f>
        <v>1.5678367482667734E-2</v>
      </c>
      <c r="W12" s="301">
        <f t="shared" si="2"/>
        <v>0</v>
      </c>
      <c r="X12" s="316">
        <f>分析係数表!E15</f>
        <v>1.5634458686506418E-2</v>
      </c>
      <c r="Y12" s="302">
        <f t="shared" si="1"/>
        <v>0</v>
      </c>
    </row>
    <row r="13" spans="1:25">
      <c r="A13" s="278">
        <v>9</v>
      </c>
      <c r="B13" s="266" t="s">
        <v>81</v>
      </c>
      <c r="C13" s="287"/>
      <c r="D13" s="316">
        <f>投入係数表!AD13</f>
        <v>2.5554658950062816E-3</v>
      </c>
      <c r="E13" s="306">
        <f t="shared" si="3"/>
        <v>0</v>
      </c>
      <c r="F13" s="316">
        <f>分析係数表!C16</f>
        <v>0.18770505348742417</v>
      </c>
      <c r="G13" s="306">
        <f t="shared" si="5"/>
        <v>0</v>
      </c>
      <c r="H13" s="306">
        <v>0</v>
      </c>
      <c r="I13" s="306">
        <f t="shared" si="6"/>
        <v>0</v>
      </c>
      <c r="J13" s="316">
        <f>分析係数表!G16</f>
        <v>1.5279579137581789E-2</v>
      </c>
      <c r="K13" s="308">
        <f t="shared" si="9"/>
        <v>0</v>
      </c>
      <c r="L13" s="49"/>
      <c r="M13" s="50"/>
      <c r="N13" s="318">
        <f>分析係数表!H16</f>
        <v>6.0242927132958465E-3</v>
      </c>
      <c r="O13" s="310">
        <f t="shared" si="7"/>
        <v>0</v>
      </c>
      <c r="P13" s="316">
        <f>分析係数表!C16</f>
        <v>0.18770505348742417</v>
      </c>
      <c r="Q13" s="310">
        <f t="shared" si="4"/>
        <v>0</v>
      </c>
      <c r="R13" s="310">
        <v>0</v>
      </c>
      <c r="S13" s="311">
        <f t="shared" si="8"/>
        <v>0</v>
      </c>
      <c r="T13" s="316">
        <f>分析係数表!F16</f>
        <v>0.2627694146106877</v>
      </c>
      <c r="U13" s="313">
        <f t="shared" si="0"/>
        <v>0</v>
      </c>
      <c r="V13" s="320">
        <f>分析係数表!D16</f>
        <v>1.0339400475073228E-2</v>
      </c>
      <c r="W13" s="301">
        <f t="shared" si="2"/>
        <v>0</v>
      </c>
      <c r="X13" s="316">
        <f>分析係数表!E16</f>
        <v>1.0339400475073228E-2</v>
      </c>
      <c r="Y13" s="302">
        <f t="shared" si="1"/>
        <v>0</v>
      </c>
    </row>
    <row r="14" spans="1:25">
      <c r="A14" s="278">
        <v>10</v>
      </c>
      <c r="B14" s="266" t="s">
        <v>82</v>
      </c>
      <c r="C14" s="287"/>
      <c r="D14" s="316">
        <f>投入係数表!AD14</f>
        <v>2.5874407728496262E-3</v>
      </c>
      <c r="E14" s="306">
        <f t="shared" si="3"/>
        <v>0</v>
      </c>
      <c r="F14" s="316">
        <f>分析係数表!C17</f>
        <v>0.24245613901755958</v>
      </c>
      <c r="G14" s="306">
        <f t="shared" si="5"/>
        <v>0</v>
      </c>
      <c r="H14" s="306">
        <v>0</v>
      </c>
      <c r="I14" s="306">
        <f t="shared" si="6"/>
        <v>0</v>
      </c>
      <c r="J14" s="316">
        <f>分析係数表!G17</f>
        <v>0.24054742090319753</v>
      </c>
      <c r="K14" s="308">
        <f t="shared" si="9"/>
        <v>0</v>
      </c>
      <c r="L14" s="49"/>
      <c r="M14" s="50"/>
      <c r="N14" s="318">
        <f>分析係数表!H17</f>
        <v>2.8816966460243139E-3</v>
      </c>
      <c r="O14" s="310">
        <f t="shared" si="7"/>
        <v>0</v>
      </c>
      <c r="P14" s="316">
        <f>分析係数表!C17</f>
        <v>0.24245613901755958</v>
      </c>
      <c r="Q14" s="310">
        <f t="shared" si="4"/>
        <v>0</v>
      </c>
      <c r="R14" s="310">
        <v>0</v>
      </c>
      <c r="S14" s="311">
        <f t="shared" si="8"/>
        <v>0</v>
      </c>
      <c r="T14" s="316">
        <f>分析係数表!F17</f>
        <v>0.42825667105631338</v>
      </c>
      <c r="U14" s="313">
        <f t="shared" si="0"/>
        <v>0</v>
      </c>
      <c r="V14" s="320">
        <f>分析係数表!D17</f>
        <v>5.1560411778863557E-2</v>
      </c>
      <c r="W14" s="301">
        <f t="shared" si="2"/>
        <v>0</v>
      </c>
      <c r="X14" s="316">
        <f>分析係数表!E17</f>
        <v>4.9008807340167618E-2</v>
      </c>
      <c r="Y14" s="302">
        <f t="shared" si="1"/>
        <v>0</v>
      </c>
    </row>
    <row r="15" spans="1:25">
      <c r="A15" s="278">
        <v>11</v>
      </c>
      <c r="B15" s="266" t="s">
        <v>83</v>
      </c>
      <c r="C15" s="287"/>
      <c r="D15" s="316">
        <f>投入係数表!AD15</f>
        <v>1.1780218152811307E-5</v>
      </c>
      <c r="E15" s="306">
        <f t="shared" si="3"/>
        <v>0</v>
      </c>
      <c r="F15" s="316">
        <f>分析係数表!C18</f>
        <v>0.40831687749419565</v>
      </c>
      <c r="G15" s="306">
        <f t="shared" si="5"/>
        <v>0</v>
      </c>
      <c r="H15" s="306">
        <v>0</v>
      </c>
      <c r="I15" s="306">
        <f t="shared" si="6"/>
        <v>0</v>
      </c>
      <c r="J15" s="316">
        <f>分析係数表!G18</f>
        <v>0.21766947174074985</v>
      </c>
      <c r="K15" s="308">
        <f t="shared" si="9"/>
        <v>0</v>
      </c>
      <c r="L15" s="49"/>
      <c r="M15" s="50"/>
      <c r="N15" s="318">
        <f>分析係数表!H18</f>
        <v>4.4543159123807785E-4</v>
      </c>
      <c r="O15" s="310">
        <f t="shared" si="7"/>
        <v>0</v>
      </c>
      <c r="P15" s="316">
        <f>分析係数表!C18</f>
        <v>0.40831687749419565</v>
      </c>
      <c r="Q15" s="310">
        <f t="shared" si="4"/>
        <v>0</v>
      </c>
      <c r="R15" s="310">
        <v>0</v>
      </c>
      <c r="S15" s="311">
        <f t="shared" si="8"/>
        <v>0</v>
      </c>
      <c r="T15" s="316">
        <f>分析係数表!F18</f>
        <v>0.48997194925916815</v>
      </c>
      <c r="U15" s="313">
        <f t="shared" si="0"/>
        <v>0</v>
      </c>
      <c r="V15" s="320">
        <f>分析係数表!D18</f>
        <v>3.8565313316438733E-2</v>
      </c>
      <c r="W15" s="301">
        <f t="shared" si="2"/>
        <v>0</v>
      </c>
      <c r="X15" s="316">
        <f>分析係数表!E18</f>
        <v>3.6576455199010559E-2</v>
      </c>
      <c r="Y15" s="302">
        <f t="shared" si="1"/>
        <v>0</v>
      </c>
    </row>
    <row r="16" spans="1:25">
      <c r="A16" s="278">
        <v>12</v>
      </c>
      <c r="B16" s="266" t="s">
        <v>84</v>
      </c>
      <c r="C16" s="287"/>
      <c r="D16" s="316">
        <f>投入係数表!AD16</f>
        <v>0</v>
      </c>
      <c r="E16" s="306">
        <f t="shared" si="3"/>
        <v>0</v>
      </c>
      <c r="F16" s="316">
        <f>分析係数表!C19</f>
        <v>0.72110086081153413</v>
      </c>
      <c r="G16" s="306">
        <f t="shared" si="5"/>
        <v>0</v>
      </c>
      <c r="H16" s="306">
        <v>0</v>
      </c>
      <c r="I16" s="306">
        <f t="shared" si="6"/>
        <v>0</v>
      </c>
      <c r="J16" s="316">
        <f>分析係数表!G19</f>
        <v>6.2445810408374151E-2</v>
      </c>
      <c r="K16" s="308">
        <f t="shared" si="9"/>
        <v>0</v>
      </c>
      <c r="L16" s="49"/>
      <c r="M16" s="50"/>
      <c r="N16" s="318">
        <f>分析係数表!H19</f>
        <v>-1.2604560155461526E-4</v>
      </c>
      <c r="O16" s="310">
        <f t="shared" si="7"/>
        <v>0</v>
      </c>
      <c r="P16" s="316">
        <f>分析係数表!C19</f>
        <v>0.72110086081153413</v>
      </c>
      <c r="Q16" s="310">
        <f t="shared" si="4"/>
        <v>0</v>
      </c>
      <c r="R16" s="310">
        <v>0</v>
      </c>
      <c r="S16" s="311">
        <f t="shared" si="8"/>
        <v>0</v>
      </c>
      <c r="T16" s="316">
        <f>分析係数表!F19</f>
        <v>0.21331101927013058</v>
      </c>
      <c r="U16" s="313">
        <f t="shared" si="0"/>
        <v>0</v>
      </c>
      <c r="V16" s="320">
        <f>分析係数表!D19</f>
        <v>1.2736199640345095E-2</v>
      </c>
      <c r="W16" s="301">
        <f t="shared" si="2"/>
        <v>0</v>
      </c>
      <c r="X16" s="316">
        <f>分析係数表!E19</f>
        <v>1.2523714081279422E-2</v>
      </c>
      <c r="Y16" s="302">
        <f t="shared" si="1"/>
        <v>0</v>
      </c>
    </row>
    <row r="17" spans="1:25">
      <c r="A17" s="278">
        <v>13</v>
      </c>
      <c r="B17" s="266" t="s">
        <v>85</v>
      </c>
      <c r="C17" s="287"/>
      <c r="D17" s="316">
        <f>投入係数表!AD17</f>
        <v>0</v>
      </c>
      <c r="E17" s="306">
        <f t="shared" si="3"/>
        <v>0</v>
      </c>
      <c r="F17" s="316">
        <f>分析係数表!C20</f>
        <v>4.9598906854145253E-2</v>
      </c>
      <c r="G17" s="306">
        <f t="shared" si="5"/>
        <v>0</v>
      </c>
      <c r="H17" s="306">
        <v>0</v>
      </c>
      <c r="I17" s="306">
        <f t="shared" si="6"/>
        <v>0</v>
      </c>
      <c r="J17" s="316">
        <f>分析係数表!G20</f>
        <v>0.11671945764775135</v>
      </c>
      <c r="K17" s="308">
        <f t="shared" si="9"/>
        <v>0</v>
      </c>
      <c r="L17" s="49"/>
      <c r="M17" s="50"/>
      <c r="N17" s="318">
        <f>分析係数表!H20</f>
        <v>7.0439320449493942E-4</v>
      </c>
      <c r="O17" s="310">
        <f t="shared" si="7"/>
        <v>0</v>
      </c>
      <c r="P17" s="316">
        <f>分析係数表!C20</f>
        <v>4.9598906854145253E-2</v>
      </c>
      <c r="Q17" s="310">
        <f t="shared" si="4"/>
        <v>0</v>
      </c>
      <c r="R17" s="310">
        <v>0</v>
      </c>
      <c r="S17" s="311">
        <f t="shared" si="8"/>
        <v>0</v>
      </c>
      <c r="T17" s="316">
        <f>分析係数表!F20</f>
        <v>0.2109583665362576</v>
      </c>
      <c r="U17" s="313">
        <f t="shared" si="0"/>
        <v>0</v>
      </c>
      <c r="V17" s="320">
        <f>分析係数表!D20</f>
        <v>3.0797631013066269E-2</v>
      </c>
      <c r="W17" s="301">
        <f t="shared" si="2"/>
        <v>0</v>
      </c>
      <c r="X17" s="316">
        <f>分析係数表!E20</f>
        <v>2.9972730221401771E-2</v>
      </c>
      <c r="Y17" s="302">
        <f t="shared" si="1"/>
        <v>0</v>
      </c>
    </row>
    <row r="18" spans="1:25">
      <c r="A18" s="278">
        <v>14</v>
      </c>
      <c r="B18" s="266" t="s">
        <v>86</v>
      </c>
      <c r="C18" s="287"/>
      <c r="D18" s="316">
        <f>投入係数表!AD18</f>
        <v>1.1359496075925188E-4</v>
      </c>
      <c r="E18" s="306">
        <f t="shared" si="3"/>
        <v>0</v>
      </c>
      <c r="F18" s="316">
        <f>分析係数表!C21</f>
        <v>0.28411166756853934</v>
      </c>
      <c r="G18" s="306">
        <f t="shared" si="5"/>
        <v>0</v>
      </c>
      <c r="H18" s="306">
        <v>0</v>
      </c>
      <c r="I18" s="306">
        <f t="shared" si="6"/>
        <v>0</v>
      </c>
      <c r="J18" s="316">
        <f>分析係数表!G21</f>
        <v>0.29005387701730417</v>
      </c>
      <c r="K18" s="308">
        <f t="shared" si="9"/>
        <v>0</v>
      </c>
      <c r="L18" s="49"/>
      <c r="M18" s="50"/>
      <c r="N18" s="318">
        <f>分析係数表!H21</f>
        <v>2.3737267060065176E-3</v>
      </c>
      <c r="O18" s="310">
        <f t="shared" si="7"/>
        <v>0</v>
      </c>
      <c r="P18" s="316">
        <f>分析係数表!C21</f>
        <v>0.28411166756853934</v>
      </c>
      <c r="Q18" s="310">
        <f t="shared" si="4"/>
        <v>0</v>
      </c>
      <c r="R18" s="310">
        <v>0</v>
      </c>
      <c r="S18" s="311">
        <f t="shared" si="8"/>
        <v>0</v>
      </c>
      <c r="T18" s="316">
        <f>分析係数表!F21</f>
        <v>0.45791147145628314</v>
      </c>
      <c r="U18" s="313">
        <f t="shared" si="0"/>
        <v>0</v>
      </c>
      <c r="V18" s="320">
        <f>分析係数表!D21</f>
        <v>5.9847590028896828E-2</v>
      </c>
      <c r="W18" s="301">
        <f t="shared" si="2"/>
        <v>0</v>
      </c>
      <c r="X18" s="316">
        <f>分析係数表!E21</f>
        <v>5.4782163530779596E-2</v>
      </c>
      <c r="Y18" s="302">
        <f t="shared" si="1"/>
        <v>0</v>
      </c>
    </row>
    <row r="19" spans="1:25">
      <c r="A19" s="278">
        <v>15</v>
      </c>
      <c r="B19" s="266" t="s">
        <v>70</v>
      </c>
      <c r="C19" s="287"/>
      <c r="D19" s="316">
        <f>投入係数表!AD19</f>
        <v>0</v>
      </c>
      <c r="E19" s="306">
        <f t="shared" si="3"/>
        <v>0</v>
      </c>
      <c r="F19" s="316">
        <f>分析係数表!C22</f>
        <v>0.28280144764930404</v>
      </c>
      <c r="G19" s="306">
        <f t="shared" si="5"/>
        <v>0</v>
      </c>
      <c r="H19" s="306">
        <v>0</v>
      </c>
      <c r="I19" s="306">
        <f t="shared" si="6"/>
        <v>0</v>
      </c>
      <c r="J19" s="316">
        <f>分析係数表!G22</f>
        <v>0.21325815420745545</v>
      </c>
      <c r="K19" s="308">
        <f t="shared" si="9"/>
        <v>0</v>
      </c>
      <c r="L19" s="49"/>
      <c r="M19" s="50"/>
      <c r="N19" s="318">
        <f>分析係数表!H22</f>
        <v>5.2408897921031505E-5</v>
      </c>
      <c r="O19" s="310">
        <f t="shared" si="7"/>
        <v>0</v>
      </c>
      <c r="P19" s="316">
        <f>分析係数表!C22</f>
        <v>0.28280144764930404</v>
      </c>
      <c r="Q19" s="310">
        <f t="shared" si="4"/>
        <v>0</v>
      </c>
      <c r="R19" s="310">
        <v>0</v>
      </c>
      <c r="S19" s="311">
        <f t="shared" si="8"/>
        <v>0</v>
      </c>
      <c r="T19" s="316">
        <f>分析係数表!F22</f>
        <v>0.43073258580094059</v>
      </c>
      <c r="U19" s="313">
        <f t="shared" si="0"/>
        <v>0</v>
      </c>
      <c r="V19" s="320">
        <f>分析係数表!D22</f>
        <v>2.2938556731137788E-2</v>
      </c>
      <c r="W19" s="301">
        <f t="shared" si="2"/>
        <v>0</v>
      </c>
      <c r="X19" s="316">
        <f>分析係数表!E22</f>
        <v>2.2183368519679003E-2</v>
      </c>
      <c r="Y19" s="302">
        <f t="shared" si="1"/>
        <v>0</v>
      </c>
    </row>
    <row r="20" spans="1:25">
      <c r="A20" s="278">
        <v>16</v>
      </c>
      <c r="B20" s="266" t="s">
        <v>71</v>
      </c>
      <c r="C20" s="287"/>
      <c r="D20" s="316">
        <f>投入係数表!AD20</f>
        <v>0</v>
      </c>
      <c r="E20" s="306">
        <f t="shared" si="3"/>
        <v>0</v>
      </c>
      <c r="F20" s="316">
        <f>分析係数表!C23</f>
        <v>0.31843177703160996</v>
      </c>
      <c r="G20" s="306">
        <f t="shared" si="5"/>
        <v>0</v>
      </c>
      <c r="H20" s="306">
        <v>0</v>
      </c>
      <c r="I20" s="306">
        <f t="shared" si="6"/>
        <v>0</v>
      </c>
      <c r="J20" s="316">
        <f>分析係数表!G23</f>
        <v>0.24379890925547271</v>
      </c>
      <c r="K20" s="308">
        <f t="shared" si="9"/>
        <v>0</v>
      </c>
      <c r="L20" s="49"/>
      <c r="M20" s="50"/>
      <c r="N20" s="318">
        <f>分析係数表!H23</f>
        <v>7.2227388731505603E-6</v>
      </c>
      <c r="O20" s="310">
        <f t="shared" si="7"/>
        <v>0</v>
      </c>
      <c r="P20" s="316">
        <f>分析係数表!C23</f>
        <v>0.31843177703160996</v>
      </c>
      <c r="Q20" s="310">
        <f t="shared" si="4"/>
        <v>0</v>
      </c>
      <c r="R20" s="310">
        <v>0</v>
      </c>
      <c r="S20" s="311">
        <f t="shared" si="8"/>
        <v>0</v>
      </c>
      <c r="T20" s="316">
        <f>分析係数表!F23</f>
        <v>0.43764444987651224</v>
      </c>
      <c r="U20" s="313">
        <f t="shared" si="0"/>
        <v>0</v>
      </c>
      <c r="V20" s="320">
        <f>分析係数表!D23</f>
        <v>3.7770855561684982E-2</v>
      </c>
      <c r="W20" s="301">
        <f t="shared" si="2"/>
        <v>0</v>
      </c>
      <c r="X20" s="316">
        <f>分析係数表!E23</f>
        <v>3.6503495425501575E-2</v>
      </c>
      <c r="Y20" s="302">
        <f t="shared" si="1"/>
        <v>0</v>
      </c>
    </row>
    <row r="21" spans="1:25">
      <c r="A21" s="278">
        <v>17</v>
      </c>
      <c r="B21" s="266" t="s">
        <v>72</v>
      </c>
      <c r="C21" s="287"/>
      <c r="D21" s="316">
        <f>投入係数表!AD21</f>
        <v>1.2621662306583544E-5</v>
      </c>
      <c r="E21" s="306">
        <f t="shared" si="3"/>
        <v>0</v>
      </c>
      <c r="F21" s="316">
        <f>分析係数表!C24</f>
        <v>6.5709335168878003E-2</v>
      </c>
      <c r="G21" s="306">
        <f t="shared" si="5"/>
        <v>0</v>
      </c>
      <c r="H21" s="306">
        <v>0</v>
      </c>
      <c r="I21" s="306">
        <f t="shared" si="6"/>
        <v>0</v>
      </c>
      <c r="J21" s="316">
        <f>分析係数表!G24</f>
        <v>0.24633125110096343</v>
      </c>
      <c r="K21" s="308">
        <f t="shared" si="9"/>
        <v>0</v>
      </c>
      <c r="L21" s="49"/>
      <c r="M21" s="50"/>
      <c r="N21" s="318">
        <f>分析係数表!H24</f>
        <v>2.8080599423907303E-4</v>
      </c>
      <c r="O21" s="310">
        <f t="shared" si="7"/>
        <v>0</v>
      </c>
      <c r="P21" s="316">
        <f>分析係数表!C24</f>
        <v>6.5709335168878003E-2</v>
      </c>
      <c r="Q21" s="310">
        <f t="shared" si="4"/>
        <v>0</v>
      </c>
      <c r="R21" s="310">
        <v>0</v>
      </c>
      <c r="S21" s="311">
        <f t="shared" si="8"/>
        <v>0</v>
      </c>
      <c r="T21" s="316">
        <f>分析係数表!F24</f>
        <v>0.36721364788140759</v>
      </c>
      <c r="U21" s="313">
        <f t="shared" si="0"/>
        <v>0</v>
      </c>
      <c r="V21" s="320">
        <f>分析係数表!D24</f>
        <v>3.9309475738153632E-2</v>
      </c>
      <c r="W21" s="301">
        <f t="shared" si="2"/>
        <v>0</v>
      </c>
      <c r="X21" s="316">
        <f>分析係数表!E24</f>
        <v>3.8550657867992791E-2</v>
      </c>
      <c r="Y21" s="302">
        <f t="shared" si="1"/>
        <v>0</v>
      </c>
    </row>
    <row r="22" spans="1:25">
      <c r="A22" s="278">
        <v>18</v>
      </c>
      <c r="B22" s="266" t="s">
        <v>87</v>
      </c>
      <c r="C22" s="287"/>
      <c r="D22" s="316">
        <f>投入係数表!AD22</f>
        <v>4.459654014992852E-5</v>
      </c>
      <c r="E22" s="306">
        <f t="shared" si="3"/>
        <v>0</v>
      </c>
      <c r="F22" s="316">
        <f>分析係数表!C25</f>
        <v>0.13092441386923714</v>
      </c>
      <c r="G22" s="306">
        <f t="shared" si="5"/>
        <v>0</v>
      </c>
      <c r="H22" s="306">
        <v>0</v>
      </c>
      <c r="I22" s="306">
        <f t="shared" si="6"/>
        <v>0</v>
      </c>
      <c r="J22" s="316">
        <f>分析係数表!G25</f>
        <v>0.2605848403511512</v>
      </c>
      <c r="K22" s="308">
        <f t="shared" si="9"/>
        <v>0</v>
      </c>
      <c r="L22" s="49"/>
      <c r="M22" s="50"/>
      <c r="N22" s="318">
        <f>分析係数表!H25</f>
        <v>9.8123550057191766E-5</v>
      </c>
      <c r="O22" s="310">
        <f t="shared" si="7"/>
        <v>0</v>
      </c>
      <c r="P22" s="316">
        <f>分析係数表!C25</f>
        <v>0.13092441386923714</v>
      </c>
      <c r="Q22" s="310">
        <f t="shared" si="4"/>
        <v>0</v>
      </c>
      <c r="R22" s="310">
        <v>0</v>
      </c>
      <c r="S22" s="311">
        <f t="shared" si="8"/>
        <v>0</v>
      </c>
      <c r="T22" s="316">
        <f>分析係数表!F25</f>
        <v>0.33318683873123567</v>
      </c>
      <c r="U22" s="313">
        <f t="shared" si="0"/>
        <v>0</v>
      </c>
      <c r="V22" s="320">
        <f>分析係数表!D25</f>
        <v>4.284059086963312E-2</v>
      </c>
      <c r="W22" s="301">
        <f t="shared" si="2"/>
        <v>0</v>
      </c>
      <c r="X22" s="316">
        <f>分析係数表!E25</f>
        <v>4.249917369780222E-2</v>
      </c>
      <c r="Y22" s="302">
        <f t="shared" si="1"/>
        <v>0</v>
      </c>
    </row>
    <row r="23" spans="1:25">
      <c r="A23" s="278">
        <v>19</v>
      </c>
      <c r="B23" s="266" t="s">
        <v>88</v>
      </c>
      <c r="C23" s="287"/>
      <c r="D23" s="316">
        <f>投入係数表!AD23</f>
        <v>3.3657766150889448E-6</v>
      </c>
      <c r="E23" s="306">
        <f t="shared" si="3"/>
        <v>0</v>
      </c>
      <c r="F23" s="316">
        <f>分析係数表!C26</f>
        <v>0.15308736674872969</v>
      </c>
      <c r="G23" s="306">
        <f t="shared" si="5"/>
        <v>0</v>
      </c>
      <c r="H23" s="306">
        <v>0</v>
      </c>
      <c r="I23" s="306">
        <f t="shared" si="6"/>
        <v>0</v>
      </c>
      <c r="J23" s="316">
        <f>分析係数表!G26</f>
        <v>0.20415569699579933</v>
      </c>
      <c r="K23" s="308">
        <f t="shared" si="9"/>
        <v>0</v>
      </c>
      <c r="L23" s="49"/>
      <c r="M23" s="50"/>
      <c r="N23" s="318">
        <f>分析係数表!H26</f>
        <v>8.8175548492147558E-3</v>
      </c>
      <c r="O23" s="310">
        <f t="shared" si="7"/>
        <v>0</v>
      </c>
      <c r="P23" s="316">
        <f>分析係数表!C26</f>
        <v>0.15308736674872969</v>
      </c>
      <c r="Q23" s="310">
        <f t="shared" si="4"/>
        <v>0</v>
      </c>
      <c r="R23" s="310">
        <v>0</v>
      </c>
      <c r="S23" s="311">
        <f t="shared" si="8"/>
        <v>0</v>
      </c>
      <c r="T23" s="316">
        <f>分析係数表!F26</f>
        <v>0.33811565690794865</v>
      </c>
      <c r="U23" s="313">
        <f t="shared" si="0"/>
        <v>0</v>
      </c>
      <c r="V23" s="320">
        <f>分析係数表!D26</f>
        <v>3.3929737559631502E-2</v>
      </c>
      <c r="W23" s="301">
        <f t="shared" si="2"/>
        <v>0</v>
      </c>
      <c r="X23" s="316">
        <f>分析係数表!E26</f>
        <v>3.3531988342571602E-2</v>
      </c>
      <c r="Y23" s="302">
        <f t="shared" si="1"/>
        <v>0</v>
      </c>
    </row>
    <row r="24" spans="1:25">
      <c r="A24" s="278">
        <v>20</v>
      </c>
      <c r="B24" s="266" t="s">
        <v>89</v>
      </c>
      <c r="C24" s="287"/>
      <c r="D24" s="316">
        <f>投入係数表!AD24</f>
        <v>1.0770485168284623E-4</v>
      </c>
      <c r="E24" s="306">
        <f t="shared" si="3"/>
        <v>0</v>
      </c>
      <c r="F24" s="316">
        <f>分析係数表!C27</f>
        <v>0.18884998044104273</v>
      </c>
      <c r="G24" s="306">
        <f t="shared" si="5"/>
        <v>0</v>
      </c>
      <c r="H24" s="306">
        <v>0</v>
      </c>
      <c r="I24" s="306">
        <f t="shared" si="6"/>
        <v>0</v>
      </c>
      <c r="J24" s="316">
        <f>分析係数表!G27</f>
        <v>0.16481626532719168</v>
      </c>
      <c r="K24" s="308">
        <f t="shared" si="9"/>
        <v>0</v>
      </c>
      <c r="L24" s="49"/>
      <c r="M24" s="50"/>
      <c r="N24" s="318">
        <f>分析係数表!H27</f>
        <v>2.2388024205688101E-2</v>
      </c>
      <c r="O24" s="310">
        <f t="shared" si="7"/>
        <v>0</v>
      </c>
      <c r="P24" s="316">
        <f>分析係数表!C27</f>
        <v>0.18884998044104273</v>
      </c>
      <c r="Q24" s="310">
        <f t="shared" si="4"/>
        <v>0</v>
      </c>
      <c r="R24" s="310">
        <v>0</v>
      </c>
      <c r="S24" s="311">
        <f t="shared" si="8"/>
        <v>0</v>
      </c>
      <c r="T24" s="316">
        <f>分析係数表!F27</f>
        <v>0.29536956526946395</v>
      </c>
      <c r="U24" s="313">
        <f t="shared" si="0"/>
        <v>0</v>
      </c>
      <c r="V24" s="320">
        <f>分析係数表!D27</f>
        <v>2.042747265118797E-2</v>
      </c>
      <c r="W24" s="301">
        <f t="shared" si="2"/>
        <v>0</v>
      </c>
      <c r="X24" s="316">
        <f>分析係数表!E27</f>
        <v>2.035082172191522E-2</v>
      </c>
      <c r="Y24" s="302">
        <f t="shared" si="1"/>
        <v>0</v>
      </c>
    </row>
    <row r="25" spans="1:25">
      <c r="A25" s="278">
        <v>21</v>
      </c>
      <c r="B25" s="266" t="s">
        <v>90</v>
      </c>
      <c r="C25" s="287"/>
      <c r="D25" s="316">
        <f>投入係数表!AD25</f>
        <v>0</v>
      </c>
      <c r="E25" s="306">
        <f t="shared" si="3"/>
        <v>0</v>
      </c>
      <c r="F25" s="316">
        <f>分析係数表!C28</f>
        <v>0.2115566871254172</v>
      </c>
      <c r="G25" s="306">
        <f t="shared" si="5"/>
        <v>0</v>
      </c>
      <c r="H25" s="306">
        <v>0</v>
      </c>
      <c r="I25" s="306">
        <f t="shared" si="6"/>
        <v>0</v>
      </c>
      <c r="J25" s="316">
        <f>分析係数表!G28</f>
        <v>0.18177207604774032</v>
      </c>
      <c r="K25" s="308">
        <f t="shared" si="9"/>
        <v>0</v>
      </c>
      <c r="L25" s="49"/>
      <c r="M25" s="50"/>
      <c r="N25" s="318">
        <f>分析係数表!H28</f>
        <v>7.2231792840574596E-3</v>
      </c>
      <c r="O25" s="310">
        <f t="shared" si="7"/>
        <v>0</v>
      </c>
      <c r="P25" s="316">
        <f>分析係数表!C28</f>
        <v>0.2115566871254172</v>
      </c>
      <c r="Q25" s="310">
        <f t="shared" si="4"/>
        <v>0</v>
      </c>
      <c r="R25" s="310">
        <v>0</v>
      </c>
      <c r="S25" s="311">
        <f t="shared" si="8"/>
        <v>0</v>
      </c>
      <c r="T25" s="316">
        <f>分析係数表!F28</f>
        <v>0.29628808224417325</v>
      </c>
      <c r="U25" s="313">
        <f t="shared" si="0"/>
        <v>0</v>
      </c>
      <c r="V25" s="320">
        <f>分析係数表!D28</f>
        <v>3.0551159487848582E-2</v>
      </c>
      <c r="W25" s="301">
        <f t="shared" si="2"/>
        <v>0</v>
      </c>
      <c r="X25" s="316">
        <f>分析係数表!E28</f>
        <v>3.018459578819983E-2</v>
      </c>
      <c r="Y25" s="302">
        <f t="shared" si="1"/>
        <v>0</v>
      </c>
    </row>
    <row r="26" spans="1:25">
      <c r="A26" s="278">
        <v>22</v>
      </c>
      <c r="B26" s="266" t="s">
        <v>64</v>
      </c>
      <c r="C26" s="287"/>
      <c r="D26" s="316">
        <f>投入係数表!AD26</f>
        <v>1.4250698188286592E-2</v>
      </c>
      <c r="E26" s="306">
        <f t="shared" si="3"/>
        <v>0</v>
      </c>
      <c r="F26" s="316">
        <f>分析係数表!C29</f>
        <v>0.4024048564090591</v>
      </c>
      <c r="G26" s="306">
        <f t="shared" si="5"/>
        <v>0</v>
      </c>
      <c r="H26" s="306">
        <v>0</v>
      </c>
      <c r="I26" s="306">
        <f t="shared" si="6"/>
        <v>0</v>
      </c>
      <c r="J26" s="316">
        <f>分析係数表!G29</f>
        <v>0.28848634430593861</v>
      </c>
      <c r="K26" s="308">
        <f t="shared" si="9"/>
        <v>0</v>
      </c>
      <c r="L26" s="49"/>
      <c r="M26" s="50"/>
      <c r="N26" s="318">
        <f>分析係数表!H29</f>
        <v>7.7130042947109994E-3</v>
      </c>
      <c r="O26" s="310">
        <f t="shared" si="7"/>
        <v>0</v>
      </c>
      <c r="P26" s="316">
        <f>分析係数表!C29</f>
        <v>0.4024048564090591</v>
      </c>
      <c r="Q26" s="310">
        <f t="shared" si="4"/>
        <v>0</v>
      </c>
      <c r="R26" s="310">
        <v>0</v>
      </c>
      <c r="S26" s="311">
        <f t="shared" si="8"/>
        <v>0</v>
      </c>
      <c r="T26" s="316">
        <f>分析係数表!F29</f>
        <v>0.40202182464221792</v>
      </c>
      <c r="U26" s="313">
        <f t="shared" si="0"/>
        <v>0</v>
      </c>
      <c r="V26" s="320">
        <f>分析係数表!D29</f>
        <v>7.9194780809421356E-2</v>
      </c>
      <c r="W26" s="301">
        <f t="shared" si="2"/>
        <v>0</v>
      </c>
      <c r="X26" s="316">
        <f>分析係数表!E29</f>
        <v>6.5944675090492746E-2</v>
      </c>
      <c r="Y26" s="302">
        <f t="shared" si="1"/>
        <v>0</v>
      </c>
    </row>
    <row r="27" spans="1:25">
      <c r="A27" s="278">
        <v>23</v>
      </c>
      <c r="B27" s="266" t="s">
        <v>91</v>
      </c>
      <c r="C27" s="287"/>
      <c r="D27" s="316">
        <f>投入係数表!AD27</f>
        <v>3.6804767285997611E-3</v>
      </c>
      <c r="E27" s="306">
        <f t="shared" si="3"/>
        <v>0</v>
      </c>
      <c r="F27" s="316">
        <f>分析係数表!C30</f>
        <v>1</v>
      </c>
      <c r="G27" s="306">
        <f t="shared" si="5"/>
        <v>0</v>
      </c>
      <c r="H27" s="306">
        <v>0</v>
      </c>
      <c r="I27" s="306">
        <f t="shared" si="6"/>
        <v>0</v>
      </c>
      <c r="J27" s="316">
        <f>分析係数表!G30</f>
        <v>0.33838967095036887</v>
      </c>
      <c r="K27" s="308">
        <f t="shared" si="9"/>
        <v>0</v>
      </c>
      <c r="L27" s="49"/>
      <c r="M27" s="50"/>
      <c r="N27" s="318">
        <f>分析係数表!H30</f>
        <v>0</v>
      </c>
      <c r="O27" s="310">
        <f t="shared" si="7"/>
        <v>0</v>
      </c>
      <c r="P27" s="316">
        <f>分析係数表!C30</f>
        <v>1</v>
      </c>
      <c r="Q27" s="310">
        <f t="shared" si="4"/>
        <v>0</v>
      </c>
      <c r="R27" s="310">
        <v>0</v>
      </c>
      <c r="S27" s="311">
        <f t="shared" si="8"/>
        <v>0</v>
      </c>
      <c r="T27" s="316">
        <f>分析係数表!F30</f>
        <v>0.46362091424568164</v>
      </c>
      <c r="U27" s="313">
        <f t="shared" si="0"/>
        <v>0</v>
      </c>
      <c r="V27" s="320">
        <f>分析係数表!D30</f>
        <v>7.3824536053885614E-2</v>
      </c>
      <c r="W27" s="301">
        <f t="shared" si="2"/>
        <v>0</v>
      </c>
      <c r="X27" s="316">
        <f>分析係数表!E30</f>
        <v>5.6949248710145881E-2</v>
      </c>
      <c r="Y27" s="302">
        <f t="shared" si="1"/>
        <v>0</v>
      </c>
    </row>
    <row r="28" spans="1:25">
      <c r="A28" s="278">
        <v>24</v>
      </c>
      <c r="B28" s="266" t="s">
        <v>92</v>
      </c>
      <c r="C28" s="287"/>
      <c r="D28" s="316">
        <f>投入係数表!AD28</f>
        <v>5.2161123092340925E-3</v>
      </c>
      <c r="E28" s="306">
        <f t="shared" si="3"/>
        <v>0</v>
      </c>
      <c r="F28" s="316">
        <f>分析係数表!C31</f>
        <v>0.99932498158227889</v>
      </c>
      <c r="G28" s="306">
        <f t="shared" si="5"/>
        <v>0</v>
      </c>
      <c r="H28" s="306">
        <v>0</v>
      </c>
      <c r="I28" s="306">
        <f t="shared" si="6"/>
        <v>0</v>
      </c>
      <c r="J28" s="316">
        <f>分析係数表!G31</f>
        <v>7.0262508387801376E-2</v>
      </c>
      <c r="K28" s="308">
        <f t="shared" si="9"/>
        <v>0</v>
      </c>
      <c r="L28" s="49"/>
      <c r="M28" s="50"/>
      <c r="N28" s="318">
        <f>分析係数表!H31</f>
        <v>3.314462019579964E-2</v>
      </c>
      <c r="O28" s="310">
        <f t="shared" si="7"/>
        <v>0</v>
      </c>
      <c r="P28" s="316">
        <f>分析係数表!C31</f>
        <v>0.99932498158227889</v>
      </c>
      <c r="Q28" s="310">
        <f t="shared" si="4"/>
        <v>0</v>
      </c>
      <c r="R28" s="310">
        <v>0</v>
      </c>
      <c r="S28" s="311">
        <f t="shared" si="8"/>
        <v>0</v>
      </c>
      <c r="T28" s="316">
        <f>分析係数表!F31</f>
        <v>0.39948542779773355</v>
      </c>
      <c r="U28" s="313">
        <f t="shared" si="0"/>
        <v>0</v>
      </c>
      <c r="V28" s="320">
        <f>分析係数表!D31</f>
        <v>2.9145126840892164E-3</v>
      </c>
      <c r="W28" s="301">
        <f t="shared" si="2"/>
        <v>0</v>
      </c>
      <c r="X28" s="316">
        <f>分析係数表!E31</f>
        <v>2.9145126840892164E-3</v>
      </c>
      <c r="Y28" s="302">
        <f t="shared" si="1"/>
        <v>0</v>
      </c>
    </row>
    <row r="29" spans="1:25">
      <c r="A29" s="278">
        <v>25</v>
      </c>
      <c r="B29" s="266" t="s">
        <v>1</v>
      </c>
      <c r="C29" s="287"/>
      <c r="D29" s="316">
        <f>投入係数表!AD29</f>
        <v>1.2680563397347599E-3</v>
      </c>
      <c r="E29" s="306">
        <f t="shared" si="3"/>
        <v>0</v>
      </c>
      <c r="F29" s="316">
        <f>分析係数表!C32</f>
        <v>0.9998360837770528</v>
      </c>
      <c r="G29" s="306">
        <f t="shared" si="5"/>
        <v>0</v>
      </c>
      <c r="H29" s="306">
        <v>0</v>
      </c>
      <c r="I29" s="306">
        <f t="shared" si="6"/>
        <v>0</v>
      </c>
      <c r="J29" s="316">
        <f>分析係数表!G32</f>
        <v>0.11380414292785156</v>
      </c>
      <c r="K29" s="308">
        <f t="shared" si="9"/>
        <v>0</v>
      </c>
      <c r="L29" s="49"/>
      <c r="M29" s="50"/>
      <c r="N29" s="318">
        <f>分析係数表!H32</f>
        <v>7.2296973654795713E-3</v>
      </c>
      <c r="O29" s="310">
        <f t="shared" si="7"/>
        <v>0</v>
      </c>
      <c r="P29" s="316">
        <f>分析係数表!C32</f>
        <v>0.9998360837770528</v>
      </c>
      <c r="Q29" s="310">
        <f t="shared" si="4"/>
        <v>0</v>
      </c>
      <c r="R29" s="310">
        <v>0</v>
      </c>
      <c r="S29" s="311">
        <f t="shared" si="8"/>
        <v>0</v>
      </c>
      <c r="T29" s="316">
        <f>分析係数表!F32</f>
        <v>0.44272670787830282</v>
      </c>
      <c r="U29" s="313">
        <f t="shared" si="0"/>
        <v>0</v>
      </c>
      <c r="V29" s="320">
        <f>分析係数表!D32</f>
        <v>2.1120085933633119E-2</v>
      </c>
      <c r="W29" s="301">
        <f t="shared" si="2"/>
        <v>0</v>
      </c>
      <c r="X29" s="316">
        <f>分析係数表!E32</f>
        <v>2.1120085933633119E-2</v>
      </c>
      <c r="Y29" s="302">
        <f t="shared" si="1"/>
        <v>0</v>
      </c>
    </row>
    <row r="30" spans="1:25">
      <c r="A30" s="278">
        <v>26</v>
      </c>
      <c r="B30" s="266" t="s">
        <v>2</v>
      </c>
      <c r="C30" s="287"/>
      <c r="D30" s="316">
        <f>投入係数表!AD30</f>
        <v>4.5841877497511431E-3</v>
      </c>
      <c r="E30" s="306">
        <f t="shared" si="3"/>
        <v>0</v>
      </c>
      <c r="F30" s="316">
        <f>分析係数表!C33</f>
        <v>0.99108509199615646</v>
      </c>
      <c r="G30" s="306">
        <f t="shared" si="5"/>
        <v>0</v>
      </c>
      <c r="H30" s="306">
        <v>0</v>
      </c>
      <c r="I30" s="306">
        <f t="shared" si="6"/>
        <v>0</v>
      </c>
      <c r="J30" s="316">
        <f>分析係数表!G33</f>
        <v>0.4529749017181946</v>
      </c>
      <c r="K30" s="308">
        <f t="shared" si="9"/>
        <v>0</v>
      </c>
      <c r="L30" s="49"/>
      <c r="M30" s="50"/>
      <c r="N30" s="318">
        <f>分析係数表!H33</f>
        <v>7.7168799106917146E-4</v>
      </c>
      <c r="O30" s="310">
        <f t="shared" si="7"/>
        <v>0</v>
      </c>
      <c r="P30" s="316">
        <f>分析係数表!C33</f>
        <v>0.99108509199615646</v>
      </c>
      <c r="Q30" s="310">
        <f t="shared" si="4"/>
        <v>0</v>
      </c>
      <c r="R30" s="310">
        <v>0</v>
      </c>
      <c r="S30" s="311">
        <f t="shared" si="8"/>
        <v>0</v>
      </c>
      <c r="T30" s="316">
        <f>分析係数表!F33</f>
        <v>0.63278689994307047</v>
      </c>
      <c r="U30" s="313">
        <f t="shared" si="0"/>
        <v>0</v>
      </c>
      <c r="V30" s="320">
        <f>分析係数表!D33</f>
        <v>8.7702783269007503E-2</v>
      </c>
      <c r="W30" s="301">
        <f t="shared" si="2"/>
        <v>0</v>
      </c>
      <c r="X30" s="316">
        <f>分析係数表!E33</f>
        <v>8.4336323251883824E-2</v>
      </c>
      <c r="Y30" s="302">
        <f t="shared" si="1"/>
        <v>0</v>
      </c>
    </row>
    <row r="31" spans="1:25">
      <c r="A31" s="278">
        <v>27</v>
      </c>
      <c r="B31" s="266" t="s">
        <v>65</v>
      </c>
      <c r="C31" s="287"/>
      <c r="D31" s="316">
        <f>投入係数表!AD31</f>
        <v>5.9464858347083932E-3</v>
      </c>
      <c r="E31" s="306">
        <f t="shared" si="3"/>
        <v>0</v>
      </c>
      <c r="F31" s="316">
        <f>分析係数表!C34</f>
        <v>0.24606089914510665</v>
      </c>
      <c r="G31" s="306">
        <f t="shared" si="5"/>
        <v>0</v>
      </c>
      <c r="H31" s="306">
        <v>0</v>
      </c>
      <c r="I31" s="306">
        <f t="shared" si="6"/>
        <v>0</v>
      </c>
      <c r="J31" s="316">
        <f>分析係数表!G34</f>
        <v>0.43749758717185111</v>
      </c>
      <c r="K31" s="308">
        <f t="shared" si="9"/>
        <v>0</v>
      </c>
      <c r="L31" s="49"/>
      <c r="M31" s="50"/>
      <c r="N31" s="318">
        <f>分析係数表!H34</f>
        <v>0.137069350800852</v>
      </c>
      <c r="O31" s="310">
        <f t="shared" si="7"/>
        <v>0</v>
      </c>
      <c r="P31" s="316">
        <f>分析係数表!C34</f>
        <v>0.24606089914510665</v>
      </c>
      <c r="Q31" s="310">
        <f t="shared" si="4"/>
        <v>0</v>
      </c>
      <c r="R31" s="310">
        <v>0</v>
      </c>
      <c r="S31" s="311">
        <f t="shared" si="8"/>
        <v>0</v>
      </c>
      <c r="T31" s="316">
        <f>分析係数表!F34</f>
        <v>0.68044247766447119</v>
      </c>
      <c r="U31" s="313">
        <f t="shared" si="0"/>
        <v>0</v>
      </c>
      <c r="V31" s="320">
        <f>分析係数表!D34</f>
        <v>0.15389009392691583</v>
      </c>
      <c r="W31" s="301">
        <f t="shared" si="2"/>
        <v>0</v>
      </c>
      <c r="X31" s="316">
        <f>分析係数表!E34</f>
        <v>0.1433320704064108</v>
      </c>
      <c r="Y31" s="302">
        <f t="shared" si="1"/>
        <v>0</v>
      </c>
    </row>
    <row r="32" spans="1:25">
      <c r="A32" s="278">
        <v>28</v>
      </c>
      <c r="B32" s="266" t="s">
        <v>66</v>
      </c>
      <c r="C32" s="286">
        <f>データ入力!C33</f>
        <v>0</v>
      </c>
      <c r="D32" s="316">
        <f>投入係数表!AD32</f>
        <v>7.8722149250315329E-2</v>
      </c>
      <c r="E32" s="306">
        <f t="shared" si="3"/>
        <v>0</v>
      </c>
      <c r="F32" s="316">
        <f>分析係数表!C35</f>
        <v>0.75377646979277246</v>
      </c>
      <c r="G32" s="306">
        <f t="shared" si="5"/>
        <v>0</v>
      </c>
      <c r="H32" s="306">
        <v>0</v>
      </c>
      <c r="I32" s="306">
        <f t="shared" si="6"/>
        <v>0</v>
      </c>
      <c r="J32" s="316">
        <f>分析係数表!G35</f>
        <v>0.30282397072447498</v>
      </c>
      <c r="K32" s="308">
        <f t="shared" si="9"/>
        <v>0</v>
      </c>
      <c r="L32" s="49"/>
      <c r="M32" s="50"/>
      <c r="N32" s="318">
        <f>分析係数表!H35</f>
        <v>5.7629969222324183E-2</v>
      </c>
      <c r="O32" s="310">
        <f t="shared" si="7"/>
        <v>0</v>
      </c>
      <c r="P32" s="316">
        <f>分析係数表!C35</f>
        <v>0.75377646979277246</v>
      </c>
      <c r="Q32" s="310">
        <f t="shared" si="4"/>
        <v>0</v>
      </c>
      <c r="R32" s="310">
        <v>0</v>
      </c>
      <c r="S32" s="311">
        <f t="shared" si="8"/>
        <v>0</v>
      </c>
      <c r="T32" s="316">
        <f>分析係数表!F35</f>
        <v>0.60548890850388704</v>
      </c>
      <c r="U32" s="313">
        <f t="shared" si="0"/>
        <v>0</v>
      </c>
      <c r="V32" s="320">
        <f>分析係数表!D35</f>
        <v>4.0363234612300396E-2</v>
      </c>
      <c r="W32" s="301">
        <f t="shared" si="2"/>
        <v>0</v>
      </c>
      <c r="X32" s="316">
        <f>分析係数表!E35</f>
        <v>3.9154079363329694E-2</v>
      </c>
      <c r="Y32" s="302">
        <f t="shared" si="1"/>
        <v>0</v>
      </c>
    </row>
    <row r="33" spans="1:25">
      <c r="A33" s="278">
        <v>29</v>
      </c>
      <c r="B33" s="266" t="s">
        <v>93</v>
      </c>
      <c r="C33" s="287"/>
      <c r="D33" s="316">
        <f>投入係数表!AD33</f>
        <v>1.8317397783467811E-2</v>
      </c>
      <c r="E33" s="306">
        <f t="shared" si="3"/>
        <v>0</v>
      </c>
      <c r="F33" s="316">
        <f>分析係数表!C36</f>
        <v>0.99118010215945485</v>
      </c>
      <c r="G33" s="306">
        <f t="shared" si="5"/>
        <v>0</v>
      </c>
      <c r="H33" s="306">
        <v>0</v>
      </c>
      <c r="I33" s="306">
        <f t="shared" si="6"/>
        <v>0</v>
      </c>
      <c r="J33" s="316">
        <f>分析係数表!G36</f>
        <v>5.8650173764370726E-2</v>
      </c>
      <c r="K33" s="308">
        <f t="shared" si="9"/>
        <v>0</v>
      </c>
      <c r="L33" s="49"/>
      <c r="M33" s="50"/>
      <c r="N33" s="318">
        <f>分析係数表!H36</f>
        <v>0.2375179181177472</v>
      </c>
      <c r="O33" s="310">
        <f t="shared" si="7"/>
        <v>0</v>
      </c>
      <c r="P33" s="316">
        <f>分析係数表!C36</f>
        <v>0.99118010215945485</v>
      </c>
      <c r="Q33" s="310">
        <f t="shared" si="4"/>
        <v>0</v>
      </c>
      <c r="R33" s="310">
        <v>0</v>
      </c>
      <c r="S33" s="311">
        <f t="shared" si="8"/>
        <v>0</v>
      </c>
      <c r="T33" s="316">
        <f>分析係数表!F36</f>
        <v>0.81306518983088305</v>
      </c>
      <c r="U33" s="313">
        <f t="shared" si="0"/>
        <v>0</v>
      </c>
      <c r="V33" s="320">
        <f>分析係数表!D36</f>
        <v>1.5774342104513773E-2</v>
      </c>
      <c r="W33" s="301">
        <f t="shared" si="2"/>
        <v>0</v>
      </c>
      <c r="X33" s="316">
        <f>分析係数表!E36</f>
        <v>1.3229670821596217E-2</v>
      </c>
      <c r="Y33" s="302">
        <f t="shared" si="1"/>
        <v>0</v>
      </c>
    </row>
    <row r="34" spans="1:25">
      <c r="A34" s="278">
        <v>30</v>
      </c>
      <c r="B34" s="266" t="s">
        <v>94</v>
      </c>
      <c r="C34" s="287"/>
      <c r="D34" s="316">
        <f>投入係数表!AD34</f>
        <v>2.9453069714489584E-2</v>
      </c>
      <c r="E34" s="306">
        <f t="shared" si="3"/>
        <v>0</v>
      </c>
      <c r="F34" s="316">
        <f>分析係数表!C37</f>
        <v>0.58105140483022077</v>
      </c>
      <c r="G34" s="306">
        <f t="shared" si="5"/>
        <v>0</v>
      </c>
      <c r="H34" s="306">
        <v>0</v>
      </c>
      <c r="I34" s="306">
        <f t="shared" si="6"/>
        <v>0</v>
      </c>
      <c r="J34" s="316">
        <f>分析係数表!G37</f>
        <v>0.40235165952905672</v>
      </c>
      <c r="K34" s="308">
        <f t="shared" si="9"/>
        <v>0</v>
      </c>
      <c r="L34" s="49"/>
      <c r="M34" s="50"/>
      <c r="N34" s="318">
        <f>分析係数表!H37</f>
        <v>4.2719417558337268E-2</v>
      </c>
      <c r="O34" s="310">
        <f t="shared" si="7"/>
        <v>0</v>
      </c>
      <c r="P34" s="316">
        <f>分析係数表!C37</f>
        <v>0.58105140483022077</v>
      </c>
      <c r="Q34" s="310">
        <f t="shared" si="4"/>
        <v>0</v>
      </c>
      <c r="R34" s="310">
        <v>0</v>
      </c>
      <c r="S34" s="311">
        <f t="shared" si="8"/>
        <v>0</v>
      </c>
      <c r="T34" s="316">
        <f>分析係数表!F37</f>
        <v>0.63403708963374472</v>
      </c>
      <c r="U34" s="313">
        <f t="shared" si="0"/>
        <v>0</v>
      </c>
      <c r="V34" s="320">
        <f>分析係数表!D37</f>
        <v>7.9200513574427991E-2</v>
      </c>
      <c r="W34" s="301">
        <f t="shared" si="2"/>
        <v>0</v>
      </c>
      <c r="X34" s="316">
        <f>分析係数表!E37</f>
        <v>7.3600662533244779E-2</v>
      </c>
      <c r="Y34" s="302">
        <f t="shared" si="1"/>
        <v>0</v>
      </c>
    </row>
    <row r="35" spans="1:25">
      <c r="A35" s="278">
        <v>31</v>
      </c>
      <c r="B35" s="266" t="s">
        <v>95</v>
      </c>
      <c r="C35" s="287"/>
      <c r="D35" s="316">
        <f>投入係数表!AD35</f>
        <v>5.6292613887362605E-2</v>
      </c>
      <c r="E35" s="306">
        <f t="shared" si="3"/>
        <v>0</v>
      </c>
      <c r="F35" s="316">
        <f>分析係数表!C38</f>
        <v>0.47456671407271833</v>
      </c>
      <c r="G35" s="306">
        <f t="shared" si="5"/>
        <v>0</v>
      </c>
      <c r="H35" s="306">
        <v>0</v>
      </c>
      <c r="I35" s="306">
        <f t="shared" si="6"/>
        <v>0</v>
      </c>
      <c r="J35" s="316">
        <f>分析係数表!G38</f>
        <v>0.18003386475673192</v>
      </c>
      <c r="K35" s="308">
        <f t="shared" si="9"/>
        <v>0</v>
      </c>
      <c r="L35" s="49"/>
      <c r="M35" s="50"/>
      <c r="N35" s="318">
        <f>分析係数表!H38</f>
        <v>5.150358926080905E-2</v>
      </c>
      <c r="O35" s="310">
        <f t="shared" si="7"/>
        <v>0</v>
      </c>
      <c r="P35" s="316">
        <f>分析係数表!C38</f>
        <v>0.47456671407271833</v>
      </c>
      <c r="Q35" s="310">
        <f t="shared" si="4"/>
        <v>0</v>
      </c>
      <c r="R35" s="310">
        <v>0</v>
      </c>
      <c r="S35" s="311">
        <f t="shared" si="8"/>
        <v>0</v>
      </c>
      <c r="T35" s="316">
        <f>分析係数表!F38</f>
        <v>0.4997199825516766</v>
      </c>
      <c r="U35" s="313">
        <f t="shared" si="0"/>
        <v>0</v>
      </c>
      <c r="V35" s="320">
        <f>分析係数表!D38</f>
        <v>3.5590827435143364E-2</v>
      </c>
      <c r="W35" s="301">
        <f t="shared" si="2"/>
        <v>0</v>
      </c>
      <c r="X35" s="316">
        <f>分析係数表!E38</f>
        <v>3.1059891839156476E-2</v>
      </c>
      <c r="Y35" s="302">
        <f t="shared" si="1"/>
        <v>0</v>
      </c>
    </row>
    <row r="36" spans="1:25">
      <c r="A36" s="278">
        <v>32</v>
      </c>
      <c r="B36" s="266" t="s">
        <v>67</v>
      </c>
      <c r="C36" s="287"/>
      <c r="D36" s="316">
        <f>投入係数表!AD36</f>
        <v>0</v>
      </c>
      <c r="E36" s="306">
        <f t="shared" si="3"/>
        <v>0</v>
      </c>
      <c r="F36" s="316">
        <f>分析係数表!C39</f>
        <v>1</v>
      </c>
      <c r="G36" s="306">
        <f t="shared" si="5"/>
        <v>0</v>
      </c>
      <c r="H36" s="306">
        <v>0</v>
      </c>
      <c r="I36" s="306">
        <f t="shared" si="6"/>
        <v>0</v>
      </c>
      <c r="J36" s="316">
        <f>分析係数表!G39</f>
        <v>0.33345520667958617</v>
      </c>
      <c r="K36" s="308">
        <f t="shared" si="9"/>
        <v>0</v>
      </c>
      <c r="L36" s="49"/>
      <c r="M36" s="50"/>
      <c r="N36" s="318">
        <f>分析係数表!H39</f>
        <v>5.0851604954235139E-3</v>
      </c>
      <c r="O36" s="310">
        <f t="shared" si="7"/>
        <v>0</v>
      </c>
      <c r="P36" s="316">
        <f>分析係数表!C39</f>
        <v>1</v>
      </c>
      <c r="Q36" s="310">
        <f t="shared" si="4"/>
        <v>0</v>
      </c>
      <c r="R36" s="310">
        <v>0</v>
      </c>
      <c r="S36" s="311">
        <f t="shared" si="8"/>
        <v>0</v>
      </c>
      <c r="T36" s="316">
        <f>分析係数表!F39</f>
        <v>0.70859596344355691</v>
      </c>
      <c r="U36" s="313">
        <f t="shared" si="0"/>
        <v>0</v>
      </c>
      <c r="V36" s="320">
        <f>分析係数表!D39</f>
        <v>4.8027598057070089E-2</v>
      </c>
      <c r="W36" s="301">
        <f t="shared" si="2"/>
        <v>0</v>
      </c>
      <c r="X36" s="316">
        <f>分析係数表!E39</f>
        <v>4.8027598057070089E-2</v>
      </c>
      <c r="Y36" s="302">
        <f t="shared" si="1"/>
        <v>0</v>
      </c>
    </row>
    <row r="37" spans="1:25">
      <c r="A37" s="278">
        <v>33</v>
      </c>
      <c r="B37" s="266" t="s">
        <v>96</v>
      </c>
      <c r="C37" s="287"/>
      <c r="D37" s="316">
        <f>投入係数表!AD37</f>
        <v>3.9632019642672328E-4</v>
      </c>
      <c r="E37" s="306">
        <f t="shared" si="3"/>
        <v>0</v>
      </c>
      <c r="F37" s="316">
        <f>分析係数表!C40</f>
        <v>0.78927678494152065</v>
      </c>
      <c r="G37" s="306">
        <f t="shared" si="5"/>
        <v>0</v>
      </c>
      <c r="H37" s="306">
        <v>0</v>
      </c>
      <c r="I37" s="306">
        <f t="shared" si="6"/>
        <v>0</v>
      </c>
      <c r="J37" s="316">
        <f>分析係数表!G40</f>
        <v>0.52314226927728547</v>
      </c>
      <c r="K37" s="308">
        <f t="shared" si="9"/>
        <v>0</v>
      </c>
      <c r="L37" s="49"/>
      <c r="M37" s="50"/>
      <c r="N37" s="318">
        <f>分析係数表!H40</f>
        <v>3.428475595158087E-2</v>
      </c>
      <c r="O37" s="310">
        <f t="shared" si="7"/>
        <v>0</v>
      </c>
      <c r="P37" s="316">
        <f>分析係数表!C40</f>
        <v>0.78927678494152065</v>
      </c>
      <c r="Q37" s="310">
        <f t="shared" si="4"/>
        <v>0</v>
      </c>
      <c r="R37" s="310">
        <v>0</v>
      </c>
      <c r="S37" s="311">
        <f t="shared" si="8"/>
        <v>0</v>
      </c>
      <c r="T37" s="316">
        <f>分析係数表!F40</f>
        <v>0.70623799726049996</v>
      </c>
      <c r="U37" s="313">
        <f t="shared" si="0"/>
        <v>0</v>
      </c>
      <c r="V37" s="320">
        <f>分析係数表!D40</f>
        <v>9.0697433955161888E-2</v>
      </c>
      <c r="W37" s="301">
        <f t="shared" si="2"/>
        <v>0</v>
      </c>
      <c r="X37" s="316">
        <f>分析係数表!E40</f>
        <v>9.0562666353757981E-2</v>
      </c>
      <c r="Y37" s="302">
        <f t="shared" si="1"/>
        <v>0</v>
      </c>
    </row>
    <row r="38" spans="1:25">
      <c r="A38" s="278">
        <v>34</v>
      </c>
      <c r="B38" s="266" t="s">
        <v>97</v>
      </c>
      <c r="C38" s="287"/>
      <c r="D38" s="316">
        <f>投入係数表!AD38</f>
        <v>1.06863407529074E-4</v>
      </c>
      <c r="E38" s="306">
        <f t="shared" si="3"/>
        <v>0</v>
      </c>
      <c r="F38" s="316">
        <f>分析係数表!C41</f>
        <v>0.99594790611943085</v>
      </c>
      <c r="G38" s="306">
        <f t="shared" si="5"/>
        <v>0</v>
      </c>
      <c r="H38" s="306">
        <v>0</v>
      </c>
      <c r="I38" s="306">
        <f t="shared" si="6"/>
        <v>0</v>
      </c>
      <c r="J38" s="316">
        <f>分析係数表!G41</f>
        <v>0.50896339569449323</v>
      </c>
      <c r="K38" s="308">
        <f t="shared" si="9"/>
        <v>0</v>
      </c>
      <c r="L38" s="49"/>
      <c r="M38" s="50"/>
      <c r="N38" s="318">
        <f>分析係数表!H41</f>
        <v>5.504775199299148E-2</v>
      </c>
      <c r="O38" s="310">
        <f t="shared" si="7"/>
        <v>0</v>
      </c>
      <c r="P38" s="316">
        <f>分析係数表!C41</f>
        <v>0.99594790611943085</v>
      </c>
      <c r="Q38" s="310">
        <f t="shared" si="4"/>
        <v>0</v>
      </c>
      <c r="R38" s="310">
        <v>0</v>
      </c>
      <c r="S38" s="311">
        <f t="shared" si="8"/>
        <v>0</v>
      </c>
      <c r="T38" s="316">
        <f>分析係数表!F41</f>
        <v>0.58132099287543681</v>
      </c>
      <c r="U38" s="313">
        <f t="shared" si="0"/>
        <v>0</v>
      </c>
      <c r="V38" s="320">
        <f>分析係数表!D41</f>
        <v>0.12149342216939719</v>
      </c>
      <c r="W38" s="301">
        <f t="shared" si="2"/>
        <v>0</v>
      </c>
      <c r="X38" s="316">
        <f>分析係数表!E41</f>
        <v>0.11755967401821014</v>
      </c>
      <c r="Y38" s="302">
        <f t="shared" si="1"/>
        <v>0</v>
      </c>
    </row>
    <row r="39" spans="1:25">
      <c r="A39" s="278">
        <v>35</v>
      </c>
      <c r="B39" s="266" t="s">
        <v>3</v>
      </c>
      <c r="C39" s="287"/>
      <c r="D39" s="316">
        <f>投入係数表!AD39</f>
        <v>3.1503669117232524E-3</v>
      </c>
      <c r="E39" s="306">
        <f>$C$32*D39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7"/>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投入係数表!AD40</f>
        <v>0.12389087142480897</v>
      </c>
      <c r="E40" s="306">
        <f>$C$32*D40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7"/>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投入係数表!AD41</f>
        <v>2.7010357336088785E-4</v>
      </c>
      <c r="E41" s="306">
        <f>$C$32*D41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7"/>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投入係数表!AD42</f>
        <v>3.3775568332417563E-3</v>
      </c>
      <c r="E42" s="306">
        <f>$C$32*D42</f>
        <v>0</v>
      </c>
      <c r="F42" s="316">
        <f>分析係数表!C45</f>
        <v>1</v>
      </c>
      <c r="G42" s="306">
        <f>E42*F42</f>
        <v>0</v>
      </c>
      <c r="H42" s="306">
        <v>0</v>
      </c>
      <c r="I42" s="306">
        <f>C42+H42</f>
        <v>0</v>
      </c>
      <c r="J42" s="316">
        <f>分析係数表!G45</f>
        <v>0</v>
      </c>
      <c r="K42" s="308">
        <f>I42*J42</f>
        <v>0</v>
      </c>
      <c r="L42" s="49"/>
      <c r="M42" s="50"/>
      <c r="N42" s="318">
        <f>分析係数表!H45</f>
        <v>0</v>
      </c>
      <c r="O42" s="310">
        <f t="shared" si="7"/>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投入係数表!AD43</f>
        <v>9.9231509054359818E-3</v>
      </c>
      <c r="E43" s="306">
        <f>$C$32*D43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7"/>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投入係数表!AD44</f>
        <v>0.37023206188316887</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F6045-BA7D-4599-8219-135C0C70460F}">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336</v>
      </c>
      <c r="S2" s="83" t="s">
        <v>240</v>
      </c>
      <c r="U2" s="290" t="s">
        <v>227</v>
      </c>
      <c r="W2" s="83" t="s">
        <v>216</v>
      </c>
      <c r="Y2" s="83" t="s">
        <v>241</v>
      </c>
    </row>
    <row r="3" spans="1:25" ht="44">
      <c r="B3" s="39"/>
      <c r="C3" s="40" t="s">
        <v>242</v>
      </c>
      <c r="D3" s="40" t="s">
        <v>337</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投入係数表!AE5</f>
        <v>4.5562601305596337E-6</v>
      </c>
      <c r="E5" s="306">
        <f>$C$33*D5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 t="shared" ref="S5:S38" si="0">I5+R5</f>
        <v>0</v>
      </c>
      <c r="T5" s="316">
        <f>分析係数表!F8</f>
        <v>0.42721038226158625</v>
      </c>
      <c r="U5" s="313">
        <f>S5*T5</f>
        <v>0</v>
      </c>
      <c r="V5" s="320">
        <f>分析係数表!D8</f>
        <v>0.32298797552049696</v>
      </c>
      <c r="W5" s="301">
        <f>ROUND(S5*V5,0)</f>
        <v>0</v>
      </c>
      <c r="X5" s="316">
        <f>分析係数表!E8</f>
        <v>0.12265584155979949</v>
      </c>
      <c r="Y5" s="302">
        <f>ROUND(S5*X5,0)</f>
        <v>0</v>
      </c>
    </row>
    <row r="6" spans="1:25">
      <c r="A6" s="278">
        <v>2</v>
      </c>
      <c r="B6" s="266" t="s">
        <v>74</v>
      </c>
      <c r="C6" s="287"/>
      <c r="D6" s="316">
        <f>投入係数表!AE6</f>
        <v>0</v>
      </c>
      <c r="E6" s="306">
        <f>$C$33*D6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 t="shared" si="0"/>
        <v>0</v>
      </c>
      <c r="T6" s="316">
        <f>分析係数表!F9</f>
        <v>0.63987813845992225</v>
      </c>
      <c r="U6" s="313">
        <f>S6*T6</f>
        <v>0</v>
      </c>
      <c r="V6" s="320">
        <f>分析係数表!D9</f>
        <v>0.29572434079210003</v>
      </c>
      <c r="W6" s="301">
        <f>ROUND(S6*V6,0)</f>
        <v>0</v>
      </c>
      <c r="X6" s="316">
        <f>分析係数表!E9</f>
        <v>0.26862065342998215</v>
      </c>
      <c r="Y6" s="302">
        <f>ROUND(S6*X6,0)</f>
        <v>0</v>
      </c>
    </row>
    <row r="7" spans="1:25">
      <c r="A7" s="278">
        <v>3</v>
      </c>
      <c r="B7" s="266" t="s">
        <v>75</v>
      </c>
      <c r="C7" s="287"/>
      <c r="D7" s="316">
        <f>投入係数表!AE7</f>
        <v>0</v>
      </c>
      <c r="E7" s="306">
        <f>$C$33*D7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 t="shared" si="0"/>
        <v>0</v>
      </c>
      <c r="T7" s="316">
        <f>分析係数表!F10</f>
        <v>0.47381340455197063</v>
      </c>
      <c r="U7" s="313">
        <f>S7*T7</f>
        <v>0</v>
      </c>
      <c r="V7" s="320">
        <f>分析係数表!D10</f>
        <v>9.5045460793747427E-2</v>
      </c>
      <c r="W7" s="301">
        <f>ROUND(S7*V7,0)</f>
        <v>0</v>
      </c>
      <c r="X7" s="316">
        <f>分析係数表!E10</f>
        <v>4.2279520059697977E-2</v>
      </c>
      <c r="Y7" s="302">
        <f>ROUND(S7*X7,0)</f>
        <v>0</v>
      </c>
    </row>
    <row r="8" spans="1:25">
      <c r="A8" s="278">
        <v>4</v>
      </c>
      <c r="B8" s="266" t="s">
        <v>76</v>
      </c>
      <c r="C8" s="287"/>
      <c r="D8" s="316">
        <f>投入係数表!AE8</f>
        <v>5.6953251631995422E-7</v>
      </c>
      <c r="E8" s="306">
        <f t="shared" ref="E8:E38" si="1">$C$33*D8</f>
        <v>0</v>
      </c>
      <c r="F8" s="316">
        <f>分析係数表!C11</f>
        <v>9.348517078458185E-3</v>
      </c>
      <c r="G8" s="306">
        <f t="shared" ref="G8:G38" si="2">E8*F8</f>
        <v>0</v>
      </c>
      <c r="H8" s="306">
        <v>0</v>
      </c>
      <c r="I8" s="306">
        <f t="shared" ref="I8:I38" si="3">C8+H8</f>
        <v>0</v>
      </c>
      <c r="J8" s="316">
        <f>分析係数表!G11</f>
        <v>0.2579516055394917</v>
      </c>
      <c r="K8" s="308">
        <f t="shared" ref="K8:K38" si="4">I8*J8</f>
        <v>0</v>
      </c>
      <c r="L8" s="49"/>
      <c r="M8" s="50"/>
      <c r="N8" s="318">
        <f>分析係数表!H11</f>
        <v>-1.9466162084954558E-5</v>
      </c>
      <c r="O8" s="310">
        <f t="shared" ref="O8:O43" si="5">$M$44*N8</f>
        <v>0</v>
      </c>
      <c r="P8" s="316">
        <f>分析係数表!C11</f>
        <v>9.348517078458185E-3</v>
      </c>
      <c r="Q8" s="310">
        <f t="shared" ref="Q8:Q38" si="6">O8*P8</f>
        <v>0</v>
      </c>
      <c r="R8" s="310">
        <v>0</v>
      </c>
      <c r="S8" s="311">
        <f t="shared" si="0"/>
        <v>0</v>
      </c>
      <c r="T8" s="316">
        <f>分析係数表!F11</f>
        <v>0.54360066960888753</v>
      </c>
      <c r="U8" s="313">
        <f t="shared" ref="U8:U38" si="7">S8*T8</f>
        <v>0</v>
      </c>
      <c r="V8" s="320">
        <f>分析係数表!D11</f>
        <v>4.0785268604474206E-2</v>
      </c>
      <c r="W8" s="301">
        <f t="shared" ref="W8:W38" si="8">ROUND(S8*V8,0)</f>
        <v>0</v>
      </c>
      <c r="X8" s="316">
        <f>分析係数表!E11</f>
        <v>3.926343022371024E-2</v>
      </c>
      <c r="Y8" s="302">
        <f t="shared" ref="Y8:Y38" si="9">ROUND(S8*X8,0)</f>
        <v>0</v>
      </c>
    </row>
    <row r="9" spans="1:25">
      <c r="A9" s="278">
        <v>5</v>
      </c>
      <c r="B9" s="266" t="s">
        <v>77</v>
      </c>
      <c r="C9" s="287"/>
      <c r="D9" s="316">
        <f>投入係数表!AE9</f>
        <v>0</v>
      </c>
      <c r="E9" s="306">
        <f t="shared" si="1"/>
        <v>0</v>
      </c>
      <c r="F9" s="316">
        <f>分析係数表!C12</f>
        <v>0.26169189557273109</v>
      </c>
      <c r="G9" s="306">
        <f t="shared" si="2"/>
        <v>0</v>
      </c>
      <c r="H9" s="306">
        <v>0</v>
      </c>
      <c r="I9" s="306">
        <f t="shared" si="3"/>
        <v>0</v>
      </c>
      <c r="J9" s="316">
        <f>分析係数表!G12</f>
        <v>0.13770114594385849</v>
      </c>
      <c r="K9" s="308">
        <f t="shared" si="4"/>
        <v>0</v>
      </c>
      <c r="L9" s="49"/>
      <c r="M9" s="50"/>
      <c r="N9" s="318">
        <f>分析係数表!H12</f>
        <v>0.10146071966313146</v>
      </c>
      <c r="O9" s="310">
        <f t="shared" si="5"/>
        <v>0</v>
      </c>
      <c r="P9" s="316">
        <f>分析係数表!C12</f>
        <v>0.26169189557273109</v>
      </c>
      <c r="Q9" s="310">
        <f t="shared" si="6"/>
        <v>0</v>
      </c>
      <c r="R9" s="310">
        <v>0</v>
      </c>
      <c r="S9" s="311">
        <f t="shared" si="0"/>
        <v>0</v>
      </c>
      <c r="T9" s="316">
        <f>分析係数表!F12</f>
        <v>0.33651535386825859</v>
      </c>
      <c r="U9" s="313">
        <f t="shared" si="7"/>
        <v>0</v>
      </c>
      <c r="V9" s="320">
        <f>分析係数表!D12</f>
        <v>3.4578030097235327E-2</v>
      </c>
      <c r="W9" s="301">
        <f t="shared" si="8"/>
        <v>0</v>
      </c>
      <c r="X9" s="316">
        <f>分析係数表!E12</f>
        <v>3.3355134693599395E-2</v>
      </c>
      <c r="Y9" s="302">
        <f t="shared" si="9"/>
        <v>0</v>
      </c>
    </row>
    <row r="10" spans="1:25">
      <c r="A10" s="278">
        <v>6</v>
      </c>
      <c r="B10" s="266" t="s">
        <v>78</v>
      </c>
      <c r="C10" s="287"/>
      <c r="D10" s="316">
        <f>投入係数表!AE10</f>
        <v>5.0118861436155973E-5</v>
      </c>
      <c r="E10" s="306">
        <f t="shared" si="1"/>
        <v>0</v>
      </c>
      <c r="F10" s="316">
        <f>分析係数表!C13</f>
        <v>8.2810371123538395E-2</v>
      </c>
      <c r="G10" s="306">
        <f t="shared" si="2"/>
        <v>0</v>
      </c>
      <c r="H10" s="306">
        <v>0</v>
      </c>
      <c r="I10" s="306">
        <f t="shared" si="3"/>
        <v>0</v>
      </c>
      <c r="J10" s="316">
        <f>分析係数表!G13</f>
        <v>0.2721720626600464</v>
      </c>
      <c r="K10" s="308">
        <f t="shared" si="4"/>
        <v>0</v>
      </c>
      <c r="L10" s="49"/>
      <c r="M10" s="50"/>
      <c r="N10" s="318">
        <f>分析係数表!H13</f>
        <v>1.212874021164739E-2</v>
      </c>
      <c r="O10" s="310">
        <f t="shared" si="5"/>
        <v>0</v>
      </c>
      <c r="P10" s="316">
        <f>分析係数表!C13</f>
        <v>8.2810371123538395E-2</v>
      </c>
      <c r="Q10" s="310">
        <f t="shared" si="6"/>
        <v>0</v>
      </c>
      <c r="R10" s="310">
        <v>0</v>
      </c>
      <c r="S10" s="311">
        <f t="shared" si="0"/>
        <v>0</v>
      </c>
      <c r="T10" s="316">
        <f>分析係数表!F13</f>
        <v>0.39077170920544851</v>
      </c>
      <c r="U10" s="313">
        <f t="shared" si="7"/>
        <v>0</v>
      </c>
      <c r="V10" s="320">
        <f>分析係数表!D13</f>
        <v>0.12720758845381647</v>
      </c>
      <c r="W10" s="301">
        <f t="shared" si="8"/>
        <v>0</v>
      </c>
      <c r="X10" s="316">
        <f>分析係数表!E13</f>
        <v>9.5492852763317662E-2</v>
      </c>
      <c r="Y10" s="302">
        <f t="shared" si="9"/>
        <v>0</v>
      </c>
    </row>
    <row r="11" spans="1:25">
      <c r="A11" s="278">
        <v>7</v>
      </c>
      <c r="B11" s="266" t="s">
        <v>79</v>
      </c>
      <c r="C11" s="287"/>
      <c r="D11" s="316">
        <f>投入係数表!AE11</f>
        <v>5.3222813650099729E-4</v>
      </c>
      <c r="E11" s="306">
        <f t="shared" si="1"/>
        <v>0</v>
      </c>
      <c r="F11" s="316">
        <f>分析係数表!C14</f>
        <v>0.29759344347769412</v>
      </c>
      <c r="G11" s="306">
        <f t="shared" si="2"/>
        <v>0</v>
      </c>
      <c r="H11" s="306">
        <v>0</v>
      </c>
      <c r="I11" s="306">
        <f t="shared" si="3"/>
        <v>0</v>
      </c>
      <c r="J11" s="316">
        <f>分析係数表!G14</f>
        <v>0.17335642824825784</v>
      </c>
      <c r="K11" s="308">
        <f t="shared" si="4"/>
        <v>0</v>
      </c>
      <c r="L11" s="49"/>
      <c r="M11" s="50"/>
      <c r="N11" s="318">
        <f>分析係数表!H14</f>
        <v>1.9165801846449152E-3</v>
      </c>
      <c r="O11" s="310">
        <f t="shared" si="5"/>
        <v>0</v>
      </c>
      <c r="P11" s="316">
        <f>分析係数表!C14</f>
        <v>0.29759344347769412</v>
      </c>
      <c r="Q11" s="310">
        <f t="shared" si="6"/>
        <v>0</v>
      </c>
      <c r="R11" s="310">
        <v>0</v>
      </c>
      <c r="S11" s="311">
        <f t="shared" si="0"/>
        <v>0</v>
      </c>
      <c r="T11" s="316">
        <f>分析係数表!F14</f>
        <v>0.35598651785260127</v>
      </c>
      <c r="U11" s="313">
        <f t="shared" si="7"/>
        <v>0</v>
      </c>
      <c r="V11" s="320">
        <f>分析係数表!D14</f>
        <v>4.3833041969742803E-2</v>
      </c>
      <c r="W11" s="301">
        <f t="shared" si="8"/>
        <v>0</v>
      </c>
      <c r="X11" s="316">
        <f>分析係数表!E14</f>
        <v>3.8757158040430381E-2</v>
      </c>
      <c r="Y11" s="302">
        <f t="shared" si="9"/>
        <v>0</v>
      </c>
    </row>
    <row r="12" spans="1:25">
      <c r="A12" s="278">
        <v>8</v>
      </c>
      <c r="B12" s="266" t="s">
        <v>80</v>
      </c>
      <c r="C12" s="287"/>
      <c r="D12" s="316">
        <f>投入係数表!AE12</f>
        <v>3.4171950979197254E-5</v>
      </c>
      <c r="E12" s="306">
        <f t="shared" si="1"/>
        <v>0</v>
      </c>
      <c r="F12" s="316">
        <f>分析係数表!C15</f>
        <v>0.21593049601829584</v>
      </c>
      <c r="G12" s="306">
        <f t="shared" si="2"/>
        <v>0</v>
      </c>
      <c r="H12" s="306">
        <v>0</v>
      </c>
      <c r="I12" s="306">
        <f t="shared" si="3"/>
        <v>0</v>
      </c>
      <c r="J12" s="316">
        <f>分析係数表!G15</f>
        <v>0.1171240792325445</v>
      </c>
      <c r="K12" s="308">
        <f t="shared" si="4"/>
        <v>0</v>
      </c>
      <c r="L12" s="49"/>
      <c r="M12" s="50"/>
      <c r="N12" s="318">
        <f>分析係数表!H15</f>
        <v>7.9892300155183192E-3</v>
      </c>
      <c r="O12" s="310">
        <f t="shared" si="5"/>
        <v>0</v>
      </c>
      <c r="P12" s="316">
        <f>分析係数表!C15</f>
        <v>0.21593049601829584</v>
      </c>
      <c r="Q12" s="310">
        <f t="shared" si="6"/>
        <v>0</v>
      </c>
      <c r="R12" s="310">
        <v>0</v>
      </c>
      <c r="S12" s="311">
        <f t="shared" si="0"/>
        <v>0</v>
      </c>
      <c r="T12" s="316">
        <f>分析係数表!F15</f>
        <v>0.35842164855867914</v>
      </c>
      <c r="U12" s="313">
        <f t="shared" si="7"/>
        <v>0</v>
      </c>
      <c r="V12" s="320">
        <f>分析係数表!D15</f>
        <v>1.5678367482667734E-2</v>
      </c>
      <c r="W12" s="301">
        <f t="shared" si="8"/>
        <v>0</v>
      </c>
      <c r="X12" s="316">
        <f>分析係数表!E15</f>
        <v>1.5634458686506418E-2</v>
      </c>
      <c r="Y12" s="302">
        <f t="shared" si="9"/>
        <v>0</v>
      </c>
    </row>
    <row r="13" spans="1:25">
      <c r="A13" s="278">
        <v>9</v>
      </c>
      <c r="B13" s="266" t="s">
        <v>81</v>
      </c>
      <c r="C13" s="287"/>
      <c r="D13" s="316">
        <f>投入係数表!AE13</f>
        <v>8.1614009588649441E-4</v>
      </c>
      <c r="E13" s="306">
        <f t="shared" si="1"/>
        <v>0</v>
      </c>
      <c r="F13" s="316">
        <f>分析係数表!C16</f>
        <v>0.18770505348742417</v>
      </c>
      <c r="G13" s="306">
        <f t="shared" si="2"/>
        <v>0</v>
      </c>
      <c r="H13" s="306">
        <v>0</v>
      </c>
      <c r="I13" s="306">
        <f t="shared" si="3"/>
        <v>0</v>
      </c>
      <c r="J13" s="316">
        <f>分析係数表!G16</f>
        <v>1.5279579137581789E-2</v>
      </c>
      <c r="K13" s="308">
        <f t="shared" si="4"/>
        <v>0</v>
      </c>
      <c r="L13" s="49"/>
      <c r="M13" s="50"/>
      <c r="N13" s="318">
        <f>分析係数表!H16</f>
        <v>6.0242927132958465E-3</v>
      </c>
      <c r="O13" s="310">
        <f t="shared" si="5"/>
        <v>0</v>
      </c>
      <c r="P13" s="316">
        <f>分析係数表!C16</f>
        <v>0.18770505348742417</v>
      </c>
      <c r="Q13" s="310">
        <f t="shared" si="6"/>
        <v>0</v>
      </c>
      <c r="R13" s="310">
        <v>0</v>
      </c>
      <c r="S13" s="311">
        <f t="shared" si="0"/>
        <v>0</v>
      </c>
      <c r="T13" s="316">
        <f>分析係数表!F16</f>
        <v>0.2627694146106877</v>
      </c>
      <c r="U13" s="313">
        <f t="shared" si="7"/>
        <v>0</v>
      </c>
      <c r="V13" s="320">
        <f>分析係数表!D16</f>
        <v>1.0339400475073228E-2</v>
      </c>
      <c r="W13" s="301">
        <f t="shared" si="8"/>
        <v>0</v>
      </c>
      <c r="X13" s="316">
        <f>分析係数表!E16</f>
        <v>1.0339400475073228E-2</v>
      </c>
      <c r="Y13" s="302">
        <f t="shared" si="9"/>
        <v>0</v>
      </c>
    </row>
    <row r="14" spans="1:25">
      <c r="A14" s="278">
        <v>10</v>
      </c>
      <c r="B14" s="266" t="s">
        <v>82</v>
      </c>
      <c r="C14" s="287"/>
      <c r="D14" s="316">
        <f>投入係数表!AE14</f>
        <v>7.0194882636434358E-4</v>
      </c>
      <c r="E14" s="306">
        <f t="shared" si="1"/>
        <v>0</v>
      </c>
      <c r="F14" s="316">
        <f>分析係数表!C17</f>
        <v>0.24245613901755958</v>
      </c>
      <c r="G14" s="306">
        <f t="shared" si="2"/>
        <v>0</v>
      </c>
      <c r="H14" s="306">
        <v>0</v>
      </c>
      <c r="I14" s="306">
        <f t="shared" si="3"/>
        <v>0</v>
      </c>
      <c r="J14" s="316">
        <f>分析係数表!G17</f>
        <v>0.24054742090319753</v>
      </c>
      <c r="K14" s="308">
        <f t="shared" si="4"/>
        <v>0</v>
      </c>
      <c r="L14" s="49"/>
      <c r="M14" s="50"/>
      <c r="N14" s="318">
        <f>分析係数表!H17</f>
        <v>2.8816966460243139E-3</v>
      </c>
      <c r="O14" s="310">
        <f t="shared" si="5"/>
        <v>0</v>
      </c>
      <c r="P14" s="316">
        <f>分析係数表!C17</f>
        <v>0.24245613901755958</v>
      </c>
      <c r="Q14" s="310">
        <f t="shared" si="6"/>
        <v>0</v>
      </c>
      <c r="R14" s="310">
        <v>0</v>
      </c>
      <c r="S14" s="311">
        <f t="shared" si="0"/>
        <v>0</v>
      </c>
      <c r="T14" s="316">
        <f>分析係数表!F17</f>
        <v>0.42825667105631338</v>
      </c>
      <c r="U14" s="313">
        <f t="shared" si="7"/>
        <v>0</v>
      </c>
      <c r="V14" s="320">
        <f>分析係数表!D17</f>
        <v>5.1560411778863557E-2</v>
      </c>
      <c r="W14" s="301">
        <f t="shared" si="8"/>
        <v>0</v>
      </c>
      <c r="X14" s="316">
        <f>分析係数表!E17</f>
        <v>4.9008807340167618E-2</v>
      </c>
      <c r="Y14" s="302">
        <f t="shared" si="9"/>
        <v>0</v>
      </c>
    </row>
    <row r="15" spans="1:25">
      <c r="A15" s="278">
        <v>11</v>
      </c>
      <c r="B15" s="266" t="s">
        <v>83</v>
      </c>
      <c r="C15" s="287"/>
      <c r="D15" s="316">
        <f>投入係数表!AE15</f>
        <v>6.6920070667594622E-5</v>
      </c>
      <c r="E15" s="306">
        <f t="shared" si="1"/>
        <v>0</v>
      </c>
      <c r="F15" s="316">
        <f>分析係数表!C18</f>
        <v>0.40831687749419565</v>
      </c>
      <c r="G15" s="306">
        <f t="shared" si="2"/>
        <v>0</v>
      </c>
      <c r="H15" s="306">
        <v>0</v>
      </c>
      <c r="I15" s="306">
        <f t="shared" si="3"/>
        <v>0</v>
      </c>
      <c r="J15" s="316">
        <f>分析係数表!G18</f>
        <v>0.21766947174074985</v>
      </c>
      <c r="K15" s="308">
        <f t="shared" si="4"/>
        <v>0</v>
      </c>
      <c r="L15" s="49"/>
      <c r="M15" s="50"/>
      <c r="N15" s="318">
        <f>分析係数表!H18</f>
        <v>4.4543159123807785E-4</v>
      </c>
      <c r="O15" s="310">
        <f t="shared" si="5"/>
        <v>0</v>
      </c>
      <c r="P15" s="316">
        <f>分析係数表!C18</f>
        <v>0.40831687749419565</v>
      </c>
      <c r="Q15" s="310">
        <f t="shared" si="6"/>
        <v>0</v>
      </c>
      <c r="R15" s="310">
        <v>0</v>
      </c>
      <c r="S15" s="311">
        <f t="shared" si="0"/>
        <v>0</v>
      </c>
      <c r="T15" s="316">
        <f>分析係数表!F18</f>
        <v>0.48997194925916815</v>
      </c>
      <c r="U15" s="313">
        <f t="shared" si="7"/>
        <v>0</v>
      </c>
      <c r="V15" s="320">
        <f>分析係数表!D18</f>
        <v>3.8565313316438733E-2</v>
      </c>
      <c r="W15" s="301">
        <f t="shared" si="8"/>
        <v>0</v>
      </c>
      <c r="X15" s="316">
        <f>分析係数表!E18</f>
        <v>3.6576455199010559E-2</v>
      </c>
      <c r="Y15" s="302">
        <f t="shared" si="9"/>
        <v>0</v>
      </c>
    </row>
    <row r="16" spans="1:25">
      <c r="A16" s="278">
        <v>12</v>
      </c>
      <c r="B16" s="266" t="s">
        <v>84</v>
      </c>
      <c r="C16" s="287"/>
      <c r="D16" s="316">
        <f>投入係数表!AE16</f>
        <v>0</v>
      </c>
      <c r="E16" s="306">
        <f t="shared" si="1"/>
        <v>0</v>
      </c>
      <c r="F16" s="316">
        <f>分析係数表!C19</f>
        <v>0.72110086081153413</v>
      </c>
      <c r="G16" s="306">
        <f t="shared" si="2"/>
        <v>0</v>
      </c>
      <c r="H16" s="306">
        <v>0</v>
      </c>
      <c r="I16" s="306">
        <f t="shared" si="3"/>
        <v>0</v>
      </c>
      <c r="J16" s="316">
        <f>分析係数表!G19</f>
        <v>6.2445810408374151E-2</v>
      </c>
      <c r="K16" s="308">
        <f t="shared" si="4"/>
        <v>0</v>
      </c>
      <c r="L16" s="49"/>
      <c r="M16" s="50"/>
      <c r="N16" s="318">
        <f>分析係数表!H19</f>
        <v>-1.2604560155461526E-4</v>
      </c>
      <c r="O16" s="310">
        <f t="shared" si="5"/>
        <v>0</v>
      </c>
      <c r="P16" s="316">
        <f>分析係数表!C19</f>
        <v>0.72110086081153413</v>
      </c>
      <c r="Q16" s="310">
        <f t="shared" si="6"/>
        <v>0</v>
      </c>
      <c r="R16" s="310">
        <v>0</v>
      </c>
      <c r="S16" s="311">
        <f t="shared" si="0"/>
        <v>0</v>
      </c>
      <c r="T16" s="316">
        <f>分析係数表!F19</f>
        <v>0.21331101927013058</v>
      </c>
      <c r="U16" s="313">
        <f t="shared" si="7"/>
        <v>0</v>
      </c>
      <c r="V16" s="320">
        <f>分析係数表!D19</f>
        <v>1.2736199640345095E-2</v>
      </c>
      <c r="W16" s="301">
        <f t="shared" si="8"/>
        <v>0</v>
      </c>
      <c r="X16" s="316">
        <f>分析係数表!E19</f>
        <v>1.2523714081279422E-2</v>
      </c>
      <c r="Y16" s="302">
        <f t="shared" si="9"/>
        <v>0</v>
      </c>
    </row>
    <row r="17" spans="1:25">
      <c r="A17" s="278">
        <v>13</v>
      </c>
      <c r="B17" s="266" t="s">
        <v>85</v>
      </c>
      <c r="C17" s="287"/>
      <c r="D17" s="316">
        <f>投入係数表!AE17</f>
        <v>0</v>
      </c>
      <c r="E17" s="306">
        <f t="shared" si="1"/>
        <v>0</v>
      </c>
      <c r="F17" s="316">
        <f>分析係数表!C20</f>
        <v>4.9598906854145253E-2</v>
      </c>
      <c r="G17" s="306">
        <f t="shared" si="2"/>
        <v>0</v>
      </c>
      <c r="H17" s="306">
        <v>0</v>
      </c>
      <c r="I17" s="306">
        <f t="shared" si="3"/>
        <v>0</v>
      </c>
      <c r="J17" s="316">
        <f>分析係数表!G20</f>
        <v>0.11671945764775135</v>
      </c>
      <c r="K17" s="308">
        <f t="shared" si="4"/>
        <v>0</v>
      </c>
      <c r="L17" s="49"/>
      <c r="M17" s="50"/>
      <c r="N17" s="318">
        <f>分析係数表!H20</f>
        <v>7.0439320449493942E-4</v>
      </c>
      <c r="O17" s="310">
        <f t="shared" si="5"/>
        <v>0</v>
      </c>
      <c r="P17" s="316">
        <f>分析係数表!C20</f>
        <v>4.9598906854145253E-2</v>
      </c>
      <c r="Q17" s="310">
        <f t="shared" si="6"/>
        <v>0</v>
      </c>
      <c r="R17" s="310">
        <v>0</v>
      </c>
      <c r="S17" s="311">
        <f t="shared" si="0"/>
        <v>0</v>
      </c>
      <c r="T17" s="316">
        <f>分析係数表!F20</f>
        <v>0.2109583665362576</v>
      </c>
      <c r="U17" s="313">
        <f t="shared" si="7"/>
        <v>0</v>
      </c>
      <c r="V17" s="320">
        <f>分析係数表!D20</f>
        <v>3.0797631013066269E-2</v>
      </c>
      <c r="W17" s="301">
        <f t="shared" si="8"/>
        <v>0</v>
      </c>
      <c r="X17" s="316">
        <f>分析係数表!E20</f>
        <v>2.9972730221401771E-2</v>
      </c>
      <c r="Y17" s="302">
        <f t="shared" si="9"/>
        <v>0</v>
      </c>
    </row>
    <row r="18" spans="1:25">
      <c r="A18" s="278">
        <v>14</v>
      </c>
      <c r="B18" s="266" t="s">
        <v>86</v>
      </c>
      <c r="C18" s="287"/>
      <c r="D18" s="316">
        <f>投入係数表!AE18</f>
        <v>2.8903775203237677E-4</v>
      </c>
      <c r="E18" s="306">
        <f t="shared" si="1"/>
        <v>0</v>
      </c>
      <c r="F18" s="316">
        <f>分析係数表!C21</f>
        <v>0.28411166756853934</v>
      </c>
      <c r="G18" s="306">
        <f t="shared" si="2"/>
        <v>0</v>
      </c>
      <c r="H18" s="306">
        <v>0</v>
      </c>
      <c r="I18" s="306">
        <f t="shared" si="3"/>
        <v>0</v>
      </c>
      <c r="J18" s="316">
        <f>分析係数表!G21</f>
        <v>0.29005387701730417</v>
      </c>
      <c r="K18" s="308">
        <f t="shared" si="4"/>
        <v>0</v>
      </c>
      <c r="L18" s="49"/>
      <c r="M18" s="50"/>
      <c r="N18" s="318">
        <f>分析係数表!H21</f>
        <v>2.3737267060065176E-3</v>
      </c>
      <c r="O18" s="310">
        <f t="shared" si="5"/>
        <v>0</v>
      </c>
      <c r="P18" s="316">
        <f>分析係数表!C21</f>
        <v>0.28411166756853934</v>
      </c>
      <c r="Q18" s="310">
        <f t="shared" si="6"/>
        <v>0</v>
      </c>
      <c r="R18" s="310">
        <v>0</v>
      </c>
      <c r="S18" s="311">
        <f t="shared" si="0"/>
        <v>0</v>
      </c>
      <c r="T18" s="316">
        <f>分析係数表!F21</f>
        <v>0.45791147145628314</v>
      </c>
      <c r="U18" s="313">
        <f t="shared" si="7"/>
        <v>0</v>
      </c>
      <c r="V18" s="320">
        <f>分析係数表!D21</f>
        <v>5.9847590028896828E-2</v>
      </c>
      <c r="W18" s="301">
        <f t="shared" si="8"/>
        <v>0</v>
      </c>
      <c r="X18" s="316">
        <f>分析係数表!E21</f>
        <v>5.4782163530779596E-2</v>
      </c>
      <c r="Y18" s="302">
        <f t="shared" si="9"/>
        <v>0</v>
      </c>
    </row>
    <row r="19" spans="1:25">
      <c r="A19" s="278">
        <v>15</v>
      </c>
      <c r="B19" s="266" t="s">
        <v>70</v>
      </c>
      <c r="C19" s="287"/>
      <c r="D19" s="316">
        <f>投入係数表!AE19</f>
        <v>0</v>
      </c>
      <c r="E19" s="306">
        <f t="shared" si="1"/>
        <v>0</v>
      </c>
      <c r="F19" s="316">
        <f>分析係数表!C22</f>
        <v>0.28280144764930404</v>
      </c>
      <c r="G19" s="306">
        <f t="shared" si="2"/>
        <v>0</v>
      </c>
      <c r="H19" s="306">
        <v>0</v>
      </c>
      <c r="I19" s="306">
        <f t="shared" si="3"/>
        <v>0</v>
      </c>
      <c r="J19" s="316">
        <f>分析係数表!G22</f>
        <v>0.21325815420745545</v>
      </c>
      <c r="K19" s="308">
        <f t="shared" si="4"/>
        <v>0</v>
      </c>
      <c r="L19" s="49"/>
      <c r="M19" s="50"/>
      <c r="N19" s="318">
        <f>分析係数表!H22</f>
        <v>5.2408897921031505E-5</v>
      </c>
      <c r="O19" s="310">
        <f t="shared" si="5"/>
        <v>0</v>
      </c>
      <c r="P19" s="316">
        <f>分析係数表!C22</f>
        <v>0.28280144764930404</v>
      </c>
      <c r="Q19" s="310">
        <f t="shared" si="6"/>
        <v>0</v>
      </c>
      <c r="R19" s="310">
        <v>0</v>
      </c>
      <c r="S19" s="311">
        <f t="shared" si="0"/>
        <v>0</v>
      </c>
      <c r="T19" s="316">
        <f>分析係数表!F22</f>
        <v>0.43073258580094059</v>
      </c>
      <c r="U19" s="313">
        <f t="shared" si="7"/>
        <v>0</v>
      </c>
      <c r="V19" s="320">
        <f>分析係数表!D22</f>
        <v>2.2938556731137788E-2</v>
      </c>
      <c r="W19" s="301">
        <f t="shared" si="8"/>
        <v>0</v>
      </c>
      <c r="X19" s="316">
        <f>分析係数表!E22</f>
        <v>2.2183368519679003E-2</v>
      </c>
      <c r="Y19" s="302">
        <f t="shared" si="9"/>
        <v>0</v>
      </c>
    </row>
    <row r="20" spans="1:25">
      <c r="A20" s="278">
        <v>16</v>
      </c>
      <c r="B20" s="266" t="s">
        <v>71</v>
      </c>
      <c r="C20" s="287"/>
      <c r="D20" s="316">
        <f>投入係数表!AE20</f>
        <v>0</v>
      </c>
      <c r="E20" s="306">
        <f t="shared" si="1"/>
        <v>0</v>
      </c>
      <c r="F20" s="316">
        <f>分析係数表!C23</f>
        <v>0.31843177703160996</v>
      </c>
      <c r="G20" s="306">
        <f t="shared" si="2"/>
        <v>0</v>
      </c>
      <c r="H20" s="306">
        <v>0</v>
      </c>
      <c r="I20" s="306">
        <f t="shared" si="3"/>
        <v>0</v>
      </c>
      <c r="J20" s="316">
        <f>分析係数表!G23</f>
        <v>0.24379890925547271</v>
      </c>
      <c r="K20" s="308">
        <f t="shared" si="4"/>
        <v>0</v>
      </c>
      <c r="L20" s="49"/>
      <c r="M20" s="50"/>
      <c r="N20" s="318">
        <f>分析係数表!H23</f>
        <v>7.2227388731505603E-6</v>
      </c>
      <c r="O20" s="310">
        <f t="shared" si="5"/>
        <v>0</v>
      </c>
      <c r="P20" s="316">
        <f>分析係数表!C23</f>
        <v>0.31843177703160996</v>
      </c>
      <c r="Q20" s="310">
        <f t="shared" si="6"/>
        <v>0</v>
      </c>
      <c r="R20" s="310">
        <v>0</v>
      </c>
      <c r="S20" s="311">
        <f t="shared" si="0"/>
        <v>0</v>
      </c>
      <c r="T20" s="316">
        <f>分析係数表!F23</f>
        <v>0.43764444987651224</v>
      </c>
      <c r="U20" s="313">
        <f t="shared" si="7"/>
        <v>0</v>
      </c>
      <c r="V20" s="320">
        <f>分析係数表!D23</f>
        <v>3.7770855561684982E-2</v>
      </c>
      <c r="W20" s="301">
        <f t="shared" si="8"/>
        <v>0</v>
      </c>
      <c r="X20" s="316">
        <f>分析係数表!E23</f>
        <v>3.6503495425501575E-2</v>
      </c>
      <c r="Y20" s="302">
        <f t="shared" si="9"/>
        <v>0</v>
      </c>
    </row>
    <row r="21" spans="1:25">
      <c r="A21" s="278">
        <v>17</v>
      </c>
      <c r="B21" s="266" t="s">
        <v>72</v>
      </c>
      <c r="C21" s="287"/>
      <c r="D21" s="316">
        <f>投入係数表!AE21</f>
        <v>0</v>
      </c>
      <c r="E21" s="306">
        <f t="shared" si="1"/>
        <v>0</v>
      </c>
      <c r="F21" s="316">
        <f>分析係数表!C24</f>
        <v>6.5709335168878003E-2</v>
      </c>
      <c r="G21" s="306">
        <f t="shared" si="2"/>
        <v>0</v>
      </c>
      <c r="H21" s="306">
        <v>0</v>
      </c>
      <c r="I21" s="306">
        <f t="shared" si="3"/>
        <v>0</v>
      </c>
      <c r="J21" s="316">
        <f>分析係数表!G24</f>
        <v>0.24633125110096343</v>
      </c>
      <c r="K21" s="308">
        <f t="shared" si="4"/>
        <v>0</v>
      </c>
      <c r="L21" s="49"/>
      <c r="M21" s="50"/>
      <c r="N21" s="318">
        <f>分析係数表!H24</f>
        <v>2.8080599423907303E-4</v>
      </c>
      <c r="O21" s="310">
        <f t="shared" si="5"/>
        <v>0</v>
      </c>
      <c r="P21" s="316">
        <f>分析係数表!C24</f>
        <v>6.5709335168878003E-2</v>
      </c>
      <c r="Q21" s="310">
        <f t="shared" si="6"/>
        <v>0</v>
      </c>
      <c r="R21" s="310">
        <v>0</v>
      </c>
      <c r="S21" s="311">
        <f t="shared" si="0"/>
        <v>0</v>
      </c>
      <c r="T21" s="316">
        <f>分析係数表!F24</f>
        <v>0.36721364788140759</v>
      </c>
      <c r="U21" s="313">
        <f t="shared" si="7"/>
        <v>0</v>
      </c>
      <c r="V21" s="320">
        <f>分析係数表!D24</f>
        <v>3.9309475738153632E-2</v>
      </c>
      <c r="W21" s="301">
        <f t="shared" si="8"/>
        <v>0</v>
      </c>
      <c r="X21" s="316">
        <f>分析係数表!E24</f>
        <v>3.8550657867992791E-2</v>
      </c>
      <c r="Y21" s="302">
        <f t="shared" si="9"/>
        <v>0</v>
      </c>
    </row>
    <row r="22" spans="1:25">
      <c r="A22" s="278">
        <v>18</v>
      </c>
      <c r="B22" s="266" t="s">
        <v>87</v>
      </c>
      <c r="C22" s="287"/>
      <c r="D22" s="316">
        <f>投入係数表!AE22</f>
        <v>0</v>
      </c>
      <c r="E22" s="306">
        <f t="shared" si="1"/>
        <v>0</v>
      </c>
      <c r="F22" s="316">
        <f>分析係数表!C25</f>
        <v>0.13092441386923714</v>
      </c>
      <c r="G22" s="306">
        <f t="shared" si="2"/>
        <v>0</v>
      </c>
      <c r="H22" s="306">
        <v>0</v>
      </c>
      <c r="I22" s="306">
        <f t="shared" si="3"/>
        <v>0</v>
      </c>
      <c r="J22" s="316">
        <f>分析係数表!G25</f>
        <v>0.2605848403511512</v>
      </c>
      <c r="K22" s="308">
        <f t="shared" si="4"/>
        <v>0</v>
      </c>
      <c r="L22" s="49"/>
      <c r="M22" s="50"/>
      <c r="N22" s="318">
        <f>分析係数表!H25</f>
        <v>9.8123550057191766E-5</v>
      </c>
      <c r="O22" s="310">
        <f t="shared" si="5"/>
        <v>0</v>
      </c>
      <c r="P22" s="316">
        <f>分析係数表!C25</f>
        <v>0.13092441386923714</v>
      </c>
      <c r="Q22" s="310">
        <f t="shared" si="6"/>
        <v>0</v>
      </c>
      <c r="R22" s="310">
        <v>0</v>
      </c>
      <c r="S22" s="311">
        <f t="shared" si="0"/>
        <v>0</v>
      </c>
      <c r="T22" s="316">
        <f>分析係数表!F25</f>
        <v>0.33318683873123567</v>
      </c>
      <c r="U22" s="313">
        <f t="shared" si="7"/>
        <v>0</v>
      </c>
      <c r="V22" s="320">
        <f>分析係数表!D25</f>
        <v>4.284059086963312E-2</v>
      </c>
      <c r="W22" s="301">
        <f t="shared" si="8"/>
        <v>0</v>
      </c>
      <c r="X22" s="316">
        <f>分析係数表!E25</f>
        <v>4.249917369780222E-2</v>
      </c>
      <c r="Y22" s="302">
        <f t="shared" si="9"/>
        <v>0</v>
      </c>
    </row>
    <row r="23" spans="1:25">
      <c r="A23" s="278">
        <v>19</v>
      </c>
      <c r="B23" s="266" t="s">
        <v>88</v>
      </c>
      <c r="C23" s="287"/>
      <c r="D23" s="316">
        <f>投入係数表!AE23</f>
        <v>2.1357469361998285E-5</v>
      </c>
      <c r="E23" s="306">
        <f t="shared" si="1"/>
        <v>0</v>
      </c>
      <c r="F23" s="316">
        <f>分析係数表!C26</f>
        <v>0.15308736674872969</v>
      </c>
      <c r="G23" s="306">
        <f t="shared" si="2"/>
        <v>0</v>
      </c>
      <c r="H23" s="306">
        <v>0</v>
      </c>
      <c r="I23" s="306">
        <f t="shared" si="3"/>
        <v>0</v>
      </c>
      <c r="J23" s="316">
        <f>分析係数表!G26</f>
        <v>0.20415569699579933</v>
      </c>
      <c r="K23" s="308">
        <f t="shared" si="4"/>
        <v>0</v>
      </c>
      <c r="L23" s="49"/>
      <c r="M23" s="50"/>
      <c r="N23" s="318">
        <f>分析係数表!H26</f>
        <v>8.8175548492147558E-3</v>
      </c>
      <c r="O23" s="310">
        <f t="shared" si="5"/>
        <v>0</v>
      </c>
      <c r="P23" s="316">
        <f>分析係数表!C26</f>
        <v>0.15308736674872969</v>
      </c>
      <c r="Q23" s="310">
        <f t="shared" si="6"/>
        <v>0</v>
      </c>
      <c r="R23" s="310">
        <v>0</v>
      </c>
      <c r="S23" s="311">
        <f t="shared" si="0"/>
        <v>0</v>
      </c>
      <c r="T23" s="316">
        <f>分析係数表!F26</f>
        <v>0.33811565690794865</v>
      </c>
      <c r="U23" s="313">
        <f t="shared" si="7"/>
        <v>0</v>
      </c>
      <c r="V23" s="320">
        <f>分析係数表!D26</f>
        <v>3.3929737559631502E-2</v>
      </c>
      <c r="W23" s="301">
        <f t="shared" si="8"/>
        <v>0</v>
      </c>
      <c r="X23" s="316">
        <f>分析係数表!E26</f>
        <v>3.3531988342571602E-2</v>
      </c>
      <c r="Y23" s="302">
        <f t="shared" si="9"/>
        <v>0</v>
      </c>
    </row>
    <row r="24" spans="1:25">
      <c r="A24" s="278">
        <v>20</v>
      </c>
      <c r="B24" s="266" t="s">
        <v>89</v>
      </c>
      <c r="C24" s="287"/>
      <c r="D24" s="316">
        <f>投入係数表!AE24</f>
        <v>5.8377082922795312E-5</v>
      </c>
      <c r="E24" s="306">
        <f t="shared" si="1"/>
        <v>0</v>
      </c>
      <c r="F24" s="316">
        <f>分析係数表!C27</f>
        <v>0.18884998044104273</v>
      </c>
      <c r="G24" s="306">
        <f t="shared" si="2"/>
        <v>0</v>
      </c>
      <c r="H24" s="306">
        <v>0</v>
      </c>
      <c r="I24" s="306">
        <f t="shared" si="3"/>
        <v>0</v>
      </c>
      <c r="J24" s="316">
        <f>分析係数表!G27</f>
        <v>0.16481626532719168</v>
      </c>
      <c r="K24" s="308">
        <f t="shared" si="4"/>
        <v>0</v>
      </c>
      <c r="L24" s="49"/>
      <c r="M24" s="50"/>
      <c r="N24" s="318">
        <f>分析係数表!H27</f>
        <v>2.2388024205688101E-2</v>
      </c>
      <c r="O24" s="310">
        <f t="shared" si="5"/>
        <v>0</v>
      </c>
      <c r="P24" s="316">
        <f>分析係数表!C27</f>
        <v>0.18884998044104273</v>
      </c>
      <c r="Q24" s="310">
        <f t="shared" si="6"/>
        <v>0</v>
      </c>
      <c r="R24" s="310">
        <v>0</v>
      </c>
      <c r="S24" s="311">
        <f t="shared" si="0"/>
        <v>0</v>
      </c>
      <c r="T24" s="316">
        <f>分析係数表!F27</f>
        <v>0.29536956526946395</v>
      </c>
      <c r="U24" s="313">
        <f t="shared" si="7"/>
        <v>0</v>
      </c>
      <c r="V24" s="320">
        <f>分析係数表!D27</f>
        <v>2.042747265118797E-2</v>
      </c>
      <c r="W24" s="301">
        <f t="shared" si="8"/>
        <v>0</v>
      </c>
      <c r="X24" s="316">
        <f>分析係数表!E27</f>
        <v>2.035082172191522E-2</v>
      </c>
      <c r="Y24" s="302">
        <f t="shared" si="9"/>
        <v>0</v>
      </c>
    </row>
    <row r="25" spans="1:25">
      <c r="A25" s="278">
        <v>21</v>
      </c>
      <c r="B25" s="266" t="s">
        <v>90</v>
      </c>
      <c r="C25" s="287"/>
      <c r="D25" s="316">
        <f>投入係数表!AE25</f>
        <v>0</v>
      </c>
      <c r="E25" s="306">
        <f t="shared" si="1"/>
        <v>0</v>
      </c>
      <c r="F25" s="316">
        <f>分析係数表!C28</f>
        <v>0.2115566871254172</v>
      </c>
      <c r="G25" s="306">
        <f t="shared" si="2"/>
        <v>0</v>
      </c>
      <c r="H25" s="306">
        <v>0</v>
      </c>
      <c r="I25" s="306">
        <f t="shared" si="3"/>
        <v>0</v>
      </c>
      <c r="J25" s="316">
        <f>分析係数表!G28</f>
        <v>0.18177207604774032</v>
      </c>
      <c r="K25" s="308">
        <f t="shared" si="4"/>
        <v>0</v>
      </c>
      <c r="L25" s="49"/>
      <c r="M25" s="50"/>
      <c r="N25" s="318">
        <f>分析係数表!H28</f>
        <v>7.2231792840574596E-3</v>
      </c>
      <c r="O25" s="310">
        <f t="shared" si="5"/>
        <v>0</v>
      </c>
      <c r="P25" s="316">
        <f>分析係数表!C28</f>
        <v>0.2115566871254172</v>
      </c>
      <c r="Q25" s="310">
        <f t="shared" si="6"/>
        <v>0</v>
      </c>
      <c r="R25" s="310">
        <v>0</v>
      </c>
      <c r="S25" s="311">
        <f t="shared" si="0"/>
        <v>0</v>
      </c>
      <c r="T25" s="316">
        <f>分析係数表!F28</f>
        <v>0.29628808224417325</v>
      </c>
      <c r="U25" s="313">
        <f t="shared" si="7"/>
        <v>0</v>
      </c>
      <c r="V25" s="320">
        <f>分析係数表!D28</f>
        <v>3.0551159487848582E-2</v>
      </c>
      <c r="W25" s="301">
        <f t="shared" si="8"/>
        <v>0</v>
      </c>
      <c r="X25" s="316">
        <f>分析係数表!E28</f>
        <v>3.018459578819983E-2</v>
      </c>
      <c r="Y25" s="302">
        <f t="shared" si="9"/>
        <v>0</v>
      </c>
    </row>
    <row r="26" spans="1:25">
      <c r="A26" s="278">
        <v>22</v>
      </c>
      <c r="B26" s="266" t="s">
        <v>64</v>
      </c>
      <c r="C26" s="287"/>
      <c r="D26" s="316">
        <f>投入係数表!AE26</f>
        <v>6.0939979246235105E-5</v>
      </c>
      <c r="E26" s="306">
        <f t="shared" si="1"/>
        <v>0</v>
      </c>
      <c r="F26" s="316">
        <f>分析係数表!C29</f>
        <v>0.4024048564090591</v>
      </c>
      <c r="G26" s="306">
        <f t="shared" si="2"/>
        <v>0</v>
      </c>
      <c r="H26" s="306">
        <v>0</v>
      </c>
      <c r="I26" s="306">
        <f t="shared" si="3"/>
        <v>0</v>
      </c>
      <c r="J26" s="316">
        <f>分析係数表!G29</f>
        <v>0.28848634430593861</v>
      </c>
      <c r="K26" s="308">
        <f t="shared" si="4"/>
        <v>0</v>
      </c>
      <c r="L26" s="49"/>
      <c r="M26" s="50"/>
      <c r="N26" s="318">
        <f>分析係数表!H29</f>
        <v>7.7130042947109994E-3</v>
      </c>
      <c r="O26" s="310">
        <f t="shared" si="5"/>
        <v>0</v>
      </c>
      <c r="P26" s="316">
        <f>分析係数表!C29</f>
        <v>0.4024048564090591</v>
      </c>
      <c r="Q26" s="310">
        <f t="shared" si="6"/>
        <v>0</v>
      </c>
      <c r="R26" s="310">
        <v>0</v>
      </c>
      <c r="S26" s="311">
        <f t="shared" si="0"/>
        <v>0</v>
      </c>
      <c r="T26" s="316">
        <f>分析係数表!F29</f>
        <v>0.40202182464221792</v>
      </c>
      <c r="U26" s="313">
        <f t="shared" si="7"/>
        <v>0</v>
      </c>
      <c r="V26" s="320">
        <f>分析係数表!D29</f>
        <v>7.9194780809421356E-2</v>
      </c>
      <c r="W26" s="301">
        <f t="shared" si="8"/>
        <v>0</v>
      </c>
      <c r="X26" s="316">
        <f>分析係数表!E29</f>
        <v>6.5944675090492746E-2</v>
      </c>
      <c r="Y26" s="302">
        <f t="shared" si="9"/>
        <v>0</v>
      </c>
    </row>
    <row r="27" spans="1:25">
      <c r="A27" s="278">
        <v>23</v>
      </c>
      <c r="B27" s="266" t="s">
        <v>91</v>
      </c>
      <c r="C27" s="287"/>
      <c r="D27" s="316">
        <f>投入係数表!AE27</f>
        <v>1.3505609325753235E-2</v>
      </c>
      <c r="E27" s="306">
        <f t="shared" si="1"/>
        <v>0</v>
      </c>
      <c r="F27" s="316">
        <f>分析係数表!C30</f>
        <v>1</v>
      </c>
      <c r="G27" s="306">
        <f t="shared" si="2"/>
        <v>0</v>
      </c>
      <c r="H27" s="306">
        <v>0</v>
      </c>
      <c r="I27" s="306">
        <f t="shared" si="3"/>
        <v>0</v>
      </c>
      <c r="J27" s="316">
        <f>分析係数表!G30</f>
        <v>0.33838967095036887</v>
      </c>
      <c r="K27" s="308">
        <f t="shared" si="4"/>
        <v>0</v>
      </c>
      <c r="L27" s="49"/>
      <c r="M27" s="50"/>
      <c r="N27" s="318">
        <f>分析係数表!H30</f>
        <v>0</v>
      </c>
      <c r="O27" s="310">
        <f t="shared" si="5"/>
        <v>0</v>
      </c>
      <c r="P27" s="316">
        <f>分析係数表!C30</f>
        <v>1</v>
      </c>
      <c r="Q27" s="310">
        <f t="shared" si="6"/>
        <v>0</v>
      </c>
      <c r="R27" s="310">
        <v>0</v>
      </c>
      <c r="S27" s="311">
        <f t="shared" si="0"/>
        <v>0</v>
      </c>
      <c r="T27" s="316">
        <f>分析係数表!F30</f>
        <v>0.46362091424568164</v>
      </c>
      <c r="U27" s="313">
        <f t="shared" si="7"/>
        <v>0</v>
      </c>
      <c r="V27" s="320">
        <f>分析係数表!D30</f>
        <v>7.3824536053885614E-2</v>
      </c>
      <c r="W27" s="301">
        <f t="shared" si="8"/>
        <v>0</v>
      </c>
      <c r="X27" s="316">
        <f>分析係数表!E30</f>
        <v>5.6949248710145881E-2</v>
      </c>
      <c r="Y27" s="302">
        <f t="shared" si="9"/>
        <v>0</v>
      </c>
    </row>
    <row r="28" spans="1:25">
      <c r="A28" s="278">
        <v>24</v>
      </c>
      <c r="B28" s="266" t="s">
        <v>92</v>
      </c>
      <c r="C28" s="287"/>
      <c r="D28" s="316">
        <f>投入係数表!AE28</f>
        <v>4.4833599684706796E-3</v>
      </c>
      <c r="E28" s="306">
        <f t="shared" si="1"/>
        <v>0</v>
      </c>
      <c r="F28" s="316">
        <f>分析係数表!C31</f>
        <v>0.99932498158227889</v>
      </c>
      <c r="G28" s="306">
        <f t="shared" si="2"/>
        <v>0</v>
      </c>
      <c r="H28" s="306">
        <v>0</v>
      </c>
      <c r="I28" s="306">
        <f t="shared" si="3"/>
        <v>0</v>
      </c>
      <c r="J28" s="316">
        <f>分析係数表!G31</f>
        <v>7.0262508387801376E-2</v>
      </c>
      <c r="K28" s="308">
        <f t="shared" si="4"/>
        <v>0</v>
      </c>
      <c r="L28" s="49"/>
      <c r="M28" s="50"/>
      <c r="N28" s="318">
        <f>分析係数表!H31</f>
        <v>3.314462019579964E-2</v>
      </c>
      <c r="O28" s="310">
        <f t="shared" si="5"/>
        <v>0</v>
      </c>
      <c r="P28" s="316">
        <f>分析係数表!C31</f>
        <v>0.99932498158227889</v>
      </c>
      <c r="Q28" s="310">
        <f t="shared" si="6"/>
        <v>0</v>
      </c>
      <c r="R28" s="310">
        <v>0</v>
      </c>
      <c r="S28" s="311">
        <f t="shared" si="0"/>
        <v>0</v>
      </c>
      <c r="T28" s="316">
        <f>分析係数表!F31</f>
        <v>0.39948542779773355</v>
      </c>
      <c r="U28" s="313">
        <f t="shared" si="7"/>
        <v>0</v>
      </c>
      <c r="V28" s="320">
        <f>分析係数表!D31</f>
        <v>2.9145126840892164E-3</v>
      </c>
      <c r="W28" s="301">
        <f t="shared" si="8"/>
        <v>0</v>
      </c>
      <c r="X28" s="316">
        <f>分析係数表!E31</f>
        <v>2.9145126840892164E-3</v>
      </c>
      <c r="Y28" s="302">
        <f t="shared" si="9"/>
        <v>0</v>
      </c>
    </row>
    <row r="29" spans="1:25">
      <c r="A29" s="278">
        <v>25</v>
      </c>
      <c r="B29" s="266" t="s">
        <v>1</v>
      </c>
      <c r="C29" s="287"/>
      <c r="D29" s="316">
        <f>投入係数表!AE29</f>
        <v>5.1770505733483841E-4</v>
      </c>
      <c r="E29" s="306">
        <f t="shared" si="1"/>
        <v>0</v>
      </c>
      <c r="F29" s="316">
        <f>分析係数表!C32</f>
        <v>0.9998360837770528</v>
      </c>
      <c r="G29" s="306">
        <f t="shared" si="2"/>
        <v>0</v>
      </c>
      <c r="H29" s="306">
        <v>0</v>
      </c>
      <c r="I29" s="306">
        <f t="shared" si="3"/>
        <v>0</v>
      </c>
      <c r="J29" s="316">
        <f>分析係数表!G32</f>
        <v>0.11380414292785156</v>
      </c>
      <c r="K29" s="308">
        <f t="shared" si="4"/>
        <v>0</v>
      </c>
      <c r="L29" s="49"/>
      <c r="M29" s="50"/>
      <c r="N29" s="318">
        <f>分析係数表!H32</f>
        <v>7.2296973654795713E-3</v>
      </c>
      <c r="O29" s="310">
        <f t="shared" si="5"/>
        <v>0</v>
      </c>
      <c r="P29" s="316">
        <f>分析係数表!C32</f>
        <v>0.9998360837770528</v>
      </c>
      <c r="Q29" s="310">
        <f t="shared" si="6"/>
        <v>0</v>
      </c>
      <c r="R29" s="310">
        <v>0</v>
      </c>
      <c r="S29" s="311">
        <f t="shared" si="0"/>
        <v>0</v>
      </c>
      <c r="T29" s="316">
        <f>分析係数表!F32</f>
        <v>0.44272670787830282</v>
      </c>
      <c r="U29" s="313">
        <f t="shared" si="7"/>
        <v>0</v>
      </c>
      <c r="V29" s="320">
        <f>分析係数表!D32</f>
        <v>2.1120085933633119E-2</v>
      </c>
      <c r="W29" s="301">
        <f t="shared" si="8"/>
        <v>0</v>
      </c>
      <c r="X29" s="316">
        <f>分析係数表!E32</f>
        <v>2.1120085933633119E-2</v>
      </c>
      <c r="Y29" s="302">
        <f t="shared" si="9"/>
        <v>0</v>
      </c>
    </row>
    <row r="30" spans="1:25">
      <c r="A30" s="278">
        <v>26</v>
      </c>
      <c r="B30" s="266" t="s">
        <v>2</v>
      </c>
      <c r="C30" s="287"/>
      <c r="D30" s="316">
        <f>投入係数表!AE30</f>
        <v>2.1927001878318239E-5</v>
      </c>
      <c r="E30" s="306">
        <f t="shared" si="1"/>
        <v>0</v>
      </c>
      <c r="F30" s="316">
        <f>分析係数表!C33</f>
        <v>0.99108509199615646</v>
      </c>
      <c r="G30" s="306">
        <f t="shared" si="2"/>
        <v>0</v>
      </c>
      <c r="H30" s="306">
        <v>0</v>
      </c>
      <c r="I30" s="306">
        <f t="shared" si="3"/>
        <v>0</v>
      </c>
      <c r="J30" s="316">
        <f>分析係数表!G33</f>
        <v>0.4529749017181946</v>
      </c>
      <c r="K30" s="308">
        <f t="shared" si="4"/>
        <v>0</v>
      </c>
      <c r="L30" s="49"/>
      <c r="M30" s="50"/>
      <c r="N30" s="318">
        <f>分析係数表!H33</f>
        <v>7.7168799106917146E-4</v>
      </c>
      <c r="O30" s="310">
        <f t="shared" si="5"/>
        <v>0</v>
      </c>
      <c r="P30" s="316">
        <f>分析係数表!C33</f>
        <v>0.99108509199615646</v>
      </c>
      <c r="Q30" s="310">
        <f t="shared" si="6"/>
        <v>0</v>
      </c>
      <c r="R30" s="310">
        <v>0</v>
      </c>
      <c r="S30" s="311">
        <f t="shared" si="0"/>
        <v>0</v>
      </c>
      <c r="T30" s="316">
        <f>分析係数表!F33</f>
        <v>0.63278689994307047</v>
      </c>
      <c r="U30" s="313">
        <f t="shared" si="7"/>
        <v>0</v>
      </c>
      <c r="V30" s="320">
        <f>分析係数表!D33</f>
        <v>8.7702783269007503E-2</v>
      </c>
      <c r="W30" s="301">
        <f t="shared" si="8"/>
        <v>0</v>
      </c>
      <c r="X30" s="316">
        <f>分析係数表!E33</f>
        <v>8.4336323251883824E-2</v>
      </c>
      <c r="Y30" s="302">
        <f t="shared" si="9"/>
        <v>0</v>
      </c>
    </row>
    <row r="31" spans="1:25">
      <c r="A31" s="278">
        <v>27</v>
      </c>
      <c r="B31" s="266" t="s">
        <v>65</v>
      </c>
      <c r="C31" s="287"/>
      <c r="D31" s="316">
        <f>投入係数表!AE31</f>
        <v>1.5545390032953152E-3</v>
      </c>
      <c r="E31" s="306">
        <f t="shared" si="1"/>
        <v>0</v>
      </c>
      <c r="F31" s="316">
        <f>分析係数表!C34</f>
        <v>0.24606089914510665</v>
      </c>
      <c r="G31" s="306">
        <f t="shared" si="2"/>
        <v>0</v>
      </c>
      <c r="H31" s="306">
        <v>0</v>
      </c>
      <c r="I31" s="306">
        <f t="shared" si="3"/>
        <v>0</v>
      </c>
      <c r="J31" s="316">
        <f>分析係数表!G34</f>
        <v>0.43749758717185111</v>
      </c>
      <c r="K31" s="308">
        <f t="shared" si="4"/>
        <v>0</v>
      </c>
      <c r="L31" s="49"/>
      <c r="M31" s="50"/>
      <c r="N31" s="318">
        <f>分析係数表!H34</f>
        <v>0.137069350800852</v>
      </c>
      <c r="O31" s="310">
        <f t="shared" si="5"/>
        <v>0</v>
      </c>
      <c r="P31" s="316">
        <f>分析係数表!C34</f>
        <v>0.24606089914510665</v>
      </c>
      <c r="Q31" s="310">
        <f t="shared" si="6"/>
        <v>0</v>
      </c>
      <c r="R31" s="310">
        <v>0</v>
      </c>
      <c r="S31" s="311">
        <f t="shared" si="0"/>
        <v>0</v>
      </c>
      <c r="T31" s="316">
        <f>分析係数表!F34</f>
        <v>0.68044247766447119</v>
      </c>
      <c r="U31" s="313">
        <f t="shared" si="7"/>
        <v>0</v>
      </c>
      <c r="V31" s="320">
        <f>分析係数表!D34</f>
        <v>0.15389009392691583</v>
      </c>
      <c r="W31" s="301">
        <f t="shared" si="8"/>
        <v>0</v>
      </c>
      <c r="X31" s="316">
        <f>分析係数表!E34</f>
        <v>0.1433320704064108</v>
      </c>
      <c r="Y31" s="302">
        <f t="shared" si="9"/>
        <v>0</v>
      </c>
    </row>
    <row r="32" spans="1:25">
      <c r="A32" s="278">
        <v>28</v>
      </c>
      <c r="B32" s="266" t="s">
        <v>66</v>
      </c>
      <c r="C32" s="287"/>
      <c r="D32" s="316">
        <f>投入係数表!AE32</f>
        <v>7.8675221804438478E-2</v>
      </c>
      <c r="E32" s="306">
        <f t="shared" si="1"/>
        <v>0</v>
      </c>
      <c r="F32" s="316">
        <f>分析係数表!C35</f>
        <v>0.75377646979277246</v>
      </c>
      <c r="G32" s="306">
        <f t="shared" si="2"/>
        <v>0</v>
      </c>
      <c r="H32" s="306">
        <v>0</v>
      </c>
      <c r="I32" s="306">
        <f t="shared" si="3"/>
        <v>0</v>
      </c>
      <c r="J32" s="316">
        <f>分析係数表!G35</f>
        <v>0.30282397072447498</v>
      </c>
      <c r="K32" s="308">
        <f t="shared" si="4"/>
        <v>0</v>
      </c>
      <c r="L32" s="49"/>
      <c r="M32" s="50"/>
      <c r="N32" s="318">
        <f>分析係数表!H35</f>
        <v>5.7629969222324183E-2</v>
      </c>
      <c r="O32" s="310">
        <f t="shared" si="5"/>
        <v>0</v>
      </c>
      <c r="P32" s="316">
        <f>分析係数表!C35</f>
        <v>0.75377646979277246</v>
      </c>
      <c r="Q32" s="310">
        <f t="shared" si="6"/>
        <v>0</v>
      </c>
      <c r="R32" s="310">
        <v>0</v>
      </c>
      <c r="S32" s="311">
        <f t="shared" si="0"/>
        <v>0</v>
      </c>
      <c r="T32" s="316">
        <f>分析係数表!F35</f>
        <v>0.60548890850388704</v>
      </c>
      <c r="U32" s="313">
        <f t="shared" si="7"/>
        <v>0</v>
      </c>
      <c r="V32" s="320">
        <f>分析係数表!D35</f>
        <v>4.0363234612300396E-2</v>
      </c>
      <c r="W32" s="301">
        <f t="shared" si="8"/>
        <v>0</v>
      </c>
      <c r="X32" s="316">
        <f>分析係数表!E35</f>
        <v>3.9154079363329694E-2</v>
      </c>
      <c r="Y32" s="302">
        <f t="shared" si="9"/>
        <v>0</v>
      </c>
    </row>
    <row r="33" spans="1:25">
      <c r="A33" s="278">
        <v>29</v>
      </c>
      <c r="B33" s="266" t="s">
        <v>93</v>
      </c>
      <c r="C33" s="286">
        <f>データ入力!C34</f>
        <v>0</v>
      </c>
      <c r="D33" s="316">
        <f>投入係数表!AE33</f>
        <v>4.8363846987116037E-2</v>
      </c>
      <c r="E33" s="306">
        <f t="shared" si="1"/>
        <v>0</v>
      </c>
      <c r="F33" s="316">
        <f>分析係数表!C36</f>
        <v>0.99118010215945485</v>
      </c>
      <c r="G33" s="306">
        <f t="shared" si="2"/>
        <v>0</v>
      </c>
      <c r="H33" s="306">
        <v>0</v>
      </c>
      <c r="I33" s="306">
        <f t="shared" si="3"/>
        <v>0</v>
      </c>
      <c r="J33" s="316">
        <f>分析係数表!G36</f>
        <v>5.8650173764370726E-2</v>
      </c>
      <c r="K33" s="308">
        <f t="shared" si="4"/>
        <v>0</v>
      </c>
      <c r="L33" s="49"/>
      <c r="M33" s="50"/>
      <c r="N33" s="318">
        <f>分析係数表!H36</f>
        <v>0.2375179181177472</v>
      </c>
      <c r="O33" s="310">
        <f t="shared" si="5"/>
        <v>0</v>
      </c>
      <c r="P33" s="316">
        <f>分析係数表!C36</f>
        <v>0.99118010215945485</v>
      </c>
      <c r="Q33" s="310">
        <f t="shared" si="6"/>
        <v>0</v>
      </c>
      <c r="R33" s="310">
        <v>0</v>
      </c>
      <c r="S33" s="311">
        <f t="shared" si="0"/>
        <v>0</v>
      </c>
      <c r="T33" s="316">
        <f>分析係数表!F36</f>
        <v>0.81306518983088305</v>
      </c>
      <c r="U33" s="313">
        <f t="shared" si="7"/>
        <v>0</v>
      </c>
      <c r="V33" s="320">
        <f>分析係数表!D36</f>
        <v>1.5774342104513773E-2</v>
      </c>
      <c r="W33" s="301">
        <f t="shared" si="8"/>
        <v>0</v>
      </c>
      <c r="X33" s="316">
        <f>分析係数表!E36</f>
        <v>1.3229670821596217E-2</v>
      </c>
      <c r="Y33" s="302">
        <f t="shared" si="9"/>
        <v>0</v>
      </c>
    </row>
    <row r="34" spans="1:25">
      <c r="A34" s="278">
        <v>30</v>
      </c>
      <c r="B34" s="266" t="s">
        <v>94</v>
      </c>
      <c r="C34" s="287"/>
      <c r="D34" s="316">
        <f>投入係数表!AE34</f>
        <v>1.3688714029750102E-3</v>
      </c>
      <c r="E34" s="306">
        <f t="shared" si="1"/>
        <v>0</v>
      </c>
      <c r="F34" s="316">
        <f>分析係数表!C37</f>
        <v>0.58105140483022077</v>
      </c>
      <c r="G34" s="306">
        <f t="shared" si="2"/>
        <v>0</v>
      </c>
      <c r="H34" s="306">
        <v>0</v>
      </c>
      <c r="I34" s="306">
        <f t="shared" si="3"/>
        <v>0</v>
      </c>
      <c r="J34" s="316">
        <f>分析係数表!G37</f>
        <v>0.40235165952905672</v>
      </c>
      <c r="K34" s="308">
        <f t="shared" si="4"/>
        <v>0</v>
      </c>
      <c r="L34" s="49"/>
      <c r="M34" s="50"/>
      <c r="N34" s="318">
        <f>分析係数表!H37</f>
        <v>4.2719417558337268E-2</v>
      </c>
      <c r="O34" s="310">
        <f t="shared" si="5"/>
        <v>0</v>
      </c>
      <c r="P34" s="316">
        <f>分析係数表!C37</f>
        <v>0.58105140483022077</v>
      </c>
      <c r="Q34" s="310">
        <f t="shared" si="6"/>
        <v>0</v>
      </c>
      <c r="R34" s="310">
        <v>0</v>
      </c>
      <c r="S34" s="311">
        <f t="shared" si="0"/>
        <v>0</v>
      </c>
      <c r="T34" s="316">
        <f>分析係数表!F37</f>
        <v>0.63403708963374472</v>
      </c>
      <c r="U34" s="313">
        <f t="shared" si="7"/>
        <v>0</v>
      </c>
      <c r="V34" s="320">
        <f>分析係数表!D37</f>
        <v>7.9200513574427991E-2</v>
      </c>
      <c r="W34" s="301">
        <f t="shared" si="8"/>
        <v>0</v>
      </c>
      <c r="X34" s="316">
        <f>分析係数表!E37</f>
        <v>7.3600662533244779E-2</v>
      </c>
      <c r="Y34" s="302">
        <f t="shared" si="9"/>
        <v>0</v>
      </c>
    </row>
    <row r="35" spans="1:25">
      <c r="A35" s="278">
        <v>31</v>
      </c>
      <c r="B35" s="266" t="s">
        <v>95</v>
      </c>
      <c r="C35" s="287"/>
      <c r="D35" s="316">
        <f>投入係数表!AE35</f>
        <v>3.0259262592079168E-3</v>
      </c>
      <c r="E35" s="306">
        <f t="shared" si="1"/>
        <v>0</v>
      </c>
      <c r="F35" s="316">
        <f>分析係数表!C38</f>
        <v>0.47456671407271833</v>
      </c>
      <c r="G35" s="306">
        <f t="shared" si="2"/>
        <v>0</v>
      </c>
      <c r="H35" s="306">
        <v>0</v>
      </c>
      <c r="I35" s="306">
        <f t="shared" si="3"/>
        <v>0</v>
      </c>
      <c r="J35" s="316">
        <f>分析係数表!G38</f>
        <v>0.18003386475673192</v>
      </c>
      <c r="K35" s="308">
        <f t="shared" si="4"/>
        <v>0</v>
      </c>
      <c r="L35" s="49"/>
      <c r="M35" s="50"/>
      <c r="N35" s="318">
        <f>分析係数表!H38</f>
        <v>5.150358926080905E-2</v>
      </c>
      <c r="O35" s="310">
        <f t="shared" si="5"/>
        <v>0</v>
      </c>
      <c r="P35" s="316">
        <f>分析係数表!C38</f>
        <v>0.47456671407271833</v>
      </c>
      <c r="Q35" s="310">
        <f t="shared" si="6"/>
        <v>0</v>
      </c>
      <c r="R35" s="310">
        <v>0</v>
      </c>
      <c r="S35" s="311">
        <f t="shared" si="0"/>
        <v>0</v>
      </c>
      <c r="T35" s="316">
        <f>分析係数表!F38</f>
        <v>0.4997199825516766</v>
      </c>
      <c r="U35" s="313">
        <f t="shared" si="7"/>
        <v>0</v>
      </c>
      <c r="V35" s="320">
        <f>分析係数表!D38</f>
        <v>3.5590827435143364E-2</v>
      </c>
      <c r="W35" s="301">
        <f t="shared" si="8"/>
        <v>0</v>
      </c>
      <c r="X35" s="316">
        <f>分析係数表!E38</f>
        <v>3.1059891839156476E-2</v>
      </c>
      <c r="Y35" s="302">
        <f t="shared" si="9"/>
        <v>0</v>
      </c>
    </row>
    <row r="36" spans="1:25">
      <c r="A36" s="278">
        <v>32</v>
      </c>
      <c r="B36" s="266" t="s">
        <v>67</v>
      </c>
      <c r="C36" s="287"/>
      <c r="D36" s="316">
        <f>投入係数表!AE36</f>
        <v>0</v>
      </c>
      <c r="E36" s="306">
        <f t="shared" si="1"/>
        <v>0</v>
      </c>
      <c r="F36" s="316">
        <f>分析係数表!C39</f>
        <v>1</v>
      </c>
      <c r="G36" s="306">
        <f t="shared" si="2"/>
        <v>0</v>
      </c>
      <c r="H36" s="306">
        <v>0</v>
      </c>
      <c r="I36" s="306">
        <f t="shared" si="3"/>
        <v>0</v>
      </c>
      <c r="J36" s="316">
        <f>分析係数表!G39</f>
        <v>0.33345520667958617</v>
      </c>
      <c r="K36" s="308">
        <f t="shared" si="4"/>
        <v>0</v>
      </c>
      <c r="L36" s="49"/>
      <c r="M36" s="50"/>
      <c r="N36" s="318">
        <f>分析係数表!H39</f>
        <v>5.0851604954235139E-3</v>
      </c>
      <c r="O36" s="310">
        <f t="shared" si="5"/>
        <v>0</v>
      </c>
      <c r="P36" s="316">
        <f>分析係数表!C39</f>
        <v>1</v>
      </c>
      <c r="Q36" s="310">
        <f t="shared" si="6"/>
        <v>0</v>
      </c>
      <c r="R36" s="310">
        <v>0</v>
      </c>
      <c r="S36" s="311">
        <f t="shared" si="0"/>
        <v>0</v>
      </c>
      <c r="T36" s="316">
        <f>分析係数表!F39</f>
        <v>0.70859596344355691</v>
      </c>
      <c r="U36" s="313">
        <f t="shared" si="7"/>
        <v>0</v>
      </c>
      <c r="V36" s="320">
        <f>分析係数表!D39</f>
        <v>4.8027598057070089E-2</v>
      </c>
      <c r="W36" s="301">
        <f t="shared" si="8"/>
        <v>0</v>
      </c>
      <c r="X36" s="316">
        <f>分析係数表!E39</f>
        <v>4.8027598057070089E-2</v>
      </c>
      <c r="Y36" s="302">
        <f t="shared" si="9"/>
        <v>0</v>
      </c>
    </row>
    <row r="37" spans="1:25">
      <c r="A37" s="278">
        <v>33</v>
      </c>
      <c r="B37" s="266" t="s">
        <v>96</v>
      </c>
      <c r="C37" s="287"/>
      <c r="D37" s="316">
        <f>投入係数表!AE37</f>
        <v>2.8476625815997713E-6</v>
      </c>
      <c r="E37" s="306">
        <f t="shared" si="1"/>
        <v>0</v>
      </c>
      <c r="F37" s="316">
        <f>分析係数表!C40</f>
        <v>0.78927678494152065</v>
      </c>
      <c r="G37" s="306">
        <f t="shared" si="2"/>
        <v>0</v>
      </c>
      <c r="H37" s="306">
        <v>0</v>
      </c>
      <c r="I37" s="306">
        <f t="shared" si="3"/>
        <v>0</v>
      </c>
      <c r="J37" s="316">
        <f>分析係数表!G40</f>
        <v>0.52314226927728547</v>
      </c>
      <c r="K37" s="308">
        <f t="shared" si="4"/>
        <v>0</v>
      </c>
      <c r="L37" s="49"/>
      <c r="M37" s="50"/>
      <c r="N37" s="318">
        <f>分析係数表!H40</f>
        <v>3.428475595158087E-2</v>
      </c>
      <c r="O37" s="310">
        <f t="shared" si="5"/>
        <v>0</v>
      </c>
      <c r="P37" s="316">
        <f>分析係数表!C40</f>
        <v>0.78927678494152065</v>
      </c>
      <c r="Q37" s="310">
        <f t="shared" si="6"/>
        <v>0</v>
      </c>
      <c r="R37" s="310">
        <v>0</v>
      </c>
      <c r="S37" s="311">
        <f t="shared" si="0"/>
        <v>0</v>
      </c>
      <c r="T37" s="316">
        <f>分析係数表!F40</f>
        <v>0.70623799726049996</v>
      </c>
      <c r="U37" s="313">
        <f t="shared" si="7"/>
        <v>0</v>
      </c>
      <c r="V37" s="320">
        <f>分析係数表!D40</f>
        <v>9.0697433955161888E-2</v>
      </c>
      <c r="W37" s="301">
        <f t="shared" si="8"/>
        <v>0</v>
      </c>
      <c r="X37" s="316">
        <f>分析係数表!E40</f>
        <v>9.0562666353757981E-2</v>
      </c>
      <c r="Y37" s="302">
        <f t="shared" si="9"/>
        <v>0</v>
      </c>
    </row>
    <row r="38" spans="1:25">
      <c r="A38" s="278">
        <v>34</v>
      </c>
      <c r="B38" s="266" t="s">
        <v>97</v>
      </c>
      <c r="C38" s="287"/>
      <c r="D38" s="316">
        <f>投入係数表!AE38</f>
        <v>1.0536351551919154E-5</v>
      </c>
      <c r="E38" s="306">
        <f t="shared" si="1"/>
        <v>0</v>
      </c>
      <c r="F38" s="316">
        <f>分析係数表!C41</f>
        <v>0.99594790611943085</v>
      </c>
      <c r="G38" s="306">
        <f t="shared" si="2"/>
        <v>0</v>
      </c>
      <c r="H38" s="306">
        <v>0</v>
      </c>
      <c r="I38" s="306">
        <f t="shared" si="3"/>
        <v>0</v>
      </c>
      <c r="J38" s="316">
        <f>分析係数表!G41</f>
        <v>0.50896339569449323</v>
      </c>
      <c r="K38" s="308">
        <f t="shared" si="4"/>
        <v>0</v>
      </c>
      <c r="L38" s="49"/>
      <c r="M38" s="50"/>
      <c r="N38" s="318">
        <f>分析係数表!H41</f>
        <v>5.504775199299148E-2</v>
      </c>
      <c r="O38" s="310">
        <f t="shared" si="5"/>
        <v>0</v>
      </c>
      <c r="P38" s="316">
        <f>分析係数表!C41</f>
        <v>0.99594790611943085</v>
      </c>
      <c r="Q38" s="310">
        <f t="shared" si="6"/>
        <v>0</v>
      </c>
      <c r="R38" s="310">
        <v>0</v>
      </c>
      <c r="S38" s="311">
        <f t="shared" si="0"/>
        <v>0</v>
      </c>
      <c r="T38" s="316">
        <f>分析係数表!F41</f>
        <v>0.58132099287543681</v>
      </c>
      <c r="U38" s="313">
        <f t="shared" si="7"/>
        <v>0</v>
      </c>
      <c r="V38" s="320">
        <f>分析係数表!D41</f>
        <v>0.12149342216939719</v>
      </c>
      <c r="W38" s="301">
        <f t="shared" si="8"/>
        <v>0</v>
      </c>
      <c r="X38" s="316">
        <f>分析係数表!E41</f>
        <v>0.11755967401821014</v>
      </c>
      <c r="Y38" s="302">
        <f t="shared" si="9"/>
        <v>0</v>
      </c>
    </row>
    <row r="39" spans="1:25">
      <c r="A39" s="278">
        <v>35</v>
      </c>
      <c r="B39" s="266" t="s">
        <v>3</v>
      </c>
      <c r="C39" s="287"/>
      <c r="D39" s="316">
        <f>投入係数表!AE39</f>
        <v>2.1813095375054249E-4</v>
      </c>
      <c r="E39" s="306">
        <f>$C$33*D39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5"/>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投入係数表!AE40</f>
        <v>2.6253455638542773E-2</v>
      </c>
      <c r="E40" s="306">
        <f>$C$33*D40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5"/>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投入係数表!AE41</f>
        <v>7.7741188477673754E-4</v>
      </c>
      <c r="E41" s="306">
        <f>$C$33*D41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5"/>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投入係数表!AE42</f>
        <v>3.4428240611541236E-4</v>
      </c>
      <c r="E42" s="306">
        <f>$C$33*D42</f>
        <v>0</v>
      </c>
      <c r="F42" s="316">
        <f>分析係数表!C45</f>
        <v>1</v>
      </c>
      <c r="G42" s="306">
        <f>E42*F42</f>
        <v>0</v>
      </c>
      <c r="H42" s="306">
        <v>0</v>
      </c>
      <c r="I42" s="306">
        <f>C42+H42</f>
        <v>0</v>
      </c>
      <c r="J42" s="316">
        <f>分析係数表!G45</f>
        <v>0</v>
      </c>
      <c r="K42" s="308">
        <f>I42*J42</f>
        <v>0</v>
      </c>
      <c r="L42" s="49"/>
      <c r="M42" s="50"/>
      <c r="N42" s="318">
        <f>分析係数表!H45</f>
        <v>0</v>
      </c>
      <c r="O42" s="310">
        <f t="shared" si="5"/>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投入係数表!AE43</f>
        <v>3.4525061139315627E-3</v>
      </c>
      <c r="E43" s="306">
        <f>$C$33*D43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5"/>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投入係数表!AE44</f>
        <v>0.18521254383976543</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F8A59-4EC6-42D4-886B-2FC413F17C9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222</v>
      </c>
      <c r="S2" s="83" t="s">
        <v>240</v>
      </c>
      <c r="U2" s="290" t="s">
        <v>227</v>
      </c>
      <c r="W2" s="83" t="s">
        <v>216</v>
      </c>
      <c r="Y2" s="83" t="s">
        <v>241</v>
      </c>
    </row>
    <row r="3" spans="1:25" ht="44">
      <c r="B3" s="39"/>
      <c r="C3" s="40" t="s">
        <v>242</v>
      </c>
      <c r="D3" s="40" t="s">
        <v>338</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投入係数表!AF5</f>
        <v>2.5567558103665331E-5</v>
      </c>
      <c r="E5" s="306">
        <f>$C$34*D5</f>
        <v>0</v>
      </c>
      <c r="F5" s="316">
        <f>分析係数表!C8</f>
        <v>0.17333290637377241</v>
      </c>
      <c r="G5" s="306">
        <f>E5*F5</f>
        <v>0</v>
      </c>
      <c r="H5" s="306">
        <f t="array" ref="H5:H43">MMULT(逆行列係数表!C5:AO43,G5:G43)</f>
        <v>0</v>
      </c>
      <c r="I5" s="306">
        <f>C5+H5</f>
        <v>0</v>
      </c>
      <c r="J5" s="316">
        <f>分析係数表!G8</f>
        <v>0.15155149614048036</v>
      </c>
      <c r="K5" s="308">
        <f t="shared" ref="K5:K12" si="0">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S5*T5</f>
        <v>0</v>
      </c>
      <c r="V5" s="320">
        <f>分析係数表!D8</f>
        <v>0.32298797552049696</v>
      </c>
      <c r="W5" s="301">
        <f>ROUND(S5*V5,0)</f>
        <v>0</v>
      </c>
      <c r="X5" s="316">
        <f>分析係数表!E8</f>
        <v>0.12265584155979949</v>
      </c>
      <c r="Y5" s="302">
        <f>ROUND(S5*X5,0)</f>
        <v>0</v>
      </c>
    </row>
    <row r="6" spans="1:25">
      <c r="A6" s="278">
        <v>2</v>
      </c>
      <c r="B6" s="266" t="s">
        <v>74</v>
      </c>
      <c r="C6" s="287"/>
      <c r="D6" s="316">
        <f>投入係数表!AF6</f>
        <v>0</v>
      </c>
      <c r="E6" s="306">
        <f>$C$34*D6</f>
        <v>0</v>
      </c>
      <c r="F6" s="316">
        <f>分析係数表!C9</f>
        <v>0.39351462480142041</v>
      </c>
      <c r="G6" s="306">
        <f>E6*F6</f>
        <v>0</v>
      </c>
      <c r="H6" s="306">
        <v>0</v>
      </c>
      <c r="I6" s="306">
        <f>C6+H6</f>
        <v>0</v>
      </c>
      <c r="J6" s="316">
        <f>分析係数表!G9</f>
        <v>0.22817522849038765</v>
      </c>
      <c r="K6" s="308">
        <f t="shared" si="0"/>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 t="shared" ref="U6:U38" si="1">S6*T6</f>
        <v>0</v>
      </c>
      <c r="V6" s="320">
        <f>分析係数表!D9</f>
        <v>0.29572434079210003</v>
      </c>
      <c r="W6" s="301">
        <f t="shared" ref="W6:W38" si="2">ROUND(S6*V6,0)</f>
        <v>0</v>
      </c>
      <c r="X6" s="316">
        <f>分析係数表!E9</f>
        <v>0.26862065342998215</v>
      </c>
      <c r="Y6" s="302">
        <f>ROUND(S6*X6,0)</f>
        <v>0</v>
      </c>
    </row>
    <row r="7" spans="1:25">
      <c r="A7" s="278">
        <v>3</v>
      </c>
      <c r="B7" s="266" t="s">
        <v>75</v>
      </c>
      <c r="C7" s="287"/>
      <c r="D7" s="316">
        <f>投入係数表!AF7</f>
        <v>2.7790824025723187E-6</v>
      </c>
      <c r="E7" s="306">
        <f>$C$34*D7</f>
        <v>0</v>
      </c>
      <c r="F7" s="316">
        <f>分析係数表!C10</f>
        <v>0.12671464860287895</v>
      </c>
      <c r="G7" s="306">
        <f>E7*F7</f>
        <v>0</v>
      </c>
      <c r="H7" s="306">
        <v>0</v>
      </c>
      <c r="I7" s="306">
        <f>C7+H7</f>
        <v>0</v>
      </c>
      <c r="J7" s="316">
        <f>分析係数表!G10</f>
        <v>0.17153349174243465</v>
      </c>
      <c r="K7" s="308">
        <f t="shared" si="0"/>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 t="shared" si="1"/>
        <v>0</v>
      </c>
      <c r="V7" s="320">
        <f>分析係数表!D10</f>
        <v>9.5045460793747427E-2</v>
      </c>
      <c r="W7" s="301">
        <f t="shared" si="2"/>
        <v>0</v>
      </c>
      <c r="X7" s="316">
        <f>分析係数表!E10</f>
        <v>4.2279520059697977E-2</v>
      </c>
      <c r="Y7" s="302">
        <f>ROUND(S7*X7,0)</f>
        <v>0</v>
      </c>
    </row>
    <row r="8" spans="1:25">
      <c r="A8" s="278">
        <v>4</v>
      </c>
      <c r="B8" s="266" t="s">
        <v>76</v>
      </c>
      <c r="C8" s="287"/>
      <c r="D8" s="316">
        <f>投入係数表!AF8</f>
        <v>5.0023483246301738E-6</v>
      </c>
      <c r="E8" s="306">
        <f t="shared" ref="E8:E38" si="3">$C$34*D8</f>
        <v>0</v>
      </c>
      <c r="F8" s="316">
        <f>分析係数表!C11</f>
        <v>9.348517078458185E-3</v>
      </c>
      <c r="G8" s="306">
        <f>E8*F8</f>
        <v>0</v>
      </c>
      <c r="H8" s="306">
        <v>0</v>
      </c>
      <c r="I8" s="306">
        <f>C8+H8</f>
        <v>0</v>
      </c>
      <c r="J8" s="316">
        <f>分析係数表!G11</f>
        <v>0.2579516055394917</v>
      </c>
      <c r="K8" s="308">
        <f t="shared" si="0"/>
        <v>0</v>
      </c>
      <c r="L8" s="49"/>
      <c r="M8" s="50"/>
      <c r="N8" s="318">
        <f>分析係数表!H11</f>
        <v>-1.9466162084954558E-5</v>
      </c>
      <c r="O8" s="310">
        <f>$M$44*N8</f>
        <v>0</v>
      </c>
      <c r="P8" s="316">
        <f>分析係数表!C11</f>
        <v>9.348517078458185E-3</v>
      </c>
      <c r="Q8" s="310">
        <f>O8*P8</f>
        <v>0</v>
      </c>
      <c r="R8" s="310">
        <v>0</v>
      </c>
      <c r="S8" s="311">
        <f>I8+R8</f>
        <v>0</v>
      </c>
      <c r="T8" s="316">
        <f>分析係数表!F11</f>
        <v>0.54360066960888753</v>
      </c>
      <c r="U8" s="313">
        <f t="shared" si="1"/>
        <v>0</v>
      </c>
      <c r="V8" s="320">
        <f>分析係数表!D11</f>
        <v>4.0785268604474206E-2</v>
      </c>
      <c r="W8" s="301">
        <f t="shared" si="2"/>
        <v>0</v>
      </c>
      <c r="X8" s="316">
        <f>分析係数表!E11</f>
        <v>3.926343022371024E-2</v>
      </c>
      <c r="Y8" s="302">
        <f t="shared" ref="Y8:Y38" si="4">ROUND(S8*X8,0)</f>
        <v>0</v>
      </c>
    </row>
    <row r="9" spans="1:25">
      <c r="A9" s="278">
        <v>5</v>
      </c>
      <c r="B9" s="266" t="s">
        <v>77</v>
      </c>
      <c r="C9" s="287"/>
      <c r="D9" s="316">
        <f>投入係数表!AF9</f>
        <v>7.3923591908423673E-5</v>
      </c>
      <c r="E9" s="306">
        <f t="shared" si="3"/>
        <v>0</v>
      </c>
      <c r="F9" s="316">
        <f>分析係数表!C12</f>
        <v>0.26169189557273109</v>
      </c>
      <c r="G9" s="306">
        <f t="shared" ref="G9:G38" si="5">E9*F9</f>
        <v>0</v>
      </c>
      <c r="H9" s="306">
        <v>0</v>
      </c>
      <c r="I9" s="306">
        <f>C9+H9</f>
        <v>0</v>
      </c>
      <c r="J9" s="316">
        <f>分析係数表!G12</f>
        <v>0.13770114594385849</v>
      </c>
      <c r="K9" s="308">
        <f t="shared" si="0"/>
        <v>0</v>
      </c>
      <c r="L9" s="49"/>
      <c r="M9" s="50"/>
      <c r="N9" s="318">
        <f>分析係数表!H12</f>
        <v>0.10146071966313146</v>
      </c>
      <c r="O9" s="310">
        <f>$M$44*N9</f>
        <v>0</v>
      </c>
      <c r="P9" s="316">
        <f>分析係数表!C12</f>
        <v>0.26169189557273109</v>
      </c>
      <c r="Q9" s="310">
        <f t="shared" ref="Q9:Q38" si="6">O9*P9</f>
        <v>0</v>
      </c>
      <c r="R9" s="310">
        <v>0</v>
      </c>
      <c r="S9" s="311">
        <f>I9+R9</f>
        <v>0</v>
      </c>
      <c r="T9" s="316">
        <f>分析係数表!F12</f>
        <v>0.33651535386825859</v>
      </c>
      <c r="U9" s="313">
        <f t="shared" si="1"/>
        <v>0</v>
      </c>
      <c r="V9" s="320">
        <f>分析係数表!D12</f>
        <v>3.4578030097235327E-2</v>
      </c>
      <c r="W9" s="301">
        <f t="shared" si="2"/>
        <v>0</v>
      </c>
      <c r="X9" s="316">
        <f>分析係数表!E12</f>
        <v>3.3355134693599395E-2</v>
      </c>
      <c r="Y9" s="302">
        <f t="shared" si="4"/>
        <v>0</v>
      </c>
    </row>
    <row r="10" spans="1:25">
      <c r="A10" s="278">
        <v>6</v>
      </c>
      <c r="B10" s="266" t="s">
        <v>78</v>
      </c>
      <c r="C10" s="287"/>
      <c r="D10" s="316">
        <f>投入係数表!AF10</f>
        <v>2.267731240499012E-3</v>
      </c>
      <c r="E10" s="306">
        <f t="shared" si="3"/>
        <v>0</v>
      </c>
      <c r="F10" s="316">
        <f>分析係数表!C13</f>
        <v>8.2810371123538395E-2</v>
      </c>
      <c r="G10" s="306">
        <f t="shared" si="5"/>
        <v>0</v>
      </c>
      <c r="H10" s="306">
        <v>0</v>
      </c>
      <c r="I10" s="306">
        <f t="shared" ref="I10:I38" si="7">C10+H10</f>
        <v>0</v>
      </c>
      <c r="J10" s="316">
        <f>分析係数表!G13</f>
        <v>0.2721720626600464</v>
      </c>
      <c r="K10" s="308">
        <f t="shared" si="0"/>
        <v>0</v>
      </c>
      <c r="L10" s="49"/>
      <c r="M10" s="50"/>
      <c r="N10" s="318">
        <f>分析係数表!H13</f>
        <v>1.212874021164739E-2</v>
      </c>
      <c r="O10" s="310">
        <f t="shared" ref="O10:O43" si="8">$M$44*N10</f>
        <v>0</v>
      </c>
      <c r="P10" s="316">
        <f>分析係数表!C13</f>
        <v>8.2810371123538395E-2</v>
      </c>
      <c r="Q10" s="310">
        <f t="shared" si="6"/>
        <v>0</v>
      </c>
      <c r="R10" s="310">
        <v>0</v>
      </c>
      <c r="S10" s="311">
        <f t="shared" ref="S10:S38" si="9">I10+R10</f>
        <v>0</v>
      </c>
      <c r="T10" s="316">
        <f>分析係数表!F13</f>
        <v>0.39077170920544851</v>
      </c>
      <c r="U10" s="313">
        <f t="shared" si="1"/>
        <v>0</v>
      </c>
      <c r="V10" s="320">
        <f>分析係数表!D13</f>
        <v>0.12720758845381647</v>
      </c>
      <c r="W10" s="301">
        <f t="shared" si="2"/>
        <v>0</v>
      </c>
      <c r="X10" s="316">
        <f>分析係数表!E13</f>
        <v>9.5492852763317662E-2</v>
      </c>
      <c r="Y10" s="302">
        <f t="shared" si="4"/>
        <v>0</v>
      </c>
    </row>
    <row r="11" spans="1:25">
      <c r="A11" s="278">
        <v>7</v>
      </c>
      <c r="B11" s="266" t="s">
        <v>79</v>
      </c>
      <c r="C11" s="287"/>
      <c r="D11" s="316">
        <f>投入係数表!AF11</f>
        <v>7.3840219436346506E-3</v>
      </c>
      <c r="E11" s="306">
        <f t="shared" si="3"/>
        <v>0</v>
      </c>
      <c r="F11" s="316">
        <f>分析係数表!C14</f>
        <v>0.29759344347769412</v>
      </c>
      <c r="G11" s="306">
        <f t="shared" si="5"/>
        <v>0</v>
      </c>
      <c r="H11" s="306">
        <v>0</v>
      </c>
      <c r="I11" s="306">
        <f t="shared" si="7"/>
        <v>0</v>
      </c>
      <c r="J11" s="316">
        <f>分析係数表!G14</f>
        <v>0.17335642824825784</v>
      </c>
      <c r="K11" s="308">
        <f t="shared" si="0"/>
        <v>0</v>
      </c>
      <c r="L11" s="49"/>
      <c r="M11" s="50"/>
      <c r="N11" s="318">
        <f>分析係数表!H14</f>
        <v>1.9165801846449152E-3</v>
      </c>
      <c r="O11" s="310">
        <f t="shared" si="8"/>
        <v>0</v>
      </c>
      <c r="P11" s="316">
        <f>分析係数表!C14</f>
        <v>0.29759344347769412</v>
      </c>
      <c r="Q11" s="310">
        <f t="shared" si="6"/>
        <v>0</v>
      </c>
      <c r="R11" s="310">
        <v>0</v>
      </c>
      <c r="S11" s="311">
        <f t="shared" si="9"/>
        <v>0</v>
      </c>
      <c r="T11" s="316">
        <f>分析係数表!F14</f>
        <v>0.35598651785260127</v>
      </c>
      <c r="U11" s="313">
        <f t="shared" si="1"/>
        <v>0</v>
      </c>
      <c r="V11" s="320">
        <f>分析係数表!D14</f>
        <v>4.3833041969742803E-2</v>
      </c>
      <c r="W11" s="301">
        <f t="shared" si="2"/>
        <v>0</v>
      </c>
      <c r="X11" s="316">
        <f>分析係数表!E14</f>
        <v>3.8757158040430381E-2</v>
      </c>
      <c r="Y11" s="302">
        <f t="shared" si="4"/>
        <v>0</v>
      </c>
    </row>
    <row r="12" spans="1:25">
      <c r="A12" s="278">
        <v>8</v>
      </c>
      <c r="B12" s="266" t="s">
        <v>80</v>
      </c>
      <c r="C12" s="287"/>
      <c r="D12" s="316">
        <f>投入係数表!AF12</f>
        <v>6.6364487773426972E-4</v>
      </c>
      <c r="E12" s="306">
        <f t="shared" si="3"/>
        <v>0</v>
      </c>
      <c r="F12" s="316">
        <f>分析係数表!C15</f>
        <v>0.21593049601829584</v>
      </c>
      <c r="G12" s="306">
        <f t="shared" si="5"/>
        <v>0</v>
      </c>
      <c r="H12" s="306">
        <v>0</v>
      </c>
      <c r="I12" s="306">
        <f t="shared" si="7"/>
        <v>0</v>
      </c>
      <c r="J12" s="316">
        <f>分析係数表!G15</f>
        <v>0.1171240792325445</v>
      </c>
      <c r="K12" s="308">
        <f t="shared" si="0"/>
        <v>0</v>
      </c>
      <c r="L12" s="49"/>
      <c r="M12" s="50"/>
      <c r="N12" s="318">
        <f>分析係数表!H15</f>
        <v>7.9892300155183192E-3</v>
      </c>
      <c r="O12" s="310">
        <f t="shared" si="8"/>
        <v>0</v>
      </c>
      <c r="P12" s="316">
        <f>分析係数表!C15</f>
        <v>0.21593049601829584</v>
      </c>
      <c r="Q12" s="310">
        <f t="shared" si="6"/>
        <v>0</v>
      </c>
      <c r="R12" s="310">
        <v>0</v>
      </c>
      <c r="S12" s="311">
        <f t="shared" si="9"/>
        <v>0</v>
      </c>
      <c r="T12" s="316">
        <f>分析係数表!F15</f>
        <v>0.35842164855867914</v>
      </c>
      <c r="U12" s="313">
        <f t="shared" si="1"/>
        <v>0</v>
      </c>
      <c r="V12" s="320">
        <f>分析係数表!D15</f>
        <v>1.5678367482667734E-2</v>
      </c>
      <c r="W12" s="301">
        <f t="shared" si="2"/>
        <v>0</v>
      </c>
      <c r="X12" s="316">
        <f>分析係数表!E15</f>
        <v>1.5634458686506418E-2</v>
      </c>
      <c r="Y12" s="302">
        <f t="shared" si="4"/>
        <v>0</v>
      </c>
    </row>
    <row r="13" spans="1:25">
      <c r="A13" s="278">
        <v>9</v>
      </c>
      <c r="B13" s="266" t="s">
        <v>81</v>
      </c>
      <c r="C13" s="287"/>
      <c r="D13" s="316">
        <f>投入係数表!AF13</f>
        <v>3.1469217493767909E-2</v>
      </c>
      <c r="E13" s="306">
        <f t="shared" si="3"/>
        <v>0</v>
      </c>
      <c r="F13" s="316">
        <f>分析係数表!C16</f>
        <v>0.18770505348742417</v>
      </c>
      <c r="G13" s="306">
        <f t="shared" si="5"/>
        <v>0</v>
      </c>
      <c r="H13" s="306">
        <v>0</v>
      </c>
      <c r="I13" s="306">
        <f t="shared" si="7"/>
        <v>0</v>
      </c>
      <c r="J13" s="316">
        <f>分析係数表!G16</f>
        <v>1.5279579137581789E-2</v>
      </c>
      <c r="K13" s="308">
        <f t="shared" ref="K13:K38" si="10">I13*J13</f>
        <v>0</v>
      </c>
      <c r="L13" s="49"/>
      <c r="M13" s="50"/>
      <c r="N13" s="318">
        <f>分析係数表!H16</f>
        <v>6.0242927132958465E-3</v>
      </c>
      <c r="O13" s="310">
        <f t="shared" si="8"/>
        <v>0</v>
      </c>
      <c r="P13" s="316">
        <f>分析係数表!C16</f>
        <v>0.18770505348742417</v>
      </c>
      <c r="Q13" s="310">
        <f t="shared" si="6"/>
        <v>0</v>
      </c>
      <c r="R13" s="310">
        <v>0</v>
      </c>
      <c r="S13" s="311">
        <f t="shared" si="9"/>
        <v>0</v>
      </c>
      <c r="T13" s="316">
        <f>分析係数表!F16</f>
        <v>0.2627694146106877</v>
      </c>
      <c r="U13" s="313">
        <f t="shared" si="1"/>
        <v>0</v>
      </c>
      <c r="V13" s="320">
        <f>分析係数表!D16</f>
        <v>1.0339400475073228E-2</v>
      </c>
      <c r="W13" s="301">
        <f t="shared" si="2"/>
        <v>0</v>
      </c>
      <c r="X13" s="316">
        <f>分析係数表!E16</f>
        <v>1.0339400475073228E-2</v>
      </c>
      <c r="Y13" s="302">
        <f t="shared" si="4"/>
        <v>0</v>
      </c>
    </row>
    <row r="14" spans="1:25">
      <c r="A14" s="278">
        <v>10</v>
      </c>
      <c r="B14" s="266" t="s">
        <v>82</v>
      </c>
      <c r="C14" s="287"/>
      <c r="D14" s="316">
        <f>投入係数表!AF14</f>
        <v>2.6123374584179795E-3</v>
      </c>
      <c r="E14" s="306">
        <f t="shared" si="3"/>
        <v>0</v>
      </c>
      <c r="F14" s="316">
        <f>分析係数表!C17</f>
        <v>0.24245613901755958</v>
      </c>
      <c r="G14" s="306">
        <f t="shared" si="5"/>
        <v>0</v>
      </c>
      <c r="H14" s="306">
        <v>0</v>
      </c>
      <c r="I14" s="306">
        <f t="shared" si="7"/>
        <v>0</v>
      </c>
      <c r="J14" s="316">
        <f>分析係数表!G17</f>
        <v>0.24054742090319753</v>
      </c>
      <c r="K14" s="308">
        <f t="shared" si="10"/>
        <v>0</v>
      </c>
      <c r="L14" s="49"/>
      <c r="M14" s="50"/>
      <c r="N14" s="318">
        <f>分析係数表!H17</f>
        <v>2.8816966460243139E-3</v>
      </c>
      <c r="O14" s="310">
        <f t="shared" si="8"/>
        <v>0</v>
      </c>
      <c r="P14" s="316">
        <f>分析係数表!C17</f>
        <v>0.24245613901755958</v>
      </c>
      <c r="Q14" s="310">
        <f t="shared" si="6"/>
        <v>0</v>
      </c>
      <c r="R14" s="310">
        <v>0</v>
      </c>
      <c r="S14" s="311">
        <f t="shared" si="9"/>
        <v>0</v>
      </c>
      <c r="T14" s="316">
        <f>分析係数表!F17</f>
        <v>0.42825667105631338</v>
      </c>
      <c r="U14" s="313">
        <f t="shared" si="1"/>
        <v>0</v>
      </c>
      <c r="V14" s="320">
        <f>分析係数表!D17</f>
        <v>5.1560411778863557E-2</v>
      </c>
      <c r="W14" s="301">
        <f t="shared" si="2"/>
        <v>0</v>
      </c>
      <c r="X14" s="316">
        <f>分析係数表!E17</f>
        <v>4.9008807340167618E-2</v>
      </c>
      <c r="Y14" s="302">
        <f t="shared" si="4"/>
        <v>0</v>
      </c>
    </row>
    <row r="15" spans="1:25">
      <c r="A15" s="278">
        <v>11</v>
      </c>
      <c r="B15" s="266" t="s">
        <v>83</v>
      </c>
      <c r="C15" s="287"/>
      <c r="D15" s="316">
        <f>投入係数表!AF15</f>
        <v>5.3358382129388516E-5</v>
      </c>
      <c r="E15" s="306">
        <f t="shared" si="3"/>
        <v>0</v>
      </c>
      <c r="F15" s="316">
        <f>分析係数表!C18</f>
        <v>0.40831687749419565</v>
      </c>
      <c r="G15" s="306">
        <f t="shared" si="5"/>
        <v>0</v>
      </c>
      <c r="H15" s="306">
        <v>0</v>
      </c>
      <c r="I15" s="306">
        <f t="shared" si="7"/>
        <v>0</v>
      </c>
      <c r="J15" s="316">
        <f>分析係数表!G18</f>
        <v>0.21766947174074985</v>
      </c>
      <c r="K15" s="308">
        <f t="shared" si="10"/>
        <v>0</v>
      </c>
      <c r="L15" s="49"/>
      <c r="M15" s="50"/>
      <c r="N15" s="318">
        <f>分析係数表!H18</f>
        <v>4.4543159123807785E-4</v>
      </c>
      <c r="O15" s="310">
        <f t="shared" si="8"/>
        <v>0</v>
      </c>
      <c r="P15" s="316">
        <f>分析係数表!C18</f>
        <v>0.40831687749419565</v>
      </c>
      <c r="Q15" s="310">
        <f t="shared" si="6"/>
        <v>0</v>
      </c>
      <c r="R15" s="310">
        <v>0</v>
      </c>
      <c r="S15" s="311">
        <f t="shared" si="9"/>
        <v>0</v>
      </c>
      <c r="T15" s="316">
        <f>分析係数表!F18</f>
        <v>0.48997194925916815</v>
      </c>
      <c r="U15" s="313">
        <f t="shared" si="1"/>
        <v>0</v>
      </c>
      <c r="V15" s="320">
        <f>分析係数表!D18</f>
        <v>3.8565313316438733E-2</v>
      </c>
      <c r="W15" s="301">
        <f t="shared" si="2"/>
        <v>0</v>
      </c>
      <c r="X15" s="316">
        <f>分析係数表!E18</f>
        <v>3.6576455199010559E-2</v>
      </c>
      <c r="Y15" s="302">
        <f t="shared" si="4"/>
        <v>0</v>
      </c>
    </row>
    <row r="16" spans="1:25">
      <c r="A16" s="278">
        <v>12</v>
      </c>
      <c r="B16" s="266" t="s">
        <v>84</v>
      </c>
      <c r="C16" s="287"/>
      <c r="D16" s="316">
        <f>投入係数表!AF16</f>
        <v>3.0736651372449843E-4</v>
      </c>
      <c r="E16" s="306">
        <f t="shared" si="3"/>
        <v>0</v>
      </c>
      <c r="F16" s="316">
        <f>分析係数表!C19</f>
        <v>0.72110086081153413</v>
      </c>
      <c r="G16" s="306">
        <f t="shared" si="5"/>
        <v>0</v>
      </c>
      <c r="H16" s="306">
        <v>0</v>
      </c>
      <c r="I16" s="306">
        <f t="shared" si="7"/>
        <v>0</v>
      </c>
      <c r="J16" s="316">
        <f>分析係数表!G19</f>
        <v>6.2445810408374151E-2</v>
      </c>
      <c r="K16" s="308">
        <f t="shared" si="10"/>
        <v>0</v>
      </c>
      <c r="L16" s="49"/>
      <c r="M16" s="50"/>
      <c r="N16" s="318">
        <f>分析係数表!H19</f>
        <v>-1.2604560155461526E-4</v>
      </c>
      <c r="O16" s="310">
        <f t="shared" si="8"/>
        <v>0</v>
      </c>
      <c r="P16" s="316">
        <f>分析係数表!C19</f>
        <v>0.72110086081153413</v>
      </c>
      <c r="Q16" s="310">
        <f t="shared" si="6"/>
        <v>0</v>
      </c>
      <c r="R16" s="310">
        <v>0</v>
      </c>
      <c r="S16" s="311">
        <f t="shared" si="9"/>
        <v>0</v>
      </c>
      <c r="T16" s="316">
        <f>分析係数表!F19</f>
        <v>0.21331101927013058</v>
      </c>
      <c r="U16" s="313">
        <f t="shared" si="1"/>
        <v>0</v>
      </c>
      <c r="V16" s="320">
        <f>分析係数表!D19</f>
        <v>1.2736199640345095E-2</v>
      </c>
      <c r="W16" s="301">
        <f t="shared" si="2"/>
        <v>0</v>
      </c>
      <c r="X16" s="316">
        <f>分析係数表!E19</f>
        <v>1.2523714081279422E-2</v>
      </c>
      <c r="Y16" s="302">
        <f t="shared" si="4"/>
        <v>0</v>
      </c>
    </row>
    <row r="17" spans="1:25">
      <c r="A17" s="278">
        <v>13</v>
      </c>
      <c r="B17" s="266" t="s">
        <v>85</v>
      </c>
      <c r="C17" s="287"/>
      <c r="D17" s="316">
        <f>投入係数表!AF17</f>
        <v>1.8341943856977303E-5</v>
      </c>
      <c r="E17" s="306">
        <f t="shared" si="3"/>
        <v>0</v>
      </c>
      <c r="F17" s="316">
        <f>分析係数表!C20</f>
        <v>4.9598906854145253E-2</v>
      </c>
      <c r="G17" s="306">
        <f t="shared" si="5"/>
        <v>0</v>
      </c>
      <c r="H17" s="306">
        <v>0</v>
      </c>
      <c r="I17" s="306">
        <f t="shared" si="7"/>
        <v>0</v>
      </c>
      <c r="J17" s="316">
        <f>分析係数表!G20</f>
        <v>0.11671945764775135</v>
      </c>
      <c r="K17" s="308">
        <f t="shared" si="10"/>
        <v>0</v>
      </c>
      <c r="L17" s="49"/>
      <c r="M17" s="50"/>
      <c r="N17" s="318">
        <f>分析係数表!H20</f>
        <v>7.0439320449493942E-4</v>
      </c>
      <c r="O17" s="310">
        <f t="shared" si="8"/>
        <v>0</v>
      </c>
      <c r="P17" s="316">
        <f>分析係数表!C20</f>
        <v>4.9598906854145253E-2</v>
      </c>
      <c r="Q17" s="310">
        <f t="shared" si="6"/>
        <v>0</v>
      </c>
      <c r="R17" s="310">
        <v>0</v>
      </c>
      <c r="S17" s="311">
        <f t="shared" si="9"/>
        <v>0</v>
      </c>
      <c r="T17" s="316">
        <f>分析係数表!F20</f>
        <v>0.2109583665362576</v>
      </c>
      <c r="U17" s="313">
        <f t="shared" si="1"/>
        <v>0</v>
      </c>
      <c r="V17" s="320">
        <f>分析係数表!D20</f>
        <v>3.0797631013066269E-2</v>
      </c>
      <c r="W17" s="301">
        <f t="shared" si="2"/>
        <v>0</v>
      </c>
      <c r="X17" s="316">
        <f>分析係数表!E20</f>
        <v>2.9972730221401771E-2</v>
      </c>
      <c r="Y17" s="302">
        <f t="shared" si="4"/>
        <v>0</v>
      </c>
    </row>
    <row r="18" spans="1:25">
      <c r="A18" s="278">
        <v>14</v>
      </c>
      <c r="B18" s="266" t="s">
        <v>86</v>
      </c>
      <c r="C18" s="287"/>
      <c r="D18" s="316">
        <f>投入係数表!AF18</f>
        <v>2.0309534197998505E-3</v>
      </c>
      <c r="E18" s="306">
        <f t="shared" si="3"/>
        <v>0</v>
      </c>
      <c r="F18" s="316">
        <f>分析係数表!C21</f>
        <v>0.28411166756853934</v>
      </c>
      <c r="G18" s="306">
        <f t="shared" si="5"/>
        <v>0</v>
      </c>
      <c r="H18" s="306">
        <v>0</v>
      </c>
      <c r="I18" s="306">
        <f t="shared" si="7"/>
        <v>0</v>
      </c>
      <c r="J18" s="316">
        <f>分析係数表!G21</f>
        <v>0.29005387701730417</v>
      </c>
      <c r="K18" s="308">
        <f t="shared" si="10"/>
        <v>0</v>
      </c>
      <c r="L18" s="49"/>
      <c r="M18" s="50"/>
      <c r="N18" s="318">
        <f>分析係数表!H21</f>
        <v>2.3737267060065176E-3</v>
      </c>
      <c r="O18" s="310">
        <f t="shared" si="8"/>
        <v>0</v>
      </c>
      <c r="P18" s="316">
        <f>分析係数表!C21</f>
        <v>0.28411166756853934</v>
      </c>
      <c r="Q18" s="310">
        <f t="shared" si="6"/>
        <v>0</v>
      </c>
      <c r="R18" s="310">
        <v>0</v>
      </c>
      <c r="S18" s="311">
        <f t="shared" si="9"/>
        <v>0</v>
      </c>
      <c r="T18" s="316">
        <f>分析係数表!F21</f>
        <v>0.45791147145628314</v>
      </c>
      <c r="U18" s="313">
        <f t="shared" si="1"/>
        <v>0</v>
      </c>
      <c r="V18" s="320">
        <f>分析係数表!D21</f>
        <v>5.9847590028896828E-2</v>
      </c>
      <c r="W18" s="301">
        <f t="shared" si="2"/>
        <v>0</v>
      </c>
      <c r="X18" s="316">
        <f>分析係数表!E21</f>
        <v>5.4782163530779596E-2</v>
      </c>
      <c r="Y18" s="302">
        <f t="shared" si="4"/>
        <v>0</v>
      </c>
    </row>
    <row r="19" spans="1:25">
      <c r="A19" s="278">
        <v>15</v>
      </c>
      <c r="B19" s="266" t="s">
        <v>70</v>
      </c>
      <c r="C19" s="287"/>
      <c r="D19" s="316">
        <f>投入係数表!AF19</f>
        <v>1.133865620249506E-4</v>
      </c>
      <c r="E19" s="306">
        <f t="shared" si="3"/>
        <v>0</v>
      </c>
      <c r="F19" s="316">
        <f>分析係数表!C22</f>
        <v>0.28280144764930404</v>
      </c>
      <c r="G19" s="306">
        <f t="shared" si="5"/>
        <v>0</v>
      </c>
      <c r="H19" s="306">
        <v>0</v>
      </c>
      <c r="I19" s="306">
        <f t="shared" si="7"/>
        <v>0</v>
      </c>
      <c r="J19" s="316">
        <f>分析係数表!G22</f>
        <v>0.21325815420745545</v>
      </c>
      <c r="K19" s="308">
        <f t="shared" si="10"/>
        <v>0</v>
      </c>
      <c r="L19" s="49"/>
      <c r="M19" s="50"/>
      <c r="N19" s="318">
        <f>分析係数表!H22</f>
        <v>5.2408897921031505E-5</v>
      </c>
      <c r="O19" s="310">
        <f t="shared" si="8"/>
        <v>0</v>
      </c>
      <c r="P19" s="316">
        <f>分析係数表!C22</f>
        <v>0.28280144764930404</v>
      </c>
      <c r="Q19" s="310">
        <f t="shared" si="6"/>
        <v>0</v>
      </c>
      <c r="R19" s="310">
        <v>0</v>
      </c>
      <c r="S19" s="311">
        <f t="shared" si="9"/>
        <v>0</v>
      </c>
      <c r="T19" s="316">
        <f>分析係数表!F22</f>
        <v>0.43073258580094059</v>
      </c>
      <c r="U19" s="313">
        <f t="shared" si="1"/>
        <v>0</v>
      </c>
      <c r="V19" s="320">
        <f>分析係数表!D22</f>
        <v>2.2938556731137788E-2</v>
      </c>
      <c r="W19" s="301">
        <f t="shared" si="2"/>
        <v>0</v>
      </c>
      <c r="X19" s="316">
        <f>分析係数表!E22</f>
        <v>2.2183368519679003E-2</v>
      </c>
      <c r="Y19" s="302">
        <f t="shared" si="4"/>
        <v>0</v>
      </c>
    </row>
    <row r="20" spans="1:25">
      <c r="A20" s="278">
        <v>16</v>
      </c>
      <c r="B20" s="266" t="s">
        <v>71</v>
      </c>
      <c r="C20" s="287"/>
      <c r="D20" s="316">
        <f>投入係数表!AF20</f>
        <v>7.8925940233053857E-5</v>
      </c>
      <c r="E20" s="306">
        <f t="shared" si="3"/>
        <v>0</v>
      </c>
      <c r="F20" s="316">
        <f>分析係数表!C23</f>
        <v>0.31843177703160996</v>
      </c>
      <c r="G20" s="306">
        <f t="shared" si="5"/>
        <v>0</v>
      </c>
      <c r="H20" s="306">
        <v>0</v>
      </c>
      <c r="I20" s="306">
        <f t="shared" si="7"/>
        <v>0</v>
      </c>
      <c r="J20" s="316">
        <f>分析係数表!G23</f>
        <v>0.24379890925547271</v>
      </c>
      <c r="K20" s="308">
        <f t="shared" si="10"/>
        <v>0</v>
      </c>
      <c r="L20" s="49"/>
      <c r="M20" s="50"/>
      <c r="N20" s="318">
        <f>分析係数表!H23</f>
        <v>7.2227388731505603E-6</v>
      </c>
      <c r="O20" s="310">
        <f t="shared" si="8"/>
        <v>0</v>
      </c>
      <c r="P20" s="316">
        <f>分析係数表!C23</f>
        <v>0.31843177703160996</v>
      </c>
      <c r="Q20" s="310">
        <f t="shared" si="6"/>
        <v>0</v>
      </c>
      <c r="R20" s="310">
        <v>0</v>
      </c>
      <c r="S20" s="311">
        <f t="shared" si="9"/>
        <v>0</v>
      </c>
      <c r="T20" s="316">
        <f>分析係数表!F23</f>
        <v>0.43764444987651224</v>
      </c>
      <c r="U20" s="313">
        <f t="shared" si="1"/>
        <v>0</v>
      </c>
      <c r="V20" s="320">
        <f>分析係数表!D23</f>
        <v>3.7770855561684982E-2</v>
      </c>
      <c r="W20" s="301">
        <f t="shared" si="2"/>
        <v>0</v>
      </c>
      <c r="X20" s="316">
        <f>分析係数表!E23</f>
        <v>3.6503495425501575E-2</v>
      </c>
      <c r="Y20" s="302">
        <f t="shared" si="4"/>
        <v>0</v>
      </c>
    </row>
    <row r="21" spans="1:25">
      <c r="A21" s="278">
        <v>17</v>
      </c>
      <c r="B21" s="266" t="s">
        <v>72</v>
      </c>
      <c r="C21" s="287"/>
      <c r="D21" s="316">
        <f>投入係数表!AF21</f>
        <v>5.6693281012475301E-5</v>
      </c>
      <c r="E21" s="306">
        <f t="shared" si="3"/>
        <v>0</v>
      </c>
      <c r="F21" s="316">
        <f>分析係数表!C24</f>
        <v>6.5709335168878003E-2</v>
      </c>
      <c r="G21" s="306">
        <f t="shared" si="5"/>
        <v>0</v>
      </c>
      <c r="H21" s="306">
        <v>0</v>
      </c>
      <c r="I21" s="306">
        <f t="shared" si="7"/>
        <v>0</v>
      </c>
      <c r="J21" s="316">
        <f>分析係数表!G24</f>
        <v>0.24633125110096343</v>
      </c>
      <c r="K21" s="308">
        <f t="shared" si="10"/>
        <v>0</v>
      </c>
      <c r="L21" s="49"/>
      <c r="M21" s="50"/>
      <c r="N21" s="318">
        <f>分析係数表!H24</f>
        <v>2.8080599423907303E-4</v>
      </c>
      <c r="O21" s="310">
        <f t="shared" si="8"/>
        <v>0</v>
      </c>
      <c r="P21" s="316">
        <f>分析係数表!C24</f>
        <v>6.5709335168878003E-2</v>
      </c>
      <c r="Q21" s="310">
        <f t="shared" si="6"/>
        <v>0</v>
      </c>
      <c r="R21" s="310">
        <v>0</v>
      </c>
      <c r="S21" s="311">
        <f t="shared" si="9"/>
        <v>0</v>
      </c>
      <c r="T21" s="316">
        <f>分析係数表!F24</f>
        <v>0.36721364788140759</v>
      </c>
      <c r="U21" s="313">
        <f t="shared" si="1"/>
        <v>0</v>
      </c>
      <c r="V21" s="320">
        <f>分析係数表!D24</f>
        <v>3.9309475738153632E-2</v>
      </c>
      <c r="W21" s="301">
        <f t="shared" si="2"/>
        <v>0</v>
      </c>
      <c r="X21" s="316">
        <f>分析係数表!E24</f>
        <v>3.8550657867992791E-2</v>
      </c>
      <c r="Y21" s="302">
        <f t="shared" si="4"/>
        <v>0</v>
      </c>
    </row>
    <row r="22" spans="1:25">
      <c r="A22" s="278">
        <v>18</v>
      </c>
      <c r="B22" s="266" t="s">
        <v>87</v>
      </c>
      <c r="C22" s="287"/>
      <c r="D22" s="316">
        <f>投入係数表!AF22</f>
        <v>8.3372472077169552E-6</v>
      </c>
      <c r="E22" s="306">
        <f t="shared" si="3"/>
        <v>0</v>
      </c>
      <c r="F22" s="316">
        <f>分析係数表!C25</f>
        <v>0.13092441386923714</v>
      </c>
      <c r="G22" s="306">
        <f t="shared" si="5"/>
        <v>0</v>
      </c>
      <c r="H22" s="306">
        <v>0</v>
      </c>
      <c r="I22" s="306">
        <f t="shared" si="7"/>
        <v>0</v>
      </c>
      <c r="J22" s="316">
        <f>分析係数表!G25</f>
        <v>0.2605848403511512</v>
      </c>
      <c r="K22" s="308">
        <f t="shared" si="10"/>
        <v>0</v>
      </c>
      <c r="L22" s="49"/>
      <c r="M22" s="50"/>
      <c r="N22" s="318">
        <f>分析係数表!H25</f>
        <v>9.8123550057191766E-5</v>
      </c>
      <c r="O22" s="310">
        <f t="shared" si="8"/>
        <v>0</v>
      </c>
      <c r="P22" s="316">
        <f>分析係数表!C25</f>
        <v>0.13092441386923714</v>
      </c>
      <c r="Q22" s="310">
        <f t="shared" si="6"/>
        <v>0</v>
      </c>
      <c r="R22" s="310">
        <v>0</v>
      </c>
      <c r="S22" s="311">
        <f t="shared" si="9"/>
        <v>0</v>
      </c>
      <c r="T22" s="316">
        <f>分析係数表!F25</f>
        <v>0.33318683873123567</v>
      </c>
      <c r="U22" s="313">
        <f t="shared" si="1"/>
        <v>0</v>
      </c>
      <c r="V22" s="320">
        <f>分析係数表!D25</f>
        <v>4.284059086963312E-2</v>
      </c>
      <c r="W22" s="301">
        <f t="shared" si="2"/>
        <v>0</v>
      </c>
      <c r="X22" s="316">
        <f>分析係数表!E25</f>
        <v>4.249917369780222E-2</v>
      </c>
      <c r="Y22" s="302">
        <f t="shared" si="4"/>
        <v>0</v>
      </c>
    </row>
    <row r="23" spans="1:25">
      <c r="A23" s="278">
        <v>19</v>
      </c>
      <c r="B23" s="266" t="s">
        <v>88</v>
      </c>
      <c r="C23" s="287"/>
      <c r="D23" s="316">
        <f>投入係数表!AF23</f>
        <v>2.2065914276424211E-4</v>
      </c>
      <c r="E23" s="306">
        <f t="shared" si="3"/>
        <v>0</v>
      </c>
      <c r="F23" s="316">
        <f>分析係数表!C26</f>
        <v>0.15308736674872969</v>
      </c>
      <c r="G23" s="306">
        <f t="shared" si="5"/>
        <v>0</v>
      </c>
      <c r="H23" s="306">
        <v>0</v>
      </c>
      <c r="I23" s="306">
        <f t="shared" si="7"/>
        <v>0</v>
      </c>
      <c r="J23" s="316">
        <f>分析係数表!G26</f>
        <v>0.20415569699579933</v>
      </c>
      <c r="K23" s="308">
        <f t="shared" si="10"/>
        <v>0</v>
      </c>
      <c r="L23" s="49"/>
      <c r="M23" s="50"/>
      <c r="N23" s="318">
        <f>分析係数表!H26</f>
        <v>8.8175548492147558E-3</v>
      </c>
      <c r="O23" s="310">
        <f t="shared" si="8"/>
        <v>0</v>
      </c>
      <c r="P23" s="316">
        <f>分析係数表!C26</f>
        <v>0.15308736674872969</v>
      </c>
      <c r="Q23" s="310">
        <f t="shared" si="6"/>
        <v>0</v>
      </c>
      <c r="R23" s="310">
        <v>0</v>
      </c>
      <c r="S23" s="311">
        <f t="shared" si="9"/>
        <v>0</v>
      </c>
      <c r="T23" s="316">
        <f>分析係数表!F26</f>
        <v>0.33811565690794865</v>
      </c>
      <c r="U23" s="313">
        <f t="shared" si="1"/>
        <v>0</v>
      </c>
      <c r="V23" s="320">
        <f>分析係数表!D26</f>
        <v>3.3929737559631502E-2</v>
      </c>
      <c r="W23" s="301">
        <f t="shared" si="2"/>
        <v>0</v>
      </c>
      <c r="X23" s="316">
        <f>分析係数表!E26</f>
        <v>3.3531988342571602E-2</v>
      </c>
      <c r="Y23" s="302">
        <f t="shared" si="4"/>
        <v>0</v>
      </c>
    </row>
    <row r="24" spans="1:25">
      <c r="A24" s="278">
        <v>20</v>
      </c>
      <c r="B24" s="266" t="s">
        <v>89</v>
      </c>
      <c r="C24" s="287"/>
      <c r="D24" s="316">
        <f>投入係数表!AF24</f>
        <v>1.1283074554443614E-4</v>
      </c>
      <c r="E24" s="306">
        <f t="shared" si="3"/>
        <v>0</v>
      </c>
      <c r="F24" s="316">
        <f>分析係数表!C27</f>
        <v>0.18884998044104273</v>
      </c>
      <c r="G24" s="306">
        <f t="shared" si="5"/>
        <v>0</v>
      </c>
      <c r="H24" s="306">
        <v>0</v>
      </c>
      <c r="I24" s="306">
        <f t="shared" si="7"/>
        <v>0</v>
      </c>
      <c r="J24" s="316">
        <f>分析係数表!G27</f>
        <v>0.16481626532719168</v>
      </c>
      <c r="K24" s="308">
        <f t="shared" si="10"/>
        <v>0</v>
      </c>
      <c r="L24" s="49"/>
      <c r="M24" s="50"/>
      <c r="N24" s="318">
        <f>分析係数表!H27</f>
        <v>2.2388024205688101E-2</v>
      </c>
      <c r="O24" s="310">
        <f t="shared" si="8"/>
        <v>0</v>
      </c>
      <c r="P24" s="316">
        <f>分析係数表!C27</f>
        <v>0.18884998044104273</v>
      </c>
      <c r="Q24" s="310">
        <f t="shared" si="6"/>
        <v>0</v>
      </c>
      <c r="R24" s="310">
        <v>0</v>
      </c>
      <c r="S24" s="311">
        <f t="shared" si="9"/>
        <v>0</v>
      </c>
      <c r="T24" s="316">
        <f>分析係数表!F27</f>
        <v>0.29536956526946395</v>
      </c>
      <c r="U24" s="313">
        <f t="shared" si="1"/>
        <v>0</v>
      </c>
      <c r="V24" s="320">
        <f>分析係数表!D27</f>
        <v>2.042747265118797E-2</v>
      </c>
      <c r="W24" s="301">
        <f t="shared" si="2"/>
        <v>0</v>
      </c>
      <c r="X24" s="316">
        <f>分析係数表!E27</f>
        <v>2.035082172191522E-2</v>
      </c>
      <c r="Y24" s="302">
        <f t="shared" si="4"/>
        <v>0</v>
      </c>
    </row>
    <row r="25" spans="1:25">
      <c r="A25" s="278">
        <v>21</v>
      </c>
      <c r="B25" s="266" t="s">
        <v>90</v>
      </c>
      <c r="C25" s="287"/>
      <c r="D25" s="316">
        <f>投入係数表!AF25</f>
        <v>1.773499226025551E-2</v>
      </c>
      <c r="E25" s="306">
        <f t="shared" si="3"/>
        <v>0</v>
      </c>
      <c r="F25" s="316">
        <f>分析係数表!C28</f>
        <v>0.2115566871254172</v>
      </c>
      <c r="G25" s="306">
        <f t="shared" si="5"/>
        <v>0</v>
      </c>
      <c r="H25" s="306">
        <v>0</v>
      </c>
      <c r="I25" s="306">
        <f t="shared" si="7"/>
        <v>0</v>
      </c>
      <c r="J25" s="316">
        <f>分析係数表!G28</f>
        <v>0.18177207604774032</v>
      </c>
      <c r="K25" s="308">
        <f t="shared" si="10"/>
        <v>0</v>
      </c>
      <c r="L25" s="49"/>
      <c r="M25" s="50"/>
      <c r="N25" s="318">
        <f>分析係数表!H28</f>
        <v>7.2231792840574596E-3</v>
      </c>
      <c r="O25" s="310">
        <f t="shared" si="8"/>
        <v>0</v>
      </c>
      <c r="P25" s="316">
        <f>分析係数表!C28</f>
        <v>0.2115566871254172</v>
      </c>
      <c r="Q25" s="310">
        <f t="shared" si="6"/>
        <v>0</v>
      </c>
      <c r="R25" s="310">
        <v>0</v>
      </c>
      <c r="S25" s="311">
        <f t="shared" si="9"/>
        <v>0</v>
      </c>
      <c r="T25" s="316">
        <f>分析係数表!F28</f>
        <v>0.29628808224417325</v>
      </c>
      <c r="U25" s="313">
        <f t="shared" si="1"/>
        <v>0</v>
      </c>
      <c r="V25" s="320">
        <f>分析係数表!D28</f>
        <v>3.0551159487848582E-2</v>
      </c>
      <c r="W25" s="301">
        <f t="shared" si="2"/>
        <v>0</v>
      </c>
      <c r="X25" s="316">
        <f>分析係数表!E28</f>
        <v>3.018459578819983E-2</v>
      </c>
      <c r="Y25" s="302">
        <f t="shared" si="4"/>
        <v>0</v>
      </c>
    </row>
    <row r="26" spans="1:25">
      <c r="A26" s="278">
        <v>22</v>
      </c>
      <c r="B26" s="266" t="s">
        <v>64</v>
      </c>
      <c r="C26" s="287"/>
      <c r="D26" s="316">
        <f>投入係数表!AF26</f>
        <v>2.1899169332269871E-3</v>
      </c>
      <c r="E26" s="306">
        <f t="shared" si="3"/>
        <v>0</v>
      </c>
      <c r="F26" s="316">
        <f>分析係数表!C29</f>
        <v>0.4024048564090591</v>
      </c>
      <c r="G26" s="306">
        <f t="shared" si="5"/>
        <v>0</v>
      </c>
      <c r="H26" s="306">
        <v>0</v>
      </c>
      <c r="I26" s="306">
        <f t="shared" si="7"/>
        <v>0</v>
      </c>
      <c r="J26" s="316">
        <f>分析係数表!G29</f>
        <v>0.28848634430593861</v>
      </c>
      <c r="K26" s="308">
        <f t="shared" si="10"/>
        <v>0</v>
      </c>
      <c r="L26" s="49"/>
      <c r="M26" s="50"/>
      <c r="N26" s="318">
        <f>分析係数表!H29</f>
        <v>7.7130042947109994E-3</v>
      </c>
      <c r="O26" s="310">
        <f t="shared" si="8"/>
        <v>0</v>
      </c>
      <c r="P26" s="316">
        <f>分析係数表!C29</f>
        <v>0.4024048564090591</v>
      </c>
      <c r="Q26" s="310">
        <f t="shared" si="6"/>
        <v>0</v>
      </c>
      <c r="R26" s="310">
        <v>0</v>
      </c>
      <c r="S26" s="311">
        <f t="shared" si="9"/>
        <v>0</v>
      </c>
      <c r="T26" s="316">
        <f>分析係数表!F29</f>
        <v>0.40202182464221792</v>
      </c>
      <c r="U26" s="313">
        <f t="shared" si="1"/>
        <v>0</v>
      </c>
      <c r="V26" s="320">
        <f>分析係数表!D29</f>
        <v>7.9194780809421356E-2</v>
      </c>
      <c r="W26" s="301">
        <f t="shared" si="2"/>
        <v>0</v>
      </c>
      <c r="X26" s="316">
        <f>分析係数表!E29</f>
        <v>6.5944675090492746E-2</v>
      </c>
      <c r="Y26" s="302">
        <f t="shared" si="4"/>
        <v>0</v>
      </c>
    </row>
    <row r="27" spans="1:25">
      <c r="A27" s="278">
        <v>23</v>
      </c>
      <c r="B27" s="266" t="s">
        <v>91</v>
      </c>
      <c r="C27" s="287"/>
      <c r="D27" s="316">
        <f>投入係数表!AF27</f>
        <v>8.2077419677570856E-3</v>
      </c>
      <c r="E27" s="306">
        <f t="shared" si="3"/>
        <v>0</v>
      </c>
      <c r="F27" s="316">
        <f>分析係数表!C30</f>
        <v>1</v>
      </c>
      <c r="G27" s="306">
        <f t="shared" si="5"/>
        <v>0</v>
      </c>
      <c r="H27" s="306">
        <v>0</v>
      </c>
      <c r="I27" s="306">
        <f t="shared" si="7"/>
        <v>0</v>
      </c>
      <c r="J27" s="316">
        <f>分析係数表!G30</f>
        <v>0.33838967095036887</v>
      </c>
      <c r="K27" s="308">
        <f t="shared" si="10"/>
        <v>0</v>
      </c>
      <c r="L27" s="49"/>
      <c r="M27" s="50"/>
      <c r="N27" s="318">
        <f>分析係数表!H30</f>
        <v>0</v>
      </c>
      <c r="O27" s="310">
        <f t="shared" si="8"/>
        <v>0</v>
      </c>
      <c r="P27" s="316">
        <f>分析係数表!C30</f>
        <v>1</v>
      </c>
      <c r="Q27" s="310">
        <f t="shared" si="6"/>
        <v>0</v>
      </c>
      <c r="R27" s="310">
        <v>0</v>
      </c>
      <c r="S27" s="311">
        <f t="shared" si="9"/>
        <v>0</v>
      </c>
      <c r="T27" s="316">
        <f>分析係数表!F30</f>
        <v>0.46362091424568164</v>
      </c>
      <c r="U27" s="313">
        <f t="shared" si="1"/>
        <v>0</v>
      </c>
      <c r="V27" s="320">
        <f>分析係数表!D30</f>
        <v>7.3824536053885614E-2</v>
      </c>
      <c r="W27" s="301">
        <f t="shared" si="2"/>
        <v>0</v>
      </c>
      <c r="X27" s="316">
        <f>分析係数表!E30</f>
        <v>5.6949248710145881E-2</v>
      </c>
      <c r="Y27" s="302">
        <f t="shared" si="4"/>
        <v>0</v>
      </c>
    </row>
    <row r="28" spans="1:25">
      <c r="A28" s="278">
        <v>24</v>
      </c>
      <c r="B28" s="266" t="s">
        <v>92</v>
      </c>
      <c r="C28" s="287"/>
      <c r="D28" s="316">
        <f>投入係数表!AF28</f>
        <v>1.4171096987196768E-2</v>
      </c>
      <c r="E28" s="306">
        <f t="shared" si="3"/>
        <v>0</v>
      </c>
      <c r="F28" s="316">
        <f>分析係数表!C31</f>
        <v>0.99932498158227889</v>
      </c>
      <c r="G28" s="306">
        <f t="shared" si="5"/>
        <v>0</v>
      </c>
      <c r="H28" s="306">
        <v>0</v>
      </c>
      <c r="I28" s="306">
        <f t="shared" si="7"/>
        <v>0</v>
      </c>
      <c r="J28" s="316">
        <f>分析係数表!G31</f>
        <v>7.0262508387801376E-2</v>
      </c>
      <c r="K28" s="308">
        <f t="shared" si="10"/>
        <v>0</v>
      </c>
      <c r="L28" s="49"/>
      <c r="M28" s="50"/>
      <c r="N28" s="318">
        <f>分析係数表!H31</f>
        <v>3.314462019579964E-2</v>
      </c>
      <c r="O28" s="310">
        <f t="shared" si="8"/>
        <v>0</v>
      </c>
      <c r="P28" s="316">
        <f>分析係数表!C31</f>
        <v>0.99932498158227889</v>
      </c>
      <c r="Q28" s="310">
        <f t="shared" si="6"/>
        <v>0</v>
      </c>
      <c r="R28" s="310">
        <v>0</v>
      </c>
      <c r="S28" s="311">
        <f t="shared" si="9"/>
        <v>0</v>
      </c>
      <c r="T28" s="316">
        <f>分析係数表!F31</f>
        <v>0.39948542779773355</v>
      </c>
      <c r="U28" s="313">
        <f t="shared" si="1"/>
        <v>0</v>
      </c>
      <c r="V28" s="320">
        <f>分析係数表!D31</f>
        <v>2.9145126840892164E-3</v>
      </c>
      <c r="W28" s="301">
        <f t="shared" si="2"/>
        <v>0</v>
      </c>
      <c r="X28" s="316">
        <f>分析係数表!E31</f>
        <v>2.9145126840892164E-3</v>
      </c>
      <c r="Y28" s="302">
        <f t="shared" si="4"/>
        <v>0</v>
      </c>
    </row>
    <row r="29" spans="1:25">
      <c r="A29" s="278">
        <v>25</v>
      </c>
      <c r="B29" s="266" t="s">
        <v>1</v>
      </c>
      <c r="C29" s="287"/>
      <c r="D29" s="316">
        <f>投入係数表!AF29</f>
        <v>2.6990448293782361E-3</v>
      </c>
      <c r="E29" s="306">
        <f t="shared" si="3"/>
        <v>0</v>
      </c>
      <c r="F29" s="316">
        <f>分析係数表!C32</f>
        <v>0.9998360837770528</v>
      </c>
      <c r="G29" s="306">
        <f t="shared" si="5"/>
        <v>0</v>
      </c>
      <c r="H29" s="306">
        <v>0</v>
      </c>
      <c r="I29" s="306">
        <f t="shared" si="7"/>
        <v>0</v>
      </c>
      <c r="J29" s="316">
        <f>分析係数表!G32</f>
        <v>0.11380414292785156</v>
      </c>
      <c r="K29" s="308">
        <f t="shared" si="10"/>
        <v>0</v>
      </c>
      <c r="L29" s="49"/>
      <c r="M29" s="50"/>
      <c r="N29" s="318">
        <f>分析係数表!H32</f>
        <v>7.2296973654795713E-3</v>
      </c>
      <c r="O29" s="310">
        <f t="shared" si="8"/>
        <v>0</v>
      </c>
      <c r="P29" s="316">
        <f>分析係数表!C32</f>
        <v>0.9998360837770528</v>
      </c>
      <c r="Q29" s="310">
        <f t="shared" si="6"/>
        <v>0</v>
      </c>
      <c r="R29" s="310">
        <v>0</v>
      </c>
      <c r="S29" s="311">
        <f t="shared" si="9"/>
        <v>0</v>
      </c>
      <c r="T29" s="316">
        <f>分析係数表!F32</f>
        <v>0.44272670787830282</v>
      </c>
      <c r="U29" s="313">
        <f t="shared" si="1"/>
        <v>0</v>
      </c>
      <c r="V29" s="320">
        <f>分析係数表!D32</f>
        <v>2.1120085933633119E-2</v>
      </c>
      <c r="W29" s="301">
        <f t="shared" si="2"/>
        <v>0</v>
      </c>
      <c r="X29" s="316">
        <f>分析係数表!E32</f>
        <v>2.1120085933633119E-2</v>
      </c>
      <c r="Y29" s="302">
        <f t="shared" si="4"/>
        <v>0</v>
      </c>
    </row>
    <row r="30" spans="1:25">
      <c r="A30" s="278">
        <v>26</v>
      </c>
      <c r="B30" s="266" t="s">
        <v>2</v>
      </c>
      <c r="C30" s="287"/>
      <c r="D30" s="316">
        <f>投入係数表!AF30</f>
        <v>1.0683904388449022E-2</v>
      </c>
      <c r="E30" s="306">
        <f t="shared" si="3"/>
        <v>0</v>
      </c>
      <c r="F30" s="316">
        <f>分析係数表!C33</f>
        <v>0.99108509199615646</v>
      </c>
      <c r="G30" s="306">
        <f t="shared" si="5"/>
        <v>0</v>
      </c>
      <c r="H30" s="306">
        <v>0</v>
      </c>
      <c r="I30" s="306">
        <f t="shared" si="7"/>
        <v>0</v>
      </c>
      <c r="J30" s="316">
        <f>分析係数表!G33</f>
        <v>0.4529749017181946</v>
      </c>
      <c r="K30" s="308">
        <f t="shared" si="10"/>
        <v>0</v>
      </c>
      <c r="L30" s="49"/>
      <c r="M30" s="50"/>
      <c r="N30" s="318">
        <f>分析係数表!H33</f>
        <v>7.7168799106917146E-4</v>
      </c>
      <c r="O30" s="310">
        <f t="shared" si="8"/>
        <v>0</v>
      </c>
      <c r="P30" s="316">
        <f>分析係数表!C33</f>
        <v>0.99108509199615646</v>
      </c>
      <c r="Q30" s="310">
        <f t="shared" si="6"/>
        <v>0</v>
      </c>
      <c r="R30" s="310">
        <v>0</v>
      </c>
      <c r="S30" s="311">
        <f t="shared" si="9"/>
        <v>0</v>
      </c>
      <c r="T30" s="316">
        <f>分析係数表!F33</f>
        <v>0.63278689994307047</v>
      </c>
      <c r="U30" s="313">
        <f t="shared" si="1"/>
        <v>0</v>
      </c>
      <c r="V30" s="320">
        <f>分析係数表!D33</f>
        <v>8.7702783269007503E-2</v>
      </c>
      <c r="W30" s="301">
        <f t="shared" si="2"/>
        <v>0</v>
      </c>
      <c r="X30" s="316">
        <f>分析係数表!E33</f>
        <v>8.4336323251883824E-2</v>
      </c>
      <c r="Y30" s="302">
        <f t="shared" si="4"/>
        <v>0</v>
      </c>
    </row>
    <row r="31" spans="1:25">
      <c r="A31" s="278">
        <v>27</v>
      </c>
      <c r="B31" s="266" t="s">
        <v>65</v>
      </c>
      <c r="C31" s="287"/>
      <c r="D31" s="316">
        <f>投入係数表!AF31</f>
        <v>9.3621727977856277E-3</v>
      </c>
      <c r="E31" s="306">
        <f t="shared" si="3"/>
        <v>0</v>
      </c>
      <c r="F31" s="316">
        <f>分析係数表!C34</f>
        <v>0.24606089914510665</v>
      </c>
      <c r="G31" s="306">
        <f t="shared" si="5"/>
        <v>0</v>
      </c>
      <c r="H31" s="306">
        <v>0</v>
      </c>
      <c r="I31" s="306">
        <f t="shared" si="7"/>
        <v>0</v>
      </c>
      <c r="J31" s="316">
        <f>分析係数表!G34</f>
        <v>0.43749758717185111</v>
      </c>
      <c r="K31" s="308">
        <f t="shared" si="10"/>
        <v>0</v>
      </c>
      <c r="L31" s="49"/>
      <c r="M31" s="50"/>
      <c r="N31" s="318">
        <f>分析係数表!H34</f>
        <v>0.137069350800852</v>
      </c>
      <c r="O31" s="310">
        <f t="shared" si="8"/>
        <v>0</v>
      </c>
      <c r="P31" s="316">
        <f>分析係数表!C34</f>
        <v>0.24606089914510665</v>
      </c>
      <c r="Q31" s="310">
        <f t="shared" si="6"/>
        <v>0</v>
      </c>
      <c r="R31" s="310">
        <v>0</v>
      </c>
      <c r="S31" s="311">
        <f t="shared" si="9"/>
        <v>0</v>
      </c>
      <c r="T31" s="316">
        <f>分析係数表!F34</f>
        <v>0.68044247766447119</v>
      </c>
      <c r="U31" s="313">
        <f t="shared" si="1"/>
        <v>0</v>
      </c>
      <c r="V31" s="320">
        <f>分析係数表!D34</f>
        <v>0.15389009392691583</v>
      </c>
      <c r="W31" s="301">
        <f t="shared" si="2"/>
        <v>0</v>
      </c>
      <c r="X31" s="316">
        <f>分析係数表!E34</f>
        <v>0.1433320704064108</v>
      </c>
      <c r="Y31" s="302">
        <f t="shared" si="4"/>
        <v>0</v>
      </c>
    </row>
    <row r="32" spans="1:25">
      <c r="A32" s="278">
        <v>28</v>
      </c>
      <c r="B32" s="266" t="s">
        <v>66</v>
      </c>
      <c r="C32" s="287"/>
      <c r="D32" s="316">
        <f>投入係数表!AF32</f>
        <v>2.2356606295733276E-2</v>
      </c>
      <c r="E32" s="306">
        <f t="shared" si="3"/>
        <v>0</v>
      </c>
      <c r="F32" s="316">
        <f>分析係数表!C35</f>
        <v>0.75377646979277246</v>
      </c>
      <c r="G32" s="306">
        <f t="shared" si="5"/>
        <v>0</v>
      </c>
      <c r="H32" s="306">
        <v>0</v>
      </c>
      <c r="I32" s="306">
        <f t="shared" si="7"/>
        <v>0</v>
      </c>
      <c r="J32" s="316">
        <f>分析係数表!G35</f>
        <v>0.30282397072447498</v>
      </c>
      <c r="K32" s="308">
        <f t="shared" si="10"/>
        <v>0</v>
      </c>
      <c r="L32" s="49"/>
      <c r="M32" s="50"/>
      <c r="N32" s="318">
        <f>分析係数表!H35</f>
        <v>5.7629969222324183E-2</v>
      </c>
      <c r="O32" s="310">
        <f t="shared" si="8"/>
        <v>0</v>
      </c>
      <c r="P32" s="316">
        <f>分析係数表!C35</f>
        <v>0.75377646979277246</v>
      </c>
      <c r="Q32" s="310">
        <f t="shared" si="6"/>
        <v>0</v>
      </c>
      <c r="R32" s="310">
        <v>0</v>
      </c>
      <c r="S32" s="311">
        <f t="shared" si="9"/>
        <v>0</v>
      </c>
      <c r="T32" s="316">
        <f>分析係数表!F35</f>
        <v>0.60548890850388704</v>
      </c>
      <c r="U32" s="313">
        <f t="shared" si="1"/>
        <v>0</v>
      </c>
      <c r="V32" s="320">
        <f>分析係数表!D35</f>
        <v>4.0363234612300396E-2</v>
      </c>
      <c r="W32" s="301">
        <f t="shared" si="2"/>
        <v>0</v>
      </c>
      <c r="X32" s="316">
        <f>分析係数表!E35</f>
        <v>3.9154079363329694E-2</v>
      </c>
      <c r="Y32" s="302">
        <f t="shared" si="4"/>
        <v>0</v>
      </c>
    </row>
    <row r="33" spans="1:25">
      <c r="A33" s="278">
        <v>29</v>
      </c>
      <c r="B33" s="266" t="s">
        <v>93</v>
      </c>
      <c r="C33" s="287"/>
      <c r="D33" s="316">
        <f>投入係数表!AF33</f>
        <v>3.414825292984762E-2</v>
      </c>
      <c r="E33" s="306">
        <f t="shared" si="3"/>
        <v>0</v>
      </c>
      <c r="F33" s="316">
        <f>分析係数表!C36</f>
        <v>0.99118010215945485</v>
      </c>
      <c r="G33" s="306">
        <f t="shared" si="5"/>
        <v>0</v>
      </c>
      <c r="H33" s="306">
        <v>0</v>
      </c>
      <c r="I33" s="306">
        <f t="shared" si="7"/>
        <v>0</v>
      </c>
      <c r="J33" s="316">
        <f>分析係数表!G36</f>
        <v>5.8650173764370726E-2</v>
      </c>
      <c r="K33" s="308">
        <f t="shared" si="10"/>
        <v>0</v>
      </c>
      <c r="L33" s="49"/>
      <c r="M33" s="50"/>
      <c r="N33" s="318">
        <f>分析係数表!H36</f>
        <v>0.2375179181177472</v>
      </c>
      <c r="O33" s="310">
        <f t="shared" si="8"/>
        <v>0</v>
      </c>
      <c r="P33" s="316">
        <f>分析係数表!C36</f>
        <v>0.99118010215945485</v>
      </c>
      <c r="Q33" s="310">
        <f t="shared" si="6"/>
        <v>0</v>
      </c>
      <c r="R33" s="310">
        <v>0</v>
      </c>
      <c r="S33" s="311">
        <f t="shared" si="9"/>
        <v>0</v>
      </c>
      <c r="T33" s="316">
        <f>分析係数表!F36</f>
        <v>0.81306518983088305</v>
      </c>
      <c r="U33" s="313">
        <f t="shared" si="1"/>
        <v>0</v>
      </c>
      <c r="V33" s="320">
        <f>分析係数表!D36</f>
        <v>1.5774342104513773E-2</v>
      </c>
      <c r="W33" s="301">
        <f t="shared" si="2"/>
        <v>0</v>
      </c>
      <c r="X33" s="316">
        <f>分析係数表!E36</f>
        <v>1.3229670821596217E-2</v>
      </c>
      <c r="Y33" s="302">
        <f t="shared" si="4"/>
        <v>0</v>
      </c>
    </row>
    <row r="34" spans="1:25">
      <c r="A34" s="278">
        <v>30</v>
      </c>
      <c r="B34" s="266" t="s">
        <v>94</v>
      </c>
      <c r="C34" s="286">
        <f>データ入力!C35</f>
        <v>0</v>
      </c>
      <c r="D34" s="316">
        <f>投入係数表!AF34</f>
        <v>8.1926793411351437E-2</v>
      </c>
      <c r="E34" s="306">
        <f t="shared" si="3"/>
        <v>0</v>
      </c>
      <c r="F34" s="316">
        <f>分析係数表!C37</f>
        <v>0.58105140483022077</v>
      </c>
      <c r="G34" s="306">
        <f t="shared" si="5"/>
        <v>0</v>
      </c>
      <c r="H34" s="306">
        <v>0</v>
      </c>
      <c r="I34" s="306">
        <f t="shared" si="7"/>
        <v>0</v>
      </c>
      <c r="J34" s="316">
        <f>分析係数表!G37</f>
        <v>0.40235165952905672</v>
      </c>
      <c r="K34" s="308">
        <f t="shared" si="10"/>
        <v>0</v>
      </c>
      <c r="L34" s="49"/>
      <c r="M34" s="50"/>
      <c r="N34" s="318">
        <f>分析係数表!H37</f>
        <v>4.2719417558337268E-2</v>
      </c>
      <c r="O34" s="310">
        <f t="shared" si="8"/>
        <v>0</v>
      </c>
      <c r="P34" s="316">
        <f>分析係数表!C37</f>
        <v>0.58105140483022077</v>
      </c>
      <c r="Q34" s="310">
        <f t="shared" si="6"/>
        <v>0</v>
      </c>
      <c r="R34" s="310">
        <v>0</v>
      </c>
      <c r="S34" s="311">
        <f t="shared" si="9"/>
        <v>0</v>
      </c>
      <c r="T34" s="316">
        <f>分析係数表!F37</f>
        <v>0.63403708963374472</v>
      </c>
      <c r="U34" s="313">
        <f t="shared" si="1"/>
        <v>0</v>
      </c>
      <c r="V34" s="320">
        <f>分析係数表!D37</f>
        <v>7.9200513574427991E-2</v>
      </c>
      <c r="W34" s="301">
        <f t="shared" si="2"/>
        <v>0</v>
      </c>
      <c r="X34" s="316">
        <f>分析係数表!E37</f>
        <v>7.3600662533244779E-2</v>
      </c>
      <c r="Y34" s="302">
        <f t="shared" si="4"/>
        <v>0</v>
      </c>
    </row>
    <row r="35" spans="1:25">
      <c r="A35" s="278">
        <v>31</v>
      </c>
      <c r="B35" s="266" t="s">
        <v>95</v>
      </c>
      <c r="C35" s="287"/>
      <c r="D35" s="316">
        <f>投入係数表!AF35</f>
        <v>1.2539219800406301E-2</v>
      </c>
      <c r="E35" s="306">
        <f t="shared" si="3"/>
        <v>0</v>
      </c>
      <c r="F35" s="316">
        <f>分析係数表!C38</f>
        <v>0.47456671407271833</v>
      </c>
      <c r="G35" s="306">
        <f t="shared" si="5"/>
        <v>0</v>
      </c>
      <c r="H35" s="306">
        <v>0</v>
      </c>
      <c r="I35" s="306">
        <f t="shared" si="7"/>
        <v>0</v>
      </c>
      <c r="J35" s="316">
        <f>分析係数表!G38</f>
        <v>0.18003386475673192</v>
      </c>
      <c r="K35" s="308">
        <f t="shared" si="10"/>
        <v>0</v>
      </c>
      <c r="L35" s="49"/>
      <c r="M35" s="50"/>
      <c r="N35" s="318">
        <f>分析係数表!H38</f>
        <v>5.150358926080905E-2</v>
      </c>
      <c r="O35" s="310">
        <f t="shared" si="8"/>
        <v>0</v>
      </c>
      <c r="P35" s="316">
        <f>分析係数表!C38</f>
        <v>0.47456671407271833</v>
      </c>
      <c r="Q35" s="310">
        <f t="shared" si="6"/>
        <v>0</v>
      </c>
      <c r="R35" s="310">
        <v>0</v>
      </c>
      <c r="S35" s="311">
        <f t="shared" si="9"/>
        <v>0</v>
      </c>
      <c r="T35" s="316">
        <f>分析係数表!F38</f>
        <v>0.4997199825516766</v>
      </c>
      <c r="U35" s="313">
        <f t="shared" si="1"/>
        <v>0</v>
      </c>
      <c r="V35" s="320">
        <f>分析係数表!D38</f>
        <v>3.5590827435143364E-2</v>
      </c>
      <c r="W35" s="301">
        <f t="shared" si="2"/>
        <v>0</v>
      </c>
      <c r="X35" s="316">
        <f>分析係数表!E38</f>
        <v>3.1059891839156476E-2</v>
      </c>
      <c r="Y35" s="302">
        <f t="shared" si="4"/>
        <v>0</v>
      </c>
    </row>
    <row r="36" spans="1:25">
      <c r="A36" s="278">
        <v>32</v>
      </c>
      <c r="B36" s="266" t="s">
        <v>67</v>
      </c>
      <c r="C36" s="287"/>
      <c r="D36" s="316">
        <f>投入係数表!AF36</f>
        <v>0</v>
      </c>
      <c r="E36" s="306">
        <f t="shared" si="3"/>
        <v>0</v>
      </c>
      <c r="F36" s="316">
        <f>分析係数表!C39</f>
        <v>1</v>
      </c>
      <c r="G36" s="306">
        <f t="shared" si="5"/>
        <v>0</v>
      </c>
      <c r="H36" s="306">
        <v>0</v>
      </c>
      <c r="I36" s="306">
        <f t="shared" si="7"/>
        <v>0</v>
      </c>
      <c r="J36" s="316">
        <f>分析係数表!G39</f>
        <v>0.33345520667958617</v>
      </c>
      <c r="K36" s="308">
        <f t="shared" si="10"/>
        <v>0</v>
      </c>
      <c r="L36" s="49"/>
      <c r="M36" s="50"/>
      <c r="N36" s="318">
        <f>分析係数表!H39</f>
        <v>5.0851604954235139E-3</v>
      </c>
      <c r="O36" s="310">
        <f t="shared" si="8"/>
        <v>0</v>
      </c>
      <c r="P36" s="316">
        <f>分析係数表!C39</f>
        <v>1</v>
      </c>
      <c r="Q36" s="310">
        <f t="shared" si="6"/>
        <v>0</v>
      </c>
      <c r="R36" s="310">
        <v>0</v>
      </c>
      <c r="S36" s="311">
        <f t="shared" si="9"/>
        <v>0</v>
      </c>
      <c r="T36" s="316">
        <f>分析係数表!F39</f>
        <v>0.70859596344355691</v>
      </c>
      <c r="U36" s="313">
        <f t="shared" si="1"/>
        <v>0</v>
      </c>
      <c r="V36" s="320">
        <f>分析係数表!D39</f>
        <v>4.8027598057070089E-2</v>
      </c>
      <c r="W36" s="301">
        <f t="shared" si="2"/>
        <v>0</v>
      </c>
      <c r="X36" s="316">
        <f>分析係数表!E39</f>
        <v>4.8027598057070089E-2</v>
      </c>
      <c r="Y36" s="302">
        <f t="shared" si="4"/>
        <v>0</v>
      </c>
    </row>
    <row r="37" spans="1:25">
      <c r="A37" s="278">
        <v>33</v>
      </c>
      <c r="B37" s="266" t="s">
        <v>96</v>
      </c>
      <c r="C37" s="287"/>
      <c r="D37" s="316">
        <f>投入係数表!AF37</f>
        <v>1.791952333178631E-3</v>
      </c>
      <c r="E37" s="306">
        <f t="shared" si="3"/>
        <v>0</v>
      </c>
      <c r="F37" s="316">
        <f>分析係数表!C40</f>
        <v>0.78927678494152065</v>
      </c>
      <c r="G37" s="306">
        <f t="shared" si="5"/>
        <v>0</v>
      </c>
      <c r="H37" s="306">
        <v>0</v>
      </c>
      <c r="I37" s="306">
        <f t="shared" si="7"/>
        <v>0</v>
      </c>
      <c r="J37" s="316">
        <f>分析係数表!G40</f>
        <v>0.52314226927728547</v>
      </c>
      <c r="K37" s="308">
        <f t="shared" si="10"/>
        <v>0</v>
      </c>
      <c r="L37" s="49"/>
      <c r="M37" s="50"/>
      <c r="N37" s="318">
        <f>分析係数表!H40</f>
        <v>3.428475595158087E-2</v>
      </c>
      <c r="O37" s="310">
        <f t="shared" si="8"/>
        <v>0</v>
      </c>
      <c r="P37" s="316">
        <f>分析係数表!C40</f>
        <v>0.78927678494152065</v>
      </c>
      <c r="Q37" s="310">
        <f t="shared" si="6"/>
        <v>0</v>
      </c>
      <c r="R37" s="310">
        <v>0</v>
      </c>
      <c r="S37" s="311">
        <f t="shared" si="9"/>
        <v>0</v>
      </c>
      <c r="T37" s="316">
        <f>分析係数表!F40</f>
        <v>0.70623799726049996</v>
      </c>
      <c r="U37" s="313">
        <f t="shared" si="1"/>
        <v>0</v>
      </c>
      <c r="V37" s="320">
        <f>分析係数表!D40</f>
        <v>9.0697433955161888E-2</v>
      </c>
      <c r="W37" s="301">
        <f t="shared" si="2"/>
        <v>0</v>
      </c>
      <c r="X37" s="316">
        <f>分析係数表!E40</f>
        <v>9.0562666353757981E-2</v>
      </c>
      <c r="Y37" s="302">
        <f t="shared" si="4"/>
        <v>0</v>
      </c>
    </row>
    <row r="38" spans="1:25">
      <c r="A38" s="278">
        <v>34</v>
      </c>
      <c r="B38" s="266" t="s">
        <v>97</v>
      </c>
      <c r="C38" s="287"/>
      <c r="D38" s="316">
        <f>投入係数表!AF38</f>
        <v>1.2744871898196653E-3</v>
      </c>
      <c r="E38" s="306">
        <f t="shared" si="3"/>
        <v>0</v>
      </c>
      <c r="F38" s="316">
        <f>分析係数表!C41</f>
        <v>0.99594790611943085</v>
      </c>
      <c r="G38" s="306">
        <f t="shared" si="5"/>
        <v>0</v>
      </c>
      <c r="H38" s="306">
        <v>0</v>
      </c>
      <c r="I38" s="306">
        <f t="shared" si="7"/>
        <v>0</v>
      </c>
      <c r="J38" s="316">
        <f>分析係数表!G41</f>
        <v>0.50896339569449323</v>
      </c>
      <c r="K38" s="308">
        <f t="shared" si="10"/>
        <v>0</v>
      </c>
      <c r="L38" s="49"/>
      <c r="M38" s="50"/>
      <c r="N38" s="318">
        <f>分析係数表!H41</f>
        <v>5.504775199299148E-2</v>
      </c>
      <c r="O38" s="310">
        <f t="shared" si="8"/>
        <v>0</v>
      </c>
      <c r="P38" s="316">
        <f>分析係数表!C41</f>
        <v>0.99594790611943085</v>
      </c>
      <c r="Q38" s="310">
        <f t="shared" si="6"/>
        <v>0</v>
      </c>
      <c r="R38" s="310">
        <v>0</v>
      </c>
      <c r="S38" s="311">
        <f t="shared" si="9"/>
        <v>0</v>
      </c>
      <c r="T38" s="316">
        <f>分析係数表!F41</f>
        <v>0.58132099287543681</v>
      </c>
      <c r="U38" s="313">
        <f t="shared" si="1"/>
        <v>0</v>
      </c>
      <c r="V38" s="320">
        <f>分析係数表!D41</f>
        <v>0.12149342216939719</v>
      </c>
      <c r="W38" s="301">
        <f t="shared" si="2"/>
        <v>0</v>
      </c>
      <c r="X38" s="316">
        <f>分析係数表!E41</f>
        <v>0.11755967401821014</v>
      </c>
      <c r="Y38" s="302">
        <f t="shared" si="4"/>
        <v>0</v>
      </c>
    </row>
    <row r="39" spans="1:25">
      <c r="A39" s="278">
        <v>35</v>
      </c>
      <c r="B39" s="266" t="s">
        <v>3</v>
      </c>
      <c r="C39" s="287"/>
      <c r="D39" s="316">
        <f>投入係数表!AF39</f>
        <v>1.7563800784257055E-3</v>
      </c>
      <c r="E39" s="306">
        <f>$C$34*D39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8"/>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投入係数表!AF40</f>
        <v>7.9589585110788119E-2</v>
      </c>
      <c r="E40" s="306">
        <f>$C$34*D40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8"/>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投入係数表!AF41</f>
        <v>7.3089867187651981E-4</v>
      </c>
      <c r="E41" s="306">
        <f>$C$34*D41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8"/>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投入係数表!AF42</f>
        <v>2.5645372410937357E-3</v>
      </c>
      <c r="E42" s="306">
        <f>$C$34*D42</f>
        <v>0</v>
      </c>
      <c r="F42" s="316">
        <f>分析係数表!C45</f>
        <v>1</v>
      </c>
      <c r="G42" s="306">
        <f>E42*F42</f>
        <v>0</v>
      </c>
      <c r="H42" s="306">
        <v>0</v>
      </c>
      <c r="I42" s="306">
        <f>C42+H42</f>
        <v>0</v>
      </c>
      <c r="J42" s="316">
        <f>分析係数表!G45</f>
        <v>0</v>
      </c>
      <c r="K42" s="308">
        <f>I42*J42</f>
        <v>0</v>
      </c>
      <c r="L42" s="49"/>
      <c r="M42" s="50"/>
      <c r="N42" s="318">
        <f>分析係数表!H45</f>
        <v>0</v>
      </c>
      <c r="O42" s="310">
        <f t="shared" si="8"/>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投入係数表!AF43</f>
        <v>4.3648268214800841E-3</v>
      </c>
      <c r="E43" s="306">
        <f>$C$34*D43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8"/>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投入係数表!AF44</f>
        <v>0.35559748882114106</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54235-2EE9-467C-A014-80C688113B24}">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339</v>
      </c>
      <c r="S2" s="83" t="s">
        <v>240</v>
      </c>
      <c r="U2" s="290" t="s">
        <v>227</v>
      </c>
      <c r="W2" s="83" t="s">
        <v>216</v>
      </c>
      <c r="Y2" s="83" t="s">
        <v>241</v>
      </c>
    </row>
    <row r="3" spans="1:25" ht="44">
      <c r="B3" s="39"/>
      <c r="C3" s="40" t="s">
        <v>242</v>
      </c>
      <c r="D3" s="40" t="s">
        <v>340</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投入係数表!AG5</f>
        <v>0</v>
      </c>
      <c r="E5" s="306">
        <f>$C$35*D5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 t="shared" ref="Q5:Q11" si="0">O5*P5</f>
        <v>0</v>
      </c>
      <c r="R5" s="310">
        <f t="array" ref="R5:R43">MMULT(逆行列係数表!C5:AO43,Q5:Q43)</f>
        <v>0</v>
      </c>
      <c r="S5" s="311">
        <f>I5+R5</f>
        <v>0</v>
      </c>
      <c r="T5" s="316">
        <f>分析係数表!F8</f>
        <v>0.42721038226158625</v>
      </c>
      <c r="U5" s="313">
        <f>S5*T5</f>
        <v>0</v>
      </c>
      <c r="V5" s="320">
        <f>分析係数表!D8</f>
        <v>0.32298797552049696</v>
      </c>
      <c r="W5" s="301">
        <f t="shared" ref="W5:W38" si="1">ROUND(S5*V5,0)</f>
        <v>0</v>
      </c>
      <c r="X5" s="316">
        <f>分析係数表!E8</f>
        <v>0.12265584155979949</v>
      </c>
      <c r="Y5" s="302">
        <f>ROUND(S5*X5,0)</f>
        <v>0</v>
      </c>
    </row>
    <row r="6" spans="1:25">
      <c r="A6" s="278">
        <v>2</v>
      </c>
      <c r="B6" s="266" t="s">
        <v>74</v>
      </c>
      <c r="C6" s="287"/>
      <c r="D6" s="316">
        <f>投入係数表!AG6</f>
        <v>0</v>
      </c>
      <c r="E6" s="306">
        <f>$C$35*D6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 t="shared" si="0"/>
        <v>0</v>
      </c>
      <c r="R6" s="310">
        <v>0</v>
      </c>
      <c r="S6" s="311">
        <f>I6+R6</f>
        <v>0</v>
      </c>
      <c r="T6" s="316">
        <f>分析係数表!F9</f>
        <v>0.63987813845992225</v>
      </c>
      <c r="U6" s="313">
        <f>S6*T6</f>
        <v>0</v>
      </c>
      <c r="V6" s="320">
        <f>分析係数表!D9</f>
        <v>0.29572434079210003</v>
      </c>
      <c r="W6" s="301">
        <f t="shared" si="1"/>
        <v>0</v>
      </c>
      <c r="X6" s="316">
        <f>分析係数表!E9</f>
        <v>0.26862065342998215</v>
      </c>
      <c r="Y6" s="302">
        <f>ROUND(S6*X6,0)</f>
        <v>0</v>
      </c>
    </row>
    <row r="7" spans="1:25">
      <c r="A7" s="278">
        <v>3</v>
      </c>
      <c r="B7" s="266" t="s">
        <v>75</v>
      </c>
      <c r="C7" s="287"/>
      <c r="D7" s="316">
        <f>投入係数表!AG7</f>
        <v>0</v>
      </c>
      <c r="E7" s="306">
        <f>$C$35*D7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 t="shared" si="0"/>
        <v>0</v>
      </c>
      <c r="R7" s="310">
        <v>0</v>
      </c>
      <c r="S7" s="311">
        <f>I7+R7</f>
        <v>0</v>
      </c>
      <c r="T7" s="316">
        <f>分析係数表!F10</f>
        <v>0.47381340455197063</v>
      </c>
      <c r="U7" s="313">
        <f>S7*T7</f>
        <v>0</v>
      </c>
      <c r="V7" s="320">
        <f>分析係数表!D10</f>
        <v>9.5045460793747427E-2</v>
      </c>
      <c r="W7" s="301">
        <f t="shared" si="1"/>
        <v>0</v>
      </c>
      <c r="X7" s="316">
        <f>分析係数表!E10</f>
        <v>4.2279520059697977E-2</v>
      </c>
      <c r="Y7" s="302">
        <f>ROUND(S7*X7,0)</f>
        <v>0</v>
      </c>
    </row>
    <row r="8" spans="1:25">
      <c r="A8" s="278">
        <v>4</v>
      </c>
      <c r="B8" s="266" t="s">
        <v>76</v>
      </c>
      <c r="C8" s="287"/>
      <c r="D8" s="316">
        <f>投入係数表!AG8</f>
        <v>0</v>
      </c>
      <c r="E8" s="306">
        <f>$C$35*D8</f>
        <v>0</v>
      </c>
      <c r="F8" s="316">
        <f>分析係数表!C11</f>
        <v>9.348517078458185E-3</v>
      </c>
      <c r="G8" s="306">
        <f>E8*F8</f>
        <v>0</v>
      </c>
      <c r="H8" s="306">
        <v>0</v>
      </c>
      <c r="I8" s="306">
        <f>C8+H8</f>
        <v>0</v>
      </c>
      <c r="J8" s="316">
        <f>分析係数表!G11</f>
        <v>0.2579516055394917</v>
      </c>
      <c r="K8" s="308">
        <f>I8*J8</f>
        <v>0</v>
      </c>
      <c r="L8" s="49"/>
      <c r="M8" s="50"/>
      <c r="N8" s="318">
        <f>分析係数表!H11</f>
        <v>-1.9466162084954558E-5</v>
      </c>
      <c r="O8" s="310">
        <f t="shared" ref="O8:O43" si="2">$M$44*N8</f>
        <v>0</v>
      </c>
      <c r="P8" s="316">
        <f>分析係数表!C11</f>
        <v>9.348517078458185E-3</v>
      </c>
      <c r="Q8" s="310">
        <f t="shared" si="0"/>
        <v>0</v>
      </c>
      <c r="R8" s="310">
        <v>0</v>
      </c>
      <c r="S8" s="311">
        <f t="shared" ref="S8:S38" si="3">I8+R8</f>
        <v>0</v>
      </c>
      <c r="T8" s="316">
        <f>分析係数表!F11</f>
        <v>0.54360066960888753</v>
      </c>
      <c r="U8" s="313">
        <f>S8*T8</f>
        <v>0</v>
      </c>
      <c r="V8" s="320">
        <f>分析係数表!D11</f>
        <v>4.0785268604474206E-2</v>
      </c>
      <c r="W8" s="301">
        <f>ROUND(S8*V8,0)</f>
        <v>0</v>
      </c>
      <c r="X8" s="316">
        <f>分析係数表!E11</f>
        <v>3.926343022371024E-2</v>
      </c>
      <c r="Y8" s="302">
        <f>ROUND(S8*X8,0)</f>
        <v>0</v>
      </c>
    </row>
    <row r="9" spans="1:25">
      <c r="A9" s="278">
        <v>5</v>
      </c>
      <c r="B9" s="266" t="s">
        <v>77</v>
      </c>
      <c r="C9" s="287"/>
      <c r="D9" s="316">
        <f>投入係数表!AG9</f>
        <v>0</v>
      </c>
      <c r="E9" s="306">
        <f t="shared" ref="E9:E38" si="4">$C$35*D9</f>
        <v>0</v>
      </c>
      <c r="F9" s="316">
        <f>分析係数表!C12</f>
        <v>0.26169189557273109</v>
      </c>
      <c r="G9" s="306">
        <f t="shared" ref="G9:G38" si="5">E9*F9</f>
        <v>0</v>
      </c>
      <c r="H9" s="306">
        <v>0</v>
      </c>
      <c r="I9" s="306">
        <f t="shared" ref="I9:I38" si="6">C9+H9</f>
        <v>0</v>
      </c>
      <c r="J9" s="316">
        <f>分析係数表!G12</f>
        <v>0.13770114594385849</v>
      </c>
      <c r="K9" s="308">
        <f t="shared" ref="K9:K38" si="7">I9*J9</f>
        <v>0</v>
      </c>
      <c r="L9" s="49"/>
      <c r="M9" s="50"/>
      <c r="N9" s="318">
        <f>分析係数表!H12</f>
        <v>0.10146071966313146</v>
      </c>
      <c r="O9" s="310">
        <f t="shared" si="2"/>
        <v>0</v>
      </c>
      <c r="P9" s="316">
        <f>分析係数表!C12</f>
        <v>0.26169189557273109</v>
      </c>
      <c r="Q9" s="310">
        <f t="shared" si="0"/>
        <v>0</v>
      </c>
      <c r="R9" s="310">
        <v>0</v>
      </c>
      <c r="S9" s="311">
        <f t="shared" si="3"/>
        <v>0</v>
      </c>
      <c r="T9" s="316">
        <f>分析係数表!F12</f>
        <v>0.33651535386825859</v>
      </c>
      <c r="U9" s="313">
        <f t="shared" ref="U9:U38" si="8">S9*T9</f>
        <v>0</v>
      </c>
      <c r="V9" s="320">
        <f>分析係数表!D12</f>
        <v>3.4578030097235327E-2</v>
      </c>
      <c r="W9" s="301">
        <f>ROUND(S9*V9,0)</f>
        <v>0</v>
      </c>
      <c r="X9" s="316">
        <f>分析係数表!E12</f>
        <v>3.3355134693599395E-2</v>
      </c>
      <c r="Y9" s="302">
        <f t="shared" ref="Y9:Y38" si="9">ROUND(S9*X9,0)</f>
        <v>0</v>
      </c>
    </row>
    <row r="10" spans="1:25">
      <c r="A10" s="278">
        <v>6</v>
      </c>
      <c r="B10" s="266" t="s">
        <v>78</v>
      </c>
      <c r="C10" s="287"/>
      <c r="D10" s="316">
        <f>投入係数表!AG10</f>
        <v>6.9980910033255002E-4</v>
      </c>
      <c r="E10" s="306">
        <f t="shared" si="4"/>
        <v>0</v>
      </c>
      <c r="F10" s="316">
        <f>分析係数表!C13</f>
        <v>8.2810371123538395E-2</v>
      </c>
      <c r="G10" s="306">
        <f t="shared" si="5"/>
        <v>0</v>
      </c>
      <c r="H10" s="306">
        <v>0</v>
      </c>
      <c r="I10" s="306">
        <f t="shared" si="6"/>
        <v>0</v>
      </c>
      <c r="J10" s="316">
        <f>分析係数表!G13</f>
        <v>0.2721720626600464</v>
      </c>
      <c r="K10" s="308">
        <f t="shared" si="7"/>
        <v>0</v>
      </c>
      <c r="L10" s="49"/>
      <c r="M10" s="50"/>
      <c r="N10" s="318">
        <f>分析係数表!H13</f>
        <v>1.212874021164739E-2</v>
      </c>
      <c r="O10" s="310">
        <f t="shared" si="2"/>
        <v>0</v>
      </c>
      <c r="P10" s="316">
        <f>分析係数表!C13</f>
        <v>8.2810371123538395E-2</v>
      </c>
      <c r="Q10" s="310">
        <f t="shared" si="0"/>
        <v>0</v>
      </c>
      <c r="R10" s="310">
        <v>0</v>
      </c>
      <c r="S10" s="311">
        <f t="shared" si="3"/>
        <v>0</v>
      </c>
      <c r="T10" s="316">
        <f>分析係数表!F13</f>
        <v>0.39077170920544851</v>
      </c>
      <c r="U10" s="313">
        <f t="shared" si="8"/>
        <v>0</v>
      </c>
      <c r="V10" s="320">
        <f>分析係数表!D13</f>
        <v>0.12720758845381647</v>
      </c>
      <c r="W10" s="301">
        <f>ROUND(S10*V10,0)</f>
        <v>0</v>
      </c>
      <c r="X10" s="316">
        <f>分析係数表!E13</f>
        <v>9.5492852763317662E-2</v>
      </c>
      <c r="Y10" s="302">
        <f t="shared" si="9"/>
        <v>0</v>
      </c>
    </row>
    <row r="11" spans="1:25">
      <c r="A11" s="278">
        <v>7</v>
      </c>
      <c r="B11" s="266" t="s">
        <v>79</v>
      </c>
      <c r="C11" s="287"/>
      <c r="D11" s="316">
        <f>投入係数表!AG11</f>
        <v>9.3142152241312195E-3</v>
      </c>
      <c r="E11" s="306">
        <f t="shared" si="4"/>
        <v>0</v>
      </c>
      <c r="F11" s="316">
        <f>分析係数表!C14</f>
        <v>0.29759344347769412</v>
      </c>
      <c r="G11" s="306">
        <f t="shared" si="5"/>
        <v>0</v>
      </c>
      <c r="H11" s="306">
        <v>0</v>
      </c>
      <c r="I11" s="306">
        <f t="shared" si="6"/>
        <v>0</v>
      </c>
      <c r="J11" s="316">
        <f>分析係数表!G14</f>
        <v>0.17335642824825784</v>
      </c>
      <c r="K11" s="308">
        <f t="shared" si="7"/>
        <v>0</v>
      </c>
      <c r="L11" s="49"/>
      <c r="M11" s="50"/>
      <c r="N11" s="318">
        <f>分析係数表!H14</f>
        <v>1.9165801846449152E-3</v>
      </c>
      <c r="O11" s="310">
        <f t="shared" si="2"/>
        <v>0</v>
      </c>
      <c r="P11" s="316">
        <f>分析係数表!C14</f>
        <v>0.29759344347769412</v>
      </c>
      <c r="Q11" s="310">
        <f t="shared" si="0"/>
        <v>0</v>
      </c>
      <c r="R11" s="310">
        <v>0</v>
      </c>
      <c r="S11" s="311">
        <f t="shared" si="3"/>
        <v>0</v>
      </c>
      <c r="T11" s="316">
        <f>分析係数表!F14</f>
        <v>0.35598651785260127</v>
      </c>
      <c r="U11" s="313">
        <f t="shared" si="8"/>
        <v>0</v>
      </c>
      <c r="V11" s="320">
        <f>分析係数表!D14</f>
        <v>4.3833041969742803E-2</v>
      </c>
      <c r="W11" s="301">
        <f>ROUND(S11*V11,0)</f>
        <v>0</v>
      </c>
      <c r="X11" s="316">
        <f>分析係数表!E14</f>
        <v>3.8757158040430381E-2</v>
      </c>
      <c r="Y11" s="302">
        <f t="shared" si="9"/>
        <v>0</v>
      </c>
    </row>
    <row r="12" spans="1:25">
      <c r="A12" s="278">
        <v>8</v>
      </c>
      <c r="B12" s="266" t="s">
        <v>80</v>
      </c>
      <c r="C12" s="287"/>
      <c r="D12" s="316">
        <f>投入係数表!AG12</f>
        <v>6.3601953086523983E-4</v>
      </c>
      <c r="E12" s="306">
        <f t="shared" si="4"/>
        <v>0</v>
      </c>
      <c r="F12" s="316">
        <f>分析係数表!C15</f>
        <v>0.21593049601829584</v>
      </c>
      <c r="G12" s="306">
        <f t="shared" si="5"/>
        <v>0</v>
      </c>
      <c r="H12" s="306">
        <v>0</v>
      </c>
      <c r="I12" s="306">
        <f t="shared" si="6"/>
        <v>0</v>
      </c>
      <c r="J12" s="316">
        <f>分析係数表!G15</f>
        <v>0.1171240792325445</v>
      </c>
      <c r="K12" s="308">
        <f t="shared" si="7"/>
        <v>0</v>
      </c>
      <c r="L12" s="49"/>
      <c r="M12" s="50"/>
      <c r="N12" s="318">
        <f>分析係数表!H15</f>
        <v>7.9892300155183192E-3</v>
      </c>
      <c r="O12" s="310">
        <f t="shared" si="2"/>
        <v>0</v>
      </c>
      <c r="P12" s="316">
        <f>分析係数表!C15</f>
        <v>0.21593049601829584</v>
      </c>
      <c r="Q12" s="310">
        <f t="shared" ref="Q12:Q38" si="10">O12*P12</f>
        <v>0</v>
      </c>
      <c r="R12" s="310">
        <v>0</v>
      </c>
      <c r="S12" s="311">
        <f t="shared" si="3"/>
        <v>0</v>
      </c>
      <c r="T12" s="316">
        <f>分析係数表!F15</f>
        <v>0.35842164855867914</v>
      </c>
      <c r="U12" s="313">
        <f t="shared" si="8"/>
        <v>0</v>
      </c>
      <c r="V12" s="320">
        <f>分析係数表!D15</f>
        <v>1.5678367482667734E-2</v>
      </c>
      <c r="W12" s="301">
        <f t="shared" si="1"/>
        <v>0</v>
      </c>
      <c r="X12" s="316">
        <f>分析係数表!E15</f>
        <v>1.5634458686506418E-2</v>
      </c>
      <c r="Y12" s="302">
        <f t="shared" si="9"/>
        <v>0</v>
      </c>
    </row>
    <row r="13" spans="1:25">
      <c r="A13" s="278">
        <v>9</v>
      </c>
      <c r="B13" s="266" t="s">
        <v>81</v>
      </c>
      <c r="C13" s="287"/>
      <c r="D13" s="316">
        <f>投入係数表!AG13</f>
        <v>2.7223136852078554E-3</v>
      </c>
      <c r="E13" s="306">
        <f t="shared" si="4"/>
        <v>0</v>
      </c>
      <c r="F13" s="316">
        <f>分析係数表!C16</f>
        <v>0.18770505348742417</v>
      </c>
      <c r="G13" s="306">
        <f t="shared" si="5"/>
        <v>0</v>
      </c>
      <c r="H13" s="306">
        <v>0</v>
      </c>
      <c r="I13" s="306">
        <f t="shared" si="6"/>
        <v>0</v>
      </c>
      <c r="J13" s="316">
        <f>分析係数表!G16</f>
        <v>1.5279579137581789E-2</v>
      </c>
      <c r="K13" s="308">
        <f t="shared" si="7"/>
        <v>0</v>
      </c>
      <c r="L13" s="49"/>
      <c r="M13" s="50"/>
      <c r="N13" s="318">
        <f>分析係数表!H16</f>
        <v>6.0242927132958465E-3</v>
      </c>
      <c r="O13" s="310">
        <f t="shared" si="2"/>
        <v>0</v>
      </c>
      <c r="P13" s="316">
        <f>分析係数表!C16</f>
        <v>0.18770505348742417</v>
      </c>
      <c r="Q13" s="310">
        <f t="shared" si="10"/>
        <v>0</v>
      </c>
      <c r="R13" s="310">
        <v>0</v>
      </c>
      <c r="S13" s="311">
        <f t="shared" si="3"/>
        <v>0</v>
      </c>
      <c r="T13" s="316">
        <f>分析係数表!F16</f>
        <v>0.2627694146106877</v>
      </c>
      <c r="U13" s="313">
        <f t="shared" si="8"/>
        <v>0</v>
      </c>
      <c r="V13" s="320">
        <f>分析係数表!D16</f>
        <v>1.0339400475073228E-2</v>
      </c>
      <c r="W13" s="301">
        <f t="shared" si="1"/>
        <v>0</v>
      </c>
      <c r="X13" s="316">
        <f>分析係数表!E16</f>
        <v>1.0339400475073228E-2</v>
      </c>
      <c r="Y13" s="302">
        <f t="shared" si="9"/>
        <v>0</v>
      </c>
    </row>
    <row r="14" spans="1:25">
      <c r="A14" s="278">
        <v>10</v>
      </c>
      <c r="B14" s="266" t="s">
        <v>82</v>
      </c>
      <c r="C14" s="287"/>
      <c r="D14" s="316">
        <f>投入係数表!AG14</f>
        <v>2.7992364013302001E-3</v>
      </c>
      <c r="E14" s="306">
        <f t="shared" si="4"/>
        <v>0</v>
      </c>
      <c r="F14" s="316">
        <f>分析係数表!C17</f>
        <v>0.24245613901755958</v>
      </c>
      <c r="G14" s="306">
        <f t="shared" si="5"/>
        <v>0</v>
      </c>
      <c r="H14" s="306">
        <v>0</v>
      </c>
      <c r="I14" s="306">
        <f t="shared" si="6"/>
        <v>0</v>
      </c>
      <c r="J14" s="316">
        <f>分析係数表!G17</f>
        <v>0.24054742090319753</v>
      </c>
      <c r="K14" s="308">
        <f t="shared" si="7"/>
        <v>0</v>
      </c>
      <c r="L14" s="49"/>
      <c r="M14" s="50"/>
      <c r="N14" s="318">
        <f>分析係数表!H17</f>
        <v>2.8816966460243139E-3</v>
      </c>
      <c r="O14" s="310">
        <f t="shared" si="2"/>
        <v>0</v>
      </c>
      <c r="P14" s="316">
        <f>分析係数表!C17</f>
        <v>0.24245613901755958</v>
      </c>
      <c r="Q14" s="310">
        <f t="shared" si="10"/>
        <v>0</v>
      </c>
      <c r="R14" s="310">
        <v>0</v>
      </c>
      <c r="S14" s="311">
        <f t="shared" si="3"/>
        <v>0</v>
      </c>
      <c r="T14" s="316">
        <f>分析係数表!F17</f>
        <v>0.42825667105631338</v>
      </c>
      <c r="U14" s="313">
        <f t="shared" si="8"/>
        <v>0</v>
      </c>
      <c r="V14" s="320">
        <f>分析係数表!D17</f>
        <v>5.1560411778863557E-2</v>
      </c>
      <c r="W14" s="301">
        <f t="shared" si="1"/>
        <v>0</v>
      </c>
      <c r="X14" s="316">
        <f>分析係数表!E17</f>
        <v>4.9008807340167618E-2</v>
      </c>
      <c r="Y14" s="302">
        <f t="shared" si="9"/>
        <v>0</v>
      </c>
    </row>
    <row r="15" spans="1:25">
      <c r="A15" s="278">
        <v>11</v>
      </c>
      <c r="B15" s="266" t="s">
        <v>83</v>
      </c>
      <c r="C15" s="287"/>
      <c r="D15" s="316">
        <f>投入係数表!AG15</f>
        <v>3.7523276157241289E-6</v>
      </c>
      <c r="E15" s="306">
        <f t="shared" si="4"/>
        <v>0</v>
      </c>
      <c r="F15" s="316">
        <f>分析係数表!C18</f>
        <v>0.40831687749419565</v>
      </c>
      <c r="G15" s="306">
        <f t="shared" si="5"/>
        <v>0</v>
      </c>
      <c r="H15" s="306">
        <v>0</v>
      </c>
      <c r="I15" s="306">
        <f t="shared" si="6"/>
        <v>0</v>
      </c>
      <c r="J15" s="316">
        <f>分析係数表!G18</f>
        <v>0.21766947174074985</v>
      </c>
      <c r="K15" s="308">
        <f t="shared" si="7"/>
        <v>0</v>
      </c>
      <c r="L15" s="49"/>
      <c r="M15" s="50"/>
      <c r="N15" s="318">
        <f>分析係数表!H18</f>
        <v>4.4543159123807785E-4</v>
      </c>
      <c r="O15" s="310">
        <f t="shared" si="2"/>
        <v>0</v>
      </c>
      <c r="P15" s="316">
        <f>分析係数表!C18</f>
        <v>0.40831687749419565</v>
      </c>
      <c r="Q15" s="310">
        <f t="shared" si="10"/>
        <v>0</v>
      </c>
      <c r="R15" s="310">
        <v>0</v>
      </c>
      <c r="S15" s="311">
        <f t="shared" si="3"/>
        <v>0</v>
      </c>
      <c r="T15" s="316">
        <f>分析係数表!F18</f>
        <v>0.48997194925916815</v>
      </c>
      <c r="U15" s="313">
        <f t="shared" si="8"/>
        <v>0</v>
      </c>
      <c r="V15" s="320">
        <f>分析係数表!D18</f>
        <v>3.8565313316438733E-2</v>
      </c>
      <c r="W15" s="301">
        <f t="shared" si="1"/>
        <v>0</v>
      </c>
      <c r="X15" s="316">
        <f>分析係数表!E18</f>
        <v>3.6576455199010559E-2</v>
      </c>
      <c r="Y15" s="302">
        <f t="shared" si="9"/>
        <v>0</v>
      </c>
    </row>
    <row r="16" spans="1:25">
      <c r="A16" s="278">
        <v>12</v>
      </c>
      <c r="B16" s="266" t="s">
        <v>84</v>
      </c>
      <c r="C16" s="287"/>
      <c r="D16" s="316">
        <f>投入係数表!AG16</f>
        <v>0</v>
      </c>
      <c r="E16" s="306">
        <f t="shared" si="4"/>
        <v>0</v>
      </c>
      <c r="F16" s="316">
        <f>分析係数表!C19</f>
        <v>0.72110086081153413</v>
      </c>
      <c r="G16" s="306">
        <f t="shared" si="5"/>
        <v>0</v>
      </c>
      <c r="H16" s="306">
        <v>0</v>
      </c>
      <c r="I16" s="306">
        <f t="shared" si="6"/>
        <v>0</v>
      </c>
      <c r="J16" s="316">
        <f>分析係数表!G19</f>
        <v>6.2445810408374151E-2</v>
      </c>
      <c r="K16" s="308">
        <f t="shared" si="7"/>
        <v>0</v>
      </c>
      <c r="L16" s="49"/>
      <c r="M16" s="50"/>
      <c r="N16" s="318">
        <f>分析係数表!H19</f>
        <v>-1.2604560155461526E-4</v>
      </c>
      <c r="O16" s="310">
        <f t="shared" si="2"/>
        <v>0</v>
      </c>
      <c r="P16" s="316">
        <f>分析係数表!C19</f>
        <v>0.72110086081153413</v>
      </c>
      <c r="Q16" s="310">
        <f t="shared" si="10"/>
        <v>0</v>
      </c>
      <c r="R16" s="310">
        <v>0</v>
      </c>
      <c r="S16" s="311">
        <f t="shared" si="3"/>
        <v>0</v>
      </c>
      <c r="T16" s="316">
        <f>分析係数表!F19</f>
        <v>0.21331101927013058</v>
      </c>
      <c r="U16" s="313">
        <f t="shared" si="8"/>
        <v>0</v>
      </c>
      <c r="V16" s="320">
        <f>分析係数表!D19</f>
        <v>1.2736199640345095E-2</v>
      </c>
      <c r="W16" s="301">
        <f t="shared" si="1"/>
        <v>0</v>
      </c>
      <c r="X16" s="316">
        <f>分析係数表!E19</f>
        <v>1.2523714081279422E-2</v>
      </c>
      <c r="Y16" s="302">
        <f t="shared" si="9"/>
        <v>0</v>
      </c>
    </row>
    <row r="17" spans="1:25">
      <c r="A17" s="278">
        <v>13</v>
      </c>
      <c r="B17" s="266" t="s">
        <v>85</v>
      </c>
      <c r="C17" s="287"/>
      <c r="D17" s="316">
        <f>投入係数表!AG17</f>
        <v>6.6603815179103282E-5</v>
      </c>
      <c r="E17" s="306">
        <f t="shared" si="4"/>
        <v>0</v>
      </c>
      <c r="F17" s="316">
        <f>分析係数表!C20</f>
        <v>4.9598906854145253E-2</v>
      </c>
      <c r="G17" s="306">
        <f t="shared" si="5"/>
        <v>0</v>
      </c>
      <c r="H17" s="306">
        <v>0</v>
      </c>
      <c r="I17" s="306">
        <f t="shared" si="6"/>
        <v>0</v>
      </c>
      <c r="J17" s="316">
        <f>分析係数表!G20</f>
        <v>0.11671945764775135</v>
      </c>
      <c r="K17" s="308">
        <f t="shared" si="7"/>
        <v>0</v>
      </c>
      <c r="L17" s="49"/>
      <c r="M17" s="50"/>
      <c r="N17" s="318">
        <f>分析係数表!H20</f>
        <v>7.0439320449493942E-4</v>
      </c>
      <c r="O17" s="310">
        <f t="shared" si="2"/>
        <v>0</v>
      </c>
      <c r="P17" s="316">
        <f>分析係数表!C20</f>
        <v>4.9598906854145253E-2</v>
      </c>
      <c r="Q17" s="310">
        <f t="shared" si="10"/>
        <v>0</v>
      </c>
      <c r="R17" s="310">
        <v>0</v>
      </c>
      <c r="S17" s="311">
        <f t="shared" si="3"/>
        <v>0</v>
      </c>
      <c r="T17" s="316">
        <f>分析係数表!F20</f>
        <v>0.2109583665362576</v>
      </c>
      <c r="U17" s="313">
        <f t="shared" si="8"/>
        <v>0</v>
      </c>
      <c r="V17" s="320">
        <f>分析係数表!D20</f>
        <v>3.0797631013066269E-2</v>
      </c>
      <c r="W17" s="301">
        <f t="shared" si="1"/>
        <v>0</v>
      </c>
      <c r="X17" s="316">
        <f>分析係数表!E20</f>
        <v>2.9972730221401771E-2</v>
      </c>
      <c r="Y17" s="302">
        <f t="shared" si="9"/>
        <v>0</v>
      </c>
    </row>
    <row r="18" spans="1:25">
      <c r="A18" s="278">
        <v>14</v>
      </c>
      <c r="B18" s="266" t="s">
        <v>86</v>
      </c>
      <c r="C18" s="287"/>
      <c r="D18" s="316">
        <f>投入係数表!AG18</f>
        <v>4.5590780531048168E-4</v>
      </c>
      <c r="E18" s="306">
        <f t="shared" si="4"/>
        <v>0</v>
      </c>
      <c r="F18" s="316">
        <f>分析係数表!C21</f>
        <v>0.28411166756853934</v>
      </c>
      <c r="G18" s="306">
        <f t="shared" si="5"/>
        <v>0</v>
      </c>
      <c r="H18" s="306">
        <v>0</v>
      </c>
      <c r="I18" s="306">
        <f t="shared" si="6"/>
        <v>0</v>
      </c>
      <c r="J18" s="316">
        <f>分析係数表!G21</f>
        <v>0.29005387701730417</v>
      </c>
      <c r="K18" s="308">
        <f t="shared" si="7"/>
        <v>0</v>
      </c>
      <c r="L18" s="49"/>
      <c r="M18" s="50"/>
      <c r="N18" s="318">
        <f>分析係数表!H21</f>
        <v>2.3737267060065176E-3</v>
      </c>
      <c r="O18" s="310">
        <f t="shared" si="2"/>
        <v>0</v>
      </c>
      <c r="P18" s="316">
        <f>分析係数表!C21</f>
        <v>0.28411166756853934</v>
      </c>
      <c r="Q18" s="310">
        <f t="shared" si="10"/>
        <v>0</v>
      </c>
      <c r="R18" s="310">
        <v>0</v>
      </c>
      <c r="S18" s="311">
        <f t="shared" si="3"/>
        <v>0</v>
      </c>
      <c r="T18" s="316">
        <f>分析係数表!F21</f>
        <v>0.45791147145628314</v>
      </c>
      <c r="U18" s="313">
        <f t="shared" si="8"/>
        <v>0</v>
      </c>
      <c r="V18" s="320">
        <f>分析係数表!D21</f>
        <v>5.9847590028896828E-2</v>
      </c>
      <c r="W18" s="301">
        <f t="shared" si="1"/>
        <v>0</v>
      </c>
      <c r="X18" s="316">
        <f>分析係数表!E21</f>
        <v>5.4782163530779596E-2</v>
      </c>
      <c r="Y18" s="302">
        <f t="shared" si="9"/>
        <v>0</v>
      </c>
    </row>
    <row r="19" spans="1:25">
      <c r="A19" s="278">
        <v>15</v>
      </c>
      <c r="B19" s="266" t="s">
        <v>70</v>
      </c>
      <c r="C19" s="287"/>
      <c r="D19" s="316">
        <f>投入係数表!AG19</f>
        <v>1.8761638078620644E-6</v>
      </c>
      <c r="E19" s="306">
        <f t="shared" si="4"/>
        <v>0</v>
      </c>
      <c r="F19" s="316">
        <f>分析係数表!C22</f>
        <v>0.28280144764930404</v>
      </c>
      <c r="G19" s="306">
        <f t="shared" si="5"/>
        <v>0</v>
      </c>
      <c r="H19" s="306">
        <v>0</v>
      </c>
      <c r="I19" s="306">
        <f t="shared" si="6"/>
        <v>0</v>
      </c>
      <c r="J19" s="316">
        <f>分析係数表!G22</f>
        <v>0.21325815420745545</v>
      </c>
      <c r="K19" s="308">
        <f t="shared" si="7"/>
        <v>0</v>
      </c>
      <c r="L19" s="49"/>
      <c r="M19" s="50"/>
      <c r="N19" s="318">
        <f>分析係数表!H22</f>
        <v>5.2408897921031505E-5</v>
      </c>
      <c r="O19" s="310">
        <f t="shared" si="2"/>
        <v>0</v>
      </c>
      <c r="P19" s="316">
        <f>分析係数表!C22</f>
        <v>0.28280144764930404</v>
      </c>
      <c r="Q19" s="310">
        <f t="shared" si="10"/>
        <v>0</v>
      </c>
      <c r="R19" s="310">
        <v>0</v>
      </c>
      <c r="S19" s="311">
        <f t="shared" si="3"/>
        <v>0</v>
      </c>
      <c r="T19" s="316">
        <f>分析係数表!F22</f>
        <v>0.43073258580094059</v>
      </c>
      <c r="U19" s="313">
        <f t="shared" si="8"/>
        <v>0</v>
      </c>
      <c r="V19" s="320">
        <f>分析係数表!D22</f>
        <v>2.2938556731137788E-2</v>
      </c>
      <c r="W19" s="301">
        <f t="shared" si="1"/>
        <v>0</v>
      </c>
      <c r="X19" s="316">
        <f>分析係数表!E22</f>
        <v>2.2183368519679003E-2</v>
      </c>
      <c r="Y19" s="302">
        <f t="shared" si="9"/>
        <v>0</v>
      </c>
    </row>
    <row r="20" spans="1:25">
      <c r="A20" s="278">
        <v>16</v>
      </c>
      <c r="B20" s="266" t="s">
        <v>71</v>
      </c>
      <c r="C20" s="287"/>
      <c r="D20" s="316">
        <f>投入係数表!AG20</f>
        <v>2.8142457117930969E-6</v>
      </c>
      <c r="E20" s="306">
        <f t="shared" si="4"/>
        <v>0</v>
      </c>
      <c r="F20" s="316">
        <f>分析係数表!C23</f>
        <v>0.31843177703160996</v>
      </c>
      <c r="G20" s="306">
        <f t="shared" si="5"/>
        <v>0</v>
      </c>
      <c r="H20" s="306">
        <v>0</v>
      </c>
      <c r="I20" s="306">
        <f t="shared" si="6"/>
        <v>0</v>
      </c>
      <c r="J20" s="316">
        <f>分析係数表!G23</f>
        <v>0.24379890925547271</v>
      </c>
      <c r="K20" s="308">
        <f t="shared" si="7"/>
        <v>0</v>
      </c>
      <c r="L20" s="49"/>
      <c r="M20" s="50"/>
      <c r="N20" s="318">
        <f>分析係数表!H23</f>
        <v>7.2227388731505603E-6</v>
      </c>
      <c r="O20" s="310">
        <f t="shared" si="2"/>
        <v>0</v>
      </c>
      <c r="P20" s="316">
        <f>分析係数表!C23</f>
        <v>0.31843177703160996</v>
      </c>
      <c r="Q20" s="310">
        <f t="shared" si="10"/>
        <v>0</v>
      </c>
      <c r="R20" s="310">
        <v>0</v>
      </c>
      <c r="S20" s="311">
        <f t="shared" si="3"/>
        <v>0</v>
      </c>
      <c r="T20" s="316">
        <f>分析係数表!F23</f>
        <v>0.43764444987651224</v>
      </c>
      <c r="U20" s="313">
        <f>S20*T20</f>
        <v>0</v>
      </c>
      <c r="V20" s="320">
        <f>分析係数表!D23</f>
        <v>3.7770855561684982E-2</v>
      </c>
      <c r="W20" s="301">
        <f t="shared" si="1"/>
        <v>0</v>
      </c>
      <c r="X20" s="316">
        <f>分析係数表!E23</f>
        <v>3.6503495425501575E-2</v>
      </c>
      <c r="Y20" s="302">
        <f t="shared" si="9"/>
        <v>0</v>
      </c>
    </row>
    <row r="21" spans="1:25">
      <c r="A21" s="278">
        <v>17</v>
      </c>
      <c r="B21" s="266" t="s">
        <v>72</v>
      </c>
      <c r="C21" s="287"/>
      <c r="D21" s="316">
        <f>投入係数表!AG21</f>
        <v>6.378956946731019E-5</v>
      </c>
      <c r="E21" s="306">
        <f t="shared" si="4"/>
        <v>0</v>
      </c>
      <c r="F21" s="316">
        <f>分析係数表!C24</f>
        <v>6.5709335168878003E-2</v>
      </c>
      <c r="G21" s="306">
        <f t="shared" si="5"/>
        <v>0</v>
      </c>
      <c r="H21" s="306">
        <v>0</v>
      </c>
      <c r="I21" s="306">
        <f t="shared" si="6"/>
        <v>0</v>
      </c>
      <c r="J21" s="316">
        <f>分析係数表!G24</f>
        <v>0.24633125110096343</v>
      </c>
      <c r="K21" s="308">
        <f t="shared" si="7"/>
        <v>0</v>
      </c>
      <c r="L21" s="49"/>
      <c r="M21" s="50"/>
      <c r="N21" s="318">
        <f>分析係数表!H24</f>
        <v>2.8080599423907303E-4</v>
      </c>
      <c r="O21" s="310">
        <f t="shared" si="2"/>
        <v>0</v>
      </c>
      <c r="P21" s="316">
        <f>分析係数表!C24</f>
        <v>6.5709335168878003E-2</v>
      </c>
      <c r="Q21" s="310">
        <f t="shared" si="10"/>
        <v>0</v>
      </c>
      <c r="R21" s="310">
        <v>0</v>
      </c>
      <c r="S21" s="311">
        <f t="shared" si="3"/>
        <v>0</v>
      </c>
      <c r="T21" s="316">
        <f>分析係数表!F24</f>
        <v>0.36721364788140759</v>
      </c>
      <c r="U21" s="313">
        <f>S21*T21</f>
        <v>0</v>
      </c>
      <c r="V21" s="320">
        <f>分析係数表!D24</f>
        <v>3.9309475738153632E-2</v>
      </c>
      <c r="W21" s="301">
        <f t="shared" si="1"/>
        <v>0</v>
      </c>
      <c r="X21" s="316">
        <f>分析係数表!E24</f>
        <v>3.8550657867992791E-2</v>
      </c>
      <c r="Y21" s="302">
        <f t="shared" si="9"/>
        <v>0</v>
      </c>
    </row>
    <row r="22" spans="1:25">
      <c r="A22" s="278">
        <v>18</v>
      </c>
      <c r="B22" s="266" t="s">
        <v>87</v>
      </c>
      <c r="C22" s="287"/>
      <c r="D22" s="316">
        <f>投入係数表!AG22</f>
        <v>5.6097297855075732E-4</v>
      </c>
      <c r="E22" s="306">
        <f t="shared" si="4"/>
        <v>0</v>
      </c>
      <c r="F22" s="316">
        <f>分析係数表!C25</f>
        <v>0.13092441386923714</v>
      </c>
      <c r="G22" s="306">
        <f t="shared" si="5"/>
        <v>0</v>
      </c>
      <c r="H22" s="306">
        <v>0</v>
      </c>
      <c r="I22" s="306">
        <f t="shared" si="6"/>
        <v>0</v>
      </c>
      <c r="J22" s="316">
        <f>分析係数表!G25</f>
        <v>0.2605848403511512</v>
      </c>
      <c r="K22" s="308">
        <f t="shared" si="7"/>
        <v>0</v>
      </c>
      <c r="L22" s="49"/>
      <c r="M22" s="50"/>
      <c r="N22" s="318">
        <f>分析係数表!H25</f>
        <v>9.8123550057191766E-5</v>
      </c>
      <c r="O22" s="310">
        <f t="shared" si="2"/>
        <v>0</v>
      </c>
      <c r="P22" s="316">
        <f>分析係数表!C25</f>
        <v>0.13092441386923714</v>
      </c>
      <c r="Q22" s="310">
        <f t="shared" si="10"/>
        <v>0</v>
      </c>
      <c r="R22" s="310">
        <v>0</v>
      </c>
      <c r="S22" s="311">
        <f t="shared" si="3"/>
        <v>0</v>
      </c>
      <c r="T22" s="316">
        <f>分析係数表!F25</f>
        <v>0.33318683873123567</v>
      </c>
      <c r="U22" s="313">
        <f t="shared" si="8"/>
        <v>0</v>
      </c>
      <c r="V22" s="320">
        <f>分析係数表!D25</f>
        <v>4.284059086963312E-2</v>
      </c>
      <c r="W22" s="301">
        <f t="shared" si="1"/>
        <v>0</v>
      </c>
      <c r="X22" s="316">
        <f>分析係数表!E25</f>
        <v>4.249917369780222E-2</v>
      </c>
      <c r="Y22" s="302">
        <f t="shared" si="9"/>
        <v>0</v>
      </c>
    </row>
    <row r="23" spans="1:25">
      <c r="A23" s="278">
        <v>19</v>
      </c>
      <c r="B23" s="266" t="s">
        <v>88</v>
      </c>
      <c r="C23" s="287"/>
      <c r="D23" s="316">
        <f>投入係数表!AG23</f>
        <v>1.0131284562455148E-4</v>
      </c>
      <c r="E23" s="306">
        <f t="shared" si="4"/>
        <v>0</v>
      </c>
      <c r="F23" s="316">
        <f>分析係数表!C26</f>
        <v>0.15308736674872969</v>
      </c>
      <c r="G23" s="306">
        <f t="shared" si="5"/>
        <v>0</v>
      </c>
      <c r="H23" s="306">
        <v>0</v>
      </c>
      <c r="I23" s="306">
        <f t="shared" si="6"/>
        <v>0</v>
      </c>
      <c r="J23" s="316">
        <f>分析係数表!G26</f>
        <v>0.20415569699579933</v>
      </c>
      <c r="K23" s="308">
        <f t="shared" si="7"/>
        <v>0</v>
      </c>
      <c r="L23" s="49"/>
      <c r="M23" s="50"/>
      <c r="N23" s="318">
        <f>分析係数表!H26</f>
        <v>8.8175548492147558E-3</v>
      </c>
      <c r="O23" s="310">
        <f t="shared" si="2"/>
        <v>0</v>
      </c>
      <c r="P23" s="316">
        <f>分析係数表!C26</f>
        <v>0.15308736674872969</v>
      </c>
      <c r="Q23" s="310">
        <f t="shared" si="10"/>
        <v>0</v>
      </c>
      <c r="R23" s="310">
        <v>0</v>
      </c>
      <c r="S23" s="311">
        <f t="shared" si="3"/>
        <v>0</v>
      </c>
      <c r="T23" s="316">
        <f>分析係数表!F26</f>
        <v>0.33811565690794865</v>
      </c>
      <c r="U23" s="313">
        <f t="shared" si="8"/>
        <v>0</v>
      </c>
      <c r="V23" s="320">
        <f>分析係数表!D26</f>
        <v>3.3929737559631502E-2</v>
      </c>
      <c r="W23" s="301">
        <f t="shared" si="1"/>
        <v>0</v>
      </c>
      <c r="X23" s="316">
        <f>分析係数表!E26</f>
        <v>3.3531988342571602E-2</v>
      </c>
      <c r="Y23" s="302">
        <f t="shared" si="9"/>
        <v>0</v>
      </c>
    </row>
    <row r="24" spans="1:25">
      <c r="A24" s="278">
        <v>20</v>
      </c>
      <c r="B24" s="266" t="s">
        <v>89</v>
      </c>
      <c r="C24" s="287"/>
      <c r="D24" s="316">
        <f>投入係数表!AG24</f>
        <v>1.3133146655034452E-4</v>
      </c>
      <c r="E24" s="306">
        <f t="shared" si="4"/>
        <v>0</v>
      </c>
      <c r="F24" s="316">
        <f>分析係数表!C27</f>
        <v>0.18884998044104273</v>
      </c>
      <c r="G24" s="306">
        <f t="shared" si="5"/>
        <v>0</v>
      </c>
      <c r="H24" s="306">
        <v>0</v>
      </c>
      <c r="I24" s="306">
        <f t="shared" si="6"/>
        <v>0</v>
      </c>
      <c r="J24" s="316">
        <f>分析係数表!G27</f>
        <v>0.16481626532719168</v>
      </c>
      <c r="K24" s="308">
        <f t="shared" si="7"/>
        <v>0</v>
      </c>
      <c r="L24" s="49"/>
      <c r="M24" s="50"/>
      <c r="N24" s="318">
        <f>分析係数表!H27</f>
        <v>2.2388024205688101E-2</v>
      </c>
      <c r="O24" s="310">
        <f t="shared" si="2"/>
        <v>0</v>
      </c>
      <c r="P24" s="316">
        <f>分析係数表!C27</f>
        <v>0.18884998044104273</v>
      </c>
      <c r="Q24" s="310">
        <f t="shared" si="10"/>
        <v>0</v>
      </c>
      <c r="R24" s="310">
        <v>0</v>
      </c>
      <c r="S24" s="311">
        <f t="shared" si="3"/>
        <v>0</v>
      </c>
      <c r="T24" s="316">
        <f>分析係数表!F27</f>
        <v>0.29536956526946395</v>
      </c>
      <c r="U24" s="313">
        <f t="shared" si="8"/>
        <v>0</v>
      </c>
      <c r="V24" s="320">
        <f>分析係数表!D27</f>
        <v>2.042747265118797E-2</v>
      </c>
      <c r="W24" s="301">
        <f t="shared" si="1"/>
        <v>0</v>
      </c>
      <c r="X24" s="316">
        <f>分析係数表!E27</f>
        <v>2.035082172191522E-2</v>
      </c>
      <c r="Y24" s="302">
        <f t="shared" si="9"/>
        <v>0</v>
      </c>
    </row>
    <row r="25" spans="1:25">
      <c r="A25" s="278">
        <v>21</v>
      </c>
      <c r="B25" s="266" t="s">
        <v>90</v>
      </c>
      <c r="C25" s="287"/>
      <c r="D25" s="316">
        <f>投入係数表!AG25</f>
        <v>0</v>
      </c>
      <c r="E25" s="306">
        <f t="shared" si="4"/>
        <v>0</v>
      </c>
      <c r="F25" s="316">
        <f>分析係数表!C28</f>
        <v>0.2115566871254172</v>
      </c>
      <c r="G25" s="306">
        <f t="shared" si="5"/>
        <v>0</v>
      </c>
      <c r="H25" s="306">
        <v>0</v>
      </c>
      <c r="I25" s="306">
        <f t="shared" si="6"/>
        <v>0</v>
      </c>
      <c r="J25" s="316">
        <f>分析係数表!G28</f>
        <v>0.18177207604774032</v>
      </c>
      <c r="K25" s="308">
        <f t="shared" si="7"/>
        <v>0</v>
      </c>
      <c r="L25" s="49"/>
      <c r="M25" s="50"/>
      <c r="N25" s="318">
        <f>分析係数表!H28</f>
        <v>7.2231792840574596E-3</v>
      </c>
      <c r="O25" s="310">
        <f t="shared" si="2"/>
        <v>0</v>
      </c>
      <c r="P25" s="316">
        <f>分析係数表!C28</f>
        <v>0.2115566871254172</v>
      </c>
      <c r="Q25" s="310">
        <f t="shared" si="10"/>
        <v>0</v>
      </c>
      <c r="R25" s="310">
        <v>0</v>
      </c>
      <c r="S25" s="311">
        <f t="shared" si="3"/>
        <v>0</v>
      </c>
      <c r="T25" s="316">
        <f>分析係数表!F28</f>
        <v>0.29628808224417325</v>
      </c>
      <c r="U25" s="313">
        <f t="shared" si="8"/>
        <v>0</v>
      </c>
      <c r="V25" s="320">
        <f>分析係数表!D28</f>
        <v>3.0551159487848582E-2</v>
      </c>
      <c r="W25" s="301">
        <f t="shared" si="1"/>
        <v>0</v>
      </c>
      <c r="X25" s="316">
        <f>分析係数表!E28</f>
        <v>3.018459578819983E-2</v>
      </c>
      <c r="Y25" s="302">
        <f t="shared" si="9"/>
        <v>0</v>
      </c>
    </row>
    <row r="26" spans="1:25">
      <c r="A26" s="278">
        <v>22</v>
      </c>
      <c r="B26" s="266" t="s">
        <v>64</v>
      </c>
      <c r="C26" s="287"/>
      <c r="D26" s="316">
        <f>投入係数表!AG26</f>
        <v>1.6000863035351618E-2</v>
      </c>
      <c r="E26" s="306">
        <f t="shared" si="4"/>
        <v>0</v>
      </c>
      <c r="F26" s="316">
        <f>分析係数表!C29</f>
        <v>0.4024048564090591</v>
      </c>
      <c r="G26" s="306">
        <f t="shared" si="5"/>
        <v>0</v>
      </c>
      <c r="H26" s="306">
        <v>0</v>
      </c>
      <c r="I26" s="306">
        <f t="shared" si="6"/>
        <v>0</v>
      </c>
      <c r="J26" s="316">
        <f>分析係数表!G29</f>
        <v>0.28848634430593861</v>
      </c>
      <c r="K26" s="308">
        <f t="shared" si="7"/>
        <v>0</v>
      </c>
      <c r="L26" s="49"/>
      <c r="M26" s="50"/>
      <c r="N26" s="318">
        <f>分析係数表!H29</f>
        <v>7.7130042947109994E-3</v>
      </c>
      <c r="O26" s="310">
        <f t="shared" si="2"/>
        <v>0</v>
      </c>
      <c r="P26" s="316">
        <f>分析係数表!C29</f>
        <v>0.4024048564090591</v>
      </c>
      <c r="Q26" s="310">
        <f t="shared" si="10"/>
        <v>0</v>
      </c>
      <c r="R26" s="310">
        <v>0</v>
      </c>
      <c r="S26" s="311">
        <f t="shared" si="3"/>
        <v>0</v>
      </c>
      <c r="T26" s="316">
        <f>分析係数表!F29</f>
        <v>0.40202182464221792</v>
      </c>
      <c r="U26" s="313">
        <f t="shared" si="8"/>
        <v>0</v>
      </c>
      <c r="V26" s="320">
        <f>分析係数表!D29</f>
        <v>7.9194780809421356E-2</v>
      </c>
      <c r="W26" s="301">
        <f t="shared" si="1"/>
        <v>0</v>
      </c>
      <c r="X26" s="316">
        <f>分析係数表!E29</f>
        <v>6.5944675090492746E-2</v>
      </c>
      <c r="Y26" s="302">
        <f t="shared" si="9"/>
        <v>0</v>
      </c>
    </row>
    <row r="27" spans="1:25">
      <c r="A27" s="278">
        <v>23</v>
      </c>
      <c r="B27" s="266" t="s">
        <v>91</v>
      </c>
      <c r="C27" s="287"/>
      <c r="D27" s="316">
        <f>投入係数表!AG27</f>
        <v>5.5515687074638486E-3</v>
      </c>
      <c r="E27" s="306">
        <f t="shared" si="4"/>
        <v>0</v>
      </c>
      <c r="F27" s="316">
        <f>分析係数表!C30</f>
        <v>1</v>
      </c>
      <c r="G27" s="306">
        <f t="shared" si="5"/>
        <v>0</v>
      </c>
      <c r="H27" s="306">
        <v>0</v>
      </c>
      <c r="I27" s="306">
        <f t="shared" si="6"/>
        <v>0</v>
      </c>
      <c r="J27" s="316">
        <f>分析係数表!G30</f>
        <v>0.33838967095036887</v>
      </c>
      <c r="K27" s="308">
        <f t="shared" si="7"/>
        <v>0</v>
      </c>
      <c r="L27" s="49"/>
      <c r="M27" s="50"/>
      <c r="N27" s="318">
        <f>分析係数表!H30</f>
        <v>0</v>
      </c>
      <c r="O27" s="310">
        <f t="shared" si="2"/>
        <v>0</v>
      </c>
      <c r="P27" s="316">
        <f>分析係数表!C30</f>
        <v>1</v>
      </c>
      <c r="Q27" s="310">
        <f t="shared" si="10"/>
        <v>0</v>
      </c>
      <c r="R27" s="310">
        <v>0</v>
      </c>
      <c r="S27" s="311">
        <f t="shared" si="3"/>
        <v>0</v>
      </c>
      <c r="T27" s="316">
        <f>分析係数表!F30</f>
        <v>0.46362091424568164</v>
      </c>
      <c r="U27" s="313">
        <f t="shared" si="8"/>
        <v>0</v>
      </c>
      <c r="V27" s="320">
        <f>分析係数表!D30</f>
        <v>7.3824536053885614E-2</v>
      </c>
      <c r="W27" s="301">
        <f t="shared" si="1"/>
        <v>0</v>
      </c>
      <c r="X27" s="316">
        <f>分析係数表!E30</f>
        <v>5.6949248710145881E-2</v>
      </c>
      <c r="Y27" s="302">
        <f t="shared" si="9"/>
        <v>0</v>
      </c>
    </row>
    <row r="28" spans="1:25">
      <c r="A28" s="278">
        <v>24</v>
      </c>
      <c r="B28" s="266" t="s">
        <v>92</v>
      </c>
      <c r="C28" s="287"/>
      <c r="D28" s="316">
        <f>投入係数表!AG28</f>
        <v>7.3085961135266721E-3</v>
      </c>
      <c r="E28" s="306">
        <f t="shared" si="4"/>
        <v>0</v>
      </c>
      <c r="F28" s="316">
        <f>分析係数表!C31</f>
        <v>0.99932498158227889</v>
      </c>
      <c r="G28" s="306">
        <f t="shared" si="5"/>
        <v>0</v>
      </c>
      <c r="H28" s="306">
        <v>0</v>
      </c>
      <c r="I28" s="306">
        <f t="shared" si="6"/>
        <v>0</v>
      </c>
      <c r="J28" s="316">
        <f>分析係数表!G31</f>
        <v>7.0262508387801376E-2</v>
      </c>
      <c r="K28" s="308">
        <f t="shared" si="7"/>
        <v>0</v>
      </c>
      <c r="L28" s="49"/>
      <c r="M28" s="50"/>
      <c r="N28" s="318">
        <f>分析係数表!H31</f>
        <v>3.314462019579964E-2</v>
      </c>
      <c r="O28" s="310">
        <f t="shared" si="2"/>
        <v>0</v>
      </c>
      <c r="P28" s="316">
        <f>分析係数表!C31</f>
        <v>0.99932498158227889</v>
      </c>
      <c r="Q28" s="310">
        <f t="shared" si="10"/>
        <v>0</v>
      </c>
      <c r="R28" s="310">
        <v>0</v>
      </c>
      <c r="S28" s="311">
        <f t="shared" si="3"/>
        <v>0</v>
      </c>
      <c r="T28" s="316">
        <f>分析係数表!F31</f>
        <v>0.39948542779773355</v>
      </c>
      <c r="U28" s="313">
        <f t="shared" si="8"/>
        <v>0</v>
      </c>
      <c r="V28" s="320">
        <f>分析係数表!D31</f>
        <v>2.9145126840892164E-3</v>
      </c>
      <c r="W28" s="301">
        <f t="shared" si="1"/>
        <v>0</v>
      </c>
      <c r="X28" s="316">
        <f>分析係数表!E31</f>
        <v>2.9145126840892164E-3</v>
      </c>
      <c r="Y28" s="302">
        <f t="shared" si="9"/>
        <v>0</v>
      </c>
    </row>
    <row r="29" spans="1:25">
      <c r="A29" s="278">
        <v>25</v>
      </c>
      <c r="B29" s="266" t="s">
        <v>1</v>
      </c>
      <c r="C29" s="287"/>
      <c r="D29" s="316">
        <f>投入係数表!AG29</f>
        <v>2.5619016796356491E-3</v>
      </c>
      <c r="E29" s="306">
        <f t="shared" si="4"/>
        <v>0</v>
      </c>
      <c r="F29" s="316">
        <f>分析係数表!C32</f>
        <v>0.9998360837770528</v>
      </c>
      <c r="G29" s="306">
        <f t="shared" si="5"/>
        <v>0</v>
      </c>
      <c r="H29" s="306">
        <v>0</v>
      </c>
      <c r="I29" s="306">
        <f t="shared" si="6"/>
        <v>0</v>
      </c>
      <c r="J29" s="316">
        <f>分析係数表!G32</f>
        <v>0.11380414292785156</v>
      </c>
      <c r="K29" s="308">
        <f t="shared" si="7"/>
        <v>0</v>
      </c>
      <c r="L29" s="49"/>
      <c r="M29" s="50"/>
      <c r="N29" s="318">
        <f>分析係数表!H32</f>
        <v>7.2296973654795713E-3</v>
      </c>
      <c r="O29" s="310">
        <f t="shared" si="2"/>
        <v>0</v>
      </c>
      <c r="P29" s="316">
        <f>分析係数表!C32</f>
        <v>0.9998360837770528</v>
      </c>
      <c r="Q29" s="310">
        <f t="shared" si="10"/>
        <v>0</v>
      </c>
      <c r="R29" s="310">
        <v>0</v>
      </c>
      <c r="S29" s="311">
        <f t="shared" si="3"/>
        <v>0</v>
      </c>
      <c r="T29" s="316">
        <f>分析係数表!F32</f>
        <v>0.44272670787830282</v>
      </c>
      <c r="U29" s="313">
        <f t="shared" si="8"/>
        <v>0</v>
      </c>
      <c r="V29" s="320">
        <f>分析係数表!D32</f>
        <v>2.1120085933633119E-2</v>
      </c>
      <c r="W29" s="301">
        <f t="shared" si="1"/>
        <v>0</v>
      </c>
      <c r="X29" s="316">
        <f>分析係数表!E32</f>
        <v>2.1120085933633119E-2</v>
      </c>
      <c r="Y29" s="302">
        <f t="shared" si="9"/>
        <v>0</v>
      </c>
    </row>
    <row r="30" spans="1:25">
      <c r="A30" s="278">
        <v>26</v>
      </c>
      <c r="B30" s="266" t="s">
        <v>2</v>
      </c>
      <c r="C30" s="287"/>
      <c r="D30" s="316">
        <f>投入係数表!AG30</f>
        <v>7.5468689171251544E-3</v>
      </c>
      <c r="E30" s="306">
        <f t="shared" si="4"/>
        <v>0</v>
      </c>
      <c r="F30" s="316">
        <f>分析係数表!C33</f>
        <v>0.99108509199615646</v>
      </c>
      <c r="G30" s="306">
        <f t="shared" si="5"/>
        <v>0</v>
      </c>
      <c r="H30" s="306">
        <v>0</v>
      </c>
      <c r="I30" s="306">
        <f t="shared" si="6"/>
        <v>0</v>
      </c>
      <c r="J30" s="316">
        <f>分析係数表!G33</f>
        <v>0.4529749017181946</v>
      </c>
      <c r="K30" s="308">
        <f t="shared" si="7"/>
        <v>0</v>
      </c>
      <c r="L30" s="49"/>
      <c r="M30" s="50"/>
      <c r="N30" s="318">
        <f>分析係数表!H33</f>
        <v>7.7168799106917146E-4</v>
      </c>
      <c r="O30" s="310">
        <f t="shared" si="2"/>
        <v>0</v>
      </c>
      <c r="P30" s="316">
        <f>分析係数表!C33</f>
        <v>0.99108509199615646</v>
      </c>
      <c r="Q30" s="310">
        <f t="shared" si="10"/>
        <v>0</v>
      </c>
      <c r="R30" s="310">
        <v>0</v>
      </c>
      <c r="S30" s="311">
        <f t="shared" si="3"/>
        <v>0</v>
      </c>
      <c r="T30" s="316">
        <f>分析係数表!F33</f>
        <v>0.63278689994307047</v>
      </c>
      <c r="U30" s="313">
        <f t="shared" si="8"/>
        <v>0</v>
      </c>
      <c r="V30" s="320">
        <f>分析係数表!D33</f>
        <v>8.7702783269007503E-2</v>
      </c>
      <c r="W30" s="301">
        <f t="shared" si="1"/>
        <v>0</v>
      </c>
      <c r="X30" s="316">
        <f>分析係数表!E33</f>
        <v>8.4336323251883824E-2</v>
      </c>
      <c r="Y30" s="302">
        <f t="shared" si="9"/>
        <v>0</v>
      </c>
    </row>
    <row r="31" spans="1:25">
      <c r="A31" s="278">
        <v>27</v>
      </c>
      <c r="B31" s="266" t="s">
        <v>65</v>
      </c>
      <c r="C31" s="287"/>
      <c r="D31" s="316">
        <f>投入係数表!AG31</f>
        <v>8.8489265997814277E-3</v>
      </c>
      <c r="E31" s="306">
        <f t="shared" si="4"/>
        <v>0</v>
      </c>
      <c r="F31" s="316">
        <f>分析係数表!C34</f>
        <v>0.24606089914510665</v>
      </c>
      <c r="G31" s="306">
        <f t="shared" si="5"/>
        <v>0</v>
      </c>
      <c r="H31" s="306">
        <v>0</v>
      </c>
      <c r="I31" s="306">
        <f t="shared" si="6"/>
        <v>0</v>
      </c>
      <c r="J31" s="316">
        <f>分析係数表!G34</f>
        <v>0.43749758717185111</v>
      </c>
      <c r="K31" s="308">
        <f t="shared" si="7"/>
        <v>0</v>
      </c>
      <c r="L31" s="49"/>
      <c r="M31" s="50"/>
      <c r="N31" s="318">
        <f>分析係数表!H34</f>
        <v>0.137069350800852</v>
      </c>
      <c r="O31" s="310">
        <f t="shared" si="2"/>
        <v>0</v>
      </c>
      <c r="P31" s="316">
        <f>分析係数表!C34</f>
        <v>0.24606089914510665</v>
      </c>
      <c r="Q31" s="310">
        <f t="shared" si="10"/>
        <v>0</v>
      </c>
      <c r="R31" s="310">
        <v>0</v>
      </c>
      <c r="S31" s="311">
        <f t="shared" si="3"/>
        <v>0</v>
      </c>
      <c r="T31" s="316">
        <f>分析係数表!F34</f>
        <v>0.68044247766447119</v>
      </c>
      <c r="U31" s="313">
        <f t="shared" si="8"/>
        <v>0</v>
      </c>
      <c r="V31" s="320">
        <f>分析係数表!D34</f>
        <v>0.15389009392691583</v>
      </c>
      <c r="W31" s="301">
        <f t="shared" si="1"/>
        <v>0</v>
      </c>
      <c r="X31" s="316">
        <f>分析係数表!E34</f>
        <v>0.1433320704064108</v>
      </c>
      <c r="Y31" s="302">
        <f t="shared" si="9"/>
        <v>0</v>
      </c>
    </row>
    <row r="32" spans="1:25">
      <c r="A32" s="278">
        <v>28</v>
      </c>
      <c r="B32" s="266" t="s">
        <v>66</v>
      </c>
      <c r="C32" s="287"/>
      <c r="D32" s="316">
        <f>投入係数表!AG32</f>
        <v>6.9849578566704663E-3</v>
      </c>
      <c r="E32" s="306">
        <f t="shared" si="4"/>
        <v>0</v>
      </c>
      <c r="F32" s="316">
        <f>分析係数表!C35</f>
        <v>0.75377646979277246</v>
      </c>
      <c r="G32" s="306">
        <f t="shared" si="5"/>
        <v>0</v>
      </c>
      <c r="H32" s="306">
        <v>0</v>
      </c>
      <c r="I32" s="306">
        <f t="shared" si="6"/>
        <v>0</v>
      </c>
      <c r="J32" s="316">
        <f>分析係数表!G35</f>
        <v>0.30282397072447498</v>
      </c>
      <c r="K32" s="308">
        <f t="shared" si="7"/>
        <v>0</v>
      </c>
      <c r="L32" s="49"/>
      <c r="M32" s="50"/>
      <c r="N32" s="318">
        <f>分析係数表!H35</f>
        <v>5.7629969222324183E-2</v>
      </c>
      <c r="O32" s="310">
        <f t="shared" si="2"/>
        <v>0</v>
      </c>
      <c r="P32" s="316">
        <f>分析係数表!C35</f>
        <v>0.75377646979277246</v>
      </c>
      <c r="Q32" s="310">
        <f t="shared" si="10"/>
        <v>0</v>
      </c>
      <c r="R32" s="310">
        <v>0</v>
      </c>
      <c r="S32" s="311">
        <f t="shared" si="3"/>
        <v>0</v>
      </c>
      <c r="T32" s="316">
        <f>分析係数表!F35</f>
        <v>0.60548890850388704</v>
      </c>
      <c r="U32" s="313">
        <f t="shared" si="8"/>
        <v>0</v>
      </c>
      <c r="V32" s="320">
        <f>分析係数表!D35</f>
        <v>4.0363234612300396E-2</v>
      </c>
      <c r="W32" s="301">
        <f t="shared" si="1"/>
        <v>0</v>
      </c>
      <c r="X32" s="316">
        <f>分析係数表!E35</f>
        <v>3.9154079363329694E-2</v>
      </c>
      <c r="Y32" s="302">
        <f t="shared" si="9"/>
        <v>0</v>
      </c>
    </row>
    <row r="33" spans="1:25">
      <c r="A33" s="278">
        <v>29</v>
      </c>
      <c r="B33" s="266" t="s">
        <v>93</v>
      </c>
      <c r="C33" s="287"/>
      <c r="D33" s="316">
        <f>投入係数表!AG33</f>
        <v>2.2853551343567806E-2</v>
      </c>
      <c r="E33" s="306">
        <f t="shared" si="4"/>
        <v>0</v>
      </c>
      <c r="F33" s="316">
        <f>分析係数表!C36</f>
        <v>0.99118010215945485</v>
      </c>
      <c r="G33" s="306">
        <f t="shared" si="5"/>
        <v>0</v>
      </c>
      <c r="H33" s="306">
        <v>0</v>
      </c>
      <c r="I33" s="306">
        <f t="shared" si="6"/>
        <v>0</v>
      </c>
      <c r="J33" s="316">
        <f>分析係数表!G36</f>
        <v>5.8650173764370726E-2</v>
      </c>
      <c r="K33" s="308">
        <f t="shared" si="7"/>
        <v>0</v>
      </c>
      <c r="L33" s="49"/>
      <c r="M33" s="50"/>
      <c r="N33" s="318">
        <f>分析係数表!H36</f>
        <v>0.2375179181177472</v>
      </c>
      <c r="O33" s="310">
        <f t="shared" si="2"/>
        <v>0</v>
      </c>
      <c r="P33" s="316">
        <f>分析係数表!C36</f>
        <v>0.99118010215945485</v>
      </c>
      <c r="Q33" s="310">
        <f t="shared" si="10"/>
        <v>0</v>
      </c>
      <c r="R33" s="310">
        <v>0</v>
      </c>
      <c r="S33" s="311">
        <f t="shared" si="3"/>
        <v>0</v>
      </c>
      <c r="T33" s="316">
        <f>分析係数表!F36</f>
        <v>0.81306518983088305</v>
      </c>
      <c r="U33" s="313">
        <f t="shared" si="8"/>
        <v>0</v>
      </c>
      <c r="V33" s="320">
        <f>分析係数表!D36</f>
        <v>1.5774342104513773E-2</v>
      </c>
      <c r="W33" s="301">
        <f t="shared" si="1"/>
        <v>0</v>
      </c>
      <c r="X33" s="316">
        <f>分析係数表!E36</f>
        <v>1.3229670821596217E-2</v>
      </c>
      <c r="Y33" s="302">
        <f t="shared" si="9"/>
        <v>0</v>
      </c>
    </row>
    <row r="34" spans="1:25">
      <c r="A34" s="278">
        <v>30</v>
      </c>
      <c r="B34" s="266" t="s">
        <v>94</v>
      </c>
      <c r="C34" s="287"/>
      <c r="D34" s="316">
        <f>投入係数表!AG34</f>
        <v>1.5655648894704995E-2</v>
      </c>
      <c r="E34" s="306">
        <f t="shared" si="4"/>
        <v>0</v>
      </c>
      <c r="F34" s="316">
        <f>分析係数表!C37</f>
        <v>0.58105140483022077</v>
      </c>
      <c r="G34" s="306">
        <f t="shared" si="5"/>
        <v>0</v>
      </c>
      <c r="H34" s="306">
        <v>0</v>
      </c>
      <c r="I34" s="306">
        <f t="shared" si="6"/>
        <v>0</v>
      </c>
      <c r="J34" s="316">
        <f>分析係数表!G37</f>
        <v>0.40235165952905672</v>
      </c>
      <c r="K34" s="308">
        <f t="shared" si="7"/>
        <v>0</v>
      </c>
      <c r="L34" s="49"/>
      <c r="M34" s="50"/>
      <c r="N34" s="318">
        <f>分析係数表!H37</f>
        <v>4.2719417558337268E-2</v>
      </c>
      <c r="O34" s="310">
        <f t="shared" si="2"/>
        <v>0</v>
      </c>
      <c r="P34" s="316">
        <f>分析係数表!C37</f>
        <v>0.58105140483022077</v>
      </c>
      <c r="Q34" s="310">
        <f t="shared" si="10"/>
        <v>0</v>
      </c>
      <c r="R34" s="310">
        <v>0</v>
      </c>
      <c r="S34" s="311">
        <f t="shared" si="3"/>
        <v>0</v>
      </c>
      <c r="T34" s="316">
        <f>分析係数表!F37</f>
        <v>0.63403708963374472</v>
      </c>
      <c r="U34" s="313">
        <f t="shared" si="8"/>
        <v>0</v>
      </c>
      <c r="V34" s="320">
        <f>分析係数表!D37</f>
        <v>7.9200513574427991E-2</v>
      </c>
      <c r="W34" s="301">
        <f t="shared" si="1"/>
        <v>0</v>
      </c>
      <c r="X34" s="316">
        <f>分析係数表!E37</f>
        <v>7.3600662533244779E-2</v>
      </c>
      <c r="Y34" s="302">
        <f t="shared" si="9"/>
        <v>0</v>
      </c>
    </row>
    <row r="35" spans="1:25">
      <c r="A35" s="278">
        <v>31</v>
      </c>
      <c r="B35" s="266" t="s">
        <v>95</v>
      </c>
      <c r="C35" s="286">
        <f>データ入力!C36</f>
        <v>0</v>
      </c>
      <c r="D35" s="316">
        <f>投入係数表!AG35</f>
        <v>0.19755911088597145</v>
      </c>
      <c r="E35" s="306">
        <f t="shared" si="4"/>
        <v>0</v>
      </c>
      <c r="F35" s="316">
        <f>分析係数表!C38</f>
        <v>0.47456671407271833</v>
      </c>
      <c r="G35" s="306">
        <f t="shared" si="5"/>
        <v>0</v>
      </c>
      <c r="H35" s="306">
        <v>0</v>
      </c>
      <c r="I35" s="306">
        <f t="shared" si="6"/>
        <v>0</v>
      </c>
      <c r="J35" s="316">
        <f>分析係数表!G38</f>
        <v>0.18003386475673192</v>
      </c>
      <c r="K35" s="308">
        <f t="shared" si="7"/>
        <v>0</v>
      </c>
      <c r="L35" s="49"/>
      <c r="M35" s="50"/>
      <c r="N35" s="318">
        <f>分析係数表!H38</f>
        <v>5.150358926080905E-2</v>
      </c>
      <c r="O35" s="310">
        <f t="shared" si="2"/>
        <v>0</v>
      </c>
      <c r="P35" s="316">
        <f>分析係数表!C38</f>
        <v>0.47456671407271833</v>
      </c>
      <c r="Q35" s="310">
        <f t="shared" si="10"/>
        <v>0</v>
      </c>
      <c r="R35" s="310">
        <v>0</v>
      </c>
      <c r="S35" s="311">
        <f t="shared" si="3"/>
        <v>0</v>
      </c>
      <c r="T35" s="316">
        <f>分析係数表!F38</f>
        <v>0.4997199825516766</v>
      </c>
      <c r="U35" s="313">
        <f t="shared" si="8"/>
        <v>0</v>
      </c>
      <c r="V35" s="320">
        <f>分析係数表!D38</f>
        <v>3.5590827435143364E-2</v>
      </c>
      <c r="W35" s="301">
        <f t="shared" si="1"/>
        <v>0</v>
      </c>
      <c r="X35" s="316">
        <f>分析係数表!E38</f>
        <v>3.1059891839156476E-2</v>
      </c>
      <c r="Y35" s="302">
        <f t="shared" si="9"/>
        <v>0</v>
      </c>
    </row>
    <row r="36" spans="1:25">
      <c r="A36" s="278">
        <v>32</v>
      </c>
      <c r="B36" s="266" t="s">
        <v>67</v>
      </c>
      <c r="C36" s="287"/>
      <c r="D36" s="316">
        <f>投入係数表!AG36</f>
        <v>0</v>
      </c>
      <c r="E36" s="306">
        <f t="shared" si="4"/>
        <v>0</v>
      </c>
      <c r="F36" s="316">
        <f>分析係数表!C39</f>
        <v>1</v>
      </c>
      <c r="G36" s="306">
        <f t="shared" si="5"/>
        <v>0</v>
      </c>
      <c r="H36" s="306">
        <v>0</v>
      </c>
      <c r="I36" s="306">
        <f t="shared" si="6"/>
        <v>0</v>
      </c>
      <c r="J36" s="316">
        <f>分析係数表!G39</f>
        <v>0.33345520667958617</v>
      </c>
      <c r="K36" s="308">
        <f t="shared" si="7"/>
        <v>0</v>
      </c>
      <c r="L36" s="49"/>
      <c r="M36" s="50"/>
      <c r="N36" s="318">
        <f>分析係数表!H39</f>
        <v>5.0851604954235139E-3</v>
      </c>
      <c r="O36" s="310">
        <f t="shared" si="2"/>
        <v>0</v>
      </c>
      <c r="P36" s="316">
        <f>分析係数表!C39</f>
        <v>1</v>
      </c>
      <c r="Q36" s="310">
        <f t="shared" si="10"/>
        <v>0</v>
      </c>
      <c r="R36" s="310">
        <v>0</v>
      </c>
      <c r="S36" s="311">
        <f t="shared" si="3"/>
        <v>0</v>
      </c>
      <c r="T36" s="316">
        <f>分析係数表!F39</f>
        <v>0.70859596344355691</v>
      </c>
      <c r="U36" s="313">
        <f t="shared" si="8"/>
        <v>0</v>
      </c>
      <c r="V36" s="320">
        <f>分析係数表!D39</f>
        <v>4.8027598057070089E-2</v>
      </c>
      <c r="W36" s="301">
        <f t="shared" si="1"/>
        <v>0</v>
      </c>
      <c r="X36" s="316">
        <f>分析係数表!E39</f>
        <v>4.8027598057070089E-2</v>
      </c>
      <c r="Y36" s="302">
        <f t="shared" si="9"/>
        <v>0</v>
      </c>
    </row>
    <row r="37" spans="1:25">
      <c r="A37" s="278">
        <v>33</v>
      </c>
      <c r="B37" s="266" t="s">
        <v>96</v>
      </c>
      <c r="C37" s="287"/>
      <c r="D37" s="316">
        <f>投入係数表!AG37</f>
        <v>1.0167869756708458E-2</v>
      </c>
      <c r="E37" s="306">
        <f t="shared" si="4"/>
        <v>0</v>
      </c>
      <c r="F37" s="316">
        <f>分析係数表!C40</f>
        <v>0.78927678494152065</v>
      </c>
      <c r="G37" s="306">
        <f t="shared" si="5"/>
        <v>0</v>
      </c>
      <c r="H37" s="306">
        <v>0</v>
      </c>
      <c r="I37" s="306">
        <f t="shared" si="6"/>
        <v>0</v>
      </c>
      <c r="J37" s="316">
        <f>分析係数表!G40</f>
        <v>0.52314226927728547</v>
      </c>
      <c r="K37" s="308">
        <f t="shared" si="7"/>
        <v>0</v>
      </c>
      <c r="L37" s="49"/>
      <c r="M37" s="50"/>
      <c r="N37" s="318">
        <f>分析係数表!H40</f>
        <v>3.428475595158087E-2</v>
      </c>
      <c r="O37" s="310">
        <f t="shared" si="2"/>
        <v>0</v>
      </c>
      <c r="P37" s="316">
        <f>分析係数表!C40</f>
        <v>0.78927678494152065</v>
      </c>
      <c r="Q37" s="310">
        <f t="shared" si="10"/>
        <v>0</v>
      </c>
      <c r="R37" s="310">
        <v>0</v>
      </c>
      <c r="S37" s="311">
        <f t="shared" si="3"/>
        <v>0</v>
      </c>
      <c r="T37" s="316">
        <f>分析係数表!F40</f>
        <v>0.70623799726049996</v>
      </c>
      <c r="U37" s="313">
        <f t="shared" si="8"/>
        <v>0</v>
      </c>
      <c r="V37" s="320">
        <f>分析係数表!D40</f>
        <v>9.0697433955161888E-2</v>
      </c>
      <c r="W37" s="301">
        <f t="shared" si="1"/>
        <v>0</v>
      </c>
      <c r="X37" s="316">
        <f>分析係数表!E40</f>
        <v>9.0562666353757981E-2</v>
      </c>
      <c r="Y37" s="302">
        <f t="shared" si="9"/>
        <v>0</v>
      </c>
    </row>
    <row r="38" spans="1:25">
      <c r="A38" s="278">
        <v>34</v>
      </c>
      <c r="B38" s="266" t="s">
        <v>97</v>
      </c>
      <c r="C38" s="287"/>
      <c r="D38" s="316">
        <f>投入係数表!AG38</f>
        <v>3.9868480917068869E-4</v>
      </c>
      <c r="E38" s="306">
        <f t="shared" si="4"/>
        <v>0</v>
      </c>
      <c r="F38" s="316">
        <f>分析係数表!C41</f>
        <v>0.99594790611943085</v>
      </c>
      <c r="G38" s="306">
        <f t="shared" si="5"/>
        <v>0</v>
      </c>
      <c r="H38" s="306">
        <v>0</v>
      </c>
      <c r="I38" s="306">
        <f t="shared" si="6"/>
        <v>0</v>
      </c>
      <c r="J38" s="316">
        <f>分析係数表!G41</f>
        <v>0.50896339569449323</v>
      </c>
      <c r="K38" s="308">
        <f t="shared" si="7"/>
        <v>0</v>
      </c>
      <c r="L38" s="49"/>
      <c r="M38" s="50"/>
      <c r="N38" s="318">
        <f>分析係数表!H41</f>
        <v>5.504775199299148E-2</v>
      </c>
      <c r="O38" s="310">
        <f t="shared" si="2"/>
        <v>0</v>
      </c>
      <c r="P38" s="316">
        <f>分析係数表!C41</f>
        <v>0.99594790611943085</v>
      </c>
      <c r="Q38" s="310">
        <f t="shared" si="10"/>
        <v>0</v>
      </c>
      <c r="R38" s="310">
        <v>0</v>
      </c>
      <c r="S38" s="311">
        <f t="shared" si="3"/>
        <v>0</v>
      </c>
      <c r="T38" s="316">
        <f>分析係数表!F41</f>
        <v>0.58132099287543681</v>
      </c>
      <c r="U38" s="313">
        <f t="shared" si="8"/>
        <v>0</v>
      </c>
      <c r="V38" s="320">
        <f>分析係数表!D41</f>
        <v>0.12149342216939719</v>
      </c>
      <c r="W38" s="301">
        <f t="shared" si="1"/>
        <v>0</v>
      </c>
      <c r="X38" s="316">
        <f>分析係数表!E41</f>
        <v>0.11755967401821014</v>
      </c>
      <c r="Y38" s="302">
        <f t="shared" si="9"/>
        <v>0</v>
      </c>
    </row>
    <row r="39" spans="1:25">
      <c r="A39" s="278">
        <v>35</v>
      </c>
      <c r="B39" s="266" t="s">
        <v>3</v>
      </c>
      <c r="C39" s="287"/>
      <c r="D39" s="316">
        <f>投入係数表!AG39</f>
        <v>1.1163174656779284E-3</v>
      </c>
      <c r="E39" s="306">
        <f>$C$35*D39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2"/>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投入係数表!AG40</f>
        <v>0.16163245012922078</v>
      </c>
      <c r="E40" s="306">
        <f>$C$35*D40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2"/>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投入係数表!AG41</f>
        <v>5.7335565968264692E-3</v>
      </c>
      <c r="E41" s="306">
        <f>$C$35*D41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2"/>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投入係数表!AG42</f>
        <v>2.0243807486831676E-3</v>
      </c>
      <c r="E42" s="306">
        <f>$C$35*D42</f>
        <v>0</v>
      </c>
      <c r="F42" s="316">
        <f>分析係数表!C45</f>
        <v>1</v>
      </c>
      <c r="G42" s="306">
        <f>E42*F42</f>
        <v>0</v>
      </c>
      <c r="H42" s="306">
        <v>0</v>
      </c>
      <c r="I42" s="306">
        <f>C42+H42</f>
        <v>0</v>
      </c>
      <c r="J42" s="316">
        <f>分析係数表!G45</f>
        <v>0</v>
      </c>
      <c r="K42" s="308">
        <f>I42*J42</f>
        <v>0</v>
      </c>
      <c r="L42" s="49"/>
      <c r="M42" s="50"/>
      <c r="N42" s="318">
        <f>分析係数表!H45</f>
        <v>0</v>
      </c>
      <c r="O42" s="310">
        <f t="shared" si="2"/>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投入係数表!AG43</f>
        <v>4.9821529917777121E-3</v>
      </c>
      <c r="E43" s="306">
        <f>$C$35*D43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2"/>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投入係数表!AG44</f>
        <v>0.49448736169154928</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C04F2-AC53-45A1-B65B-A56FD8EAFCF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341</v>
      </c>
      <c r="S2" s="83" t="s">
        <v>240</v>
      </c>
      <c r="U2" s="290" t="s">
        <v>227</v>
      </c>
      <c r="W2" s="83" t="s">
        <v>216</v>
      </c>
      <c r="Y2" s="83" t="s">
        <v>241</v>
      </c>
    </row>
    <row r="3" spans="1:25" ht="44">
      <c r="B3" s="39"/>
      <c r="C3" s="40" t="s">
        <v>242</v>
      </c>
      <c r="D3" s="40" t="s">
        <v>342</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投入係数表!AH5</f>
        <v>1.6682283137270168E-5</v>
      </c>
      <c r="E5" s="306">
        <f>$C$36*D5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 t="shared" ref="O5:O11" si="0">$M$44*N5</f>
        <v>0</v>
      </c>
      <c r="P5" s="316">
        <f>分析係数表!C8</f>
        <v>0.17333290637377241</v>
      </c>
      <c r="Q5" s="310">
        <f>O5*P5</f>
        <v>0</v>
      </c>
      <c r="R5" s="310">
        <f t="array" ref="R5:R43">MMULT(逆行列係数表!C5:AO43,Q5:Q43)</f>
        <v>0</v>
      </c>
      <c r="S5" s="311">
        <f t="shared" ref="S5:S38" si="1">I5+R5</f>
        <v>0</v>
      </c>
      <c r="T5" s="316">
        <f>分析係数表!F8</f>
        <v>0.42721038226158625</v>
      </c>
      <c r="U5" s="313">
        <f>S5*T5</f>
        <v>0</v>
      </c>
      <c r="V5" s="320">
        <f>分析係数表!D8</f>
        <v>0.32298797552049696</v>
      </c>
      <c r="W5" s="301">
        <f t="shared" ref="W5:W38" si="2">ROUND(S5*V5,0)</f>
        <v>0</v>
      </c>
      <c r="X5" s="316">
        <f>分析係数表!E8</f>
        <v>0.12265584155979949</v>
      </c>
      <c r="Y5" s="302">
        <f t="shared" ref="Y5:Y38" si="3">ROUND(S5*X5,0)</f>
        <v>0</v>
      </c>
    </row>
    <row r="6" spans="1:25">
      <c r="A6" s="278">
        <v>2</v>
      </c>
      <c r="B6" s="266" t="s">
        <v>74</v>
      </c>
      <c r="C6" s="287"/>
      <c r="D6" s="316">
        <f>投入係数表!AH6</f>
        <v>2.7803805228783613E-6</v>
      </c>
      <c r="E6" s="306">
        <f>$C$36*D6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 t="shared" si="0"/>
        <v>0</v>
      </c>
      <c r="P6" s="316">
        <f>分析係数表!C9</f>
        <v>0.39351462480142041</v>
      </c>
      <c r="Q6" s="310">
        <f>O6*P6</f>
        <v>0</v>
      </c>
      <c r="R6" s="310">
        <v>0</v>
      </c>
      <c r="S6" s="311">
        <f t="shared" si="1"/>
        <v>0</v>
      </c>
      <c r="T6" s="316">
        <f>分析係数表!F9</f>
        <v>0.63987813845992225</v>
      </c>
      <c r="U6" s="313">
        <f>S6*T6</f>
        <v>0</v>
      </c>
      <c r="V6" s="320">
        <f>分析係数表!D9</f>
        <v>0.29572434079210003</v>
      </c>
      <c r="W6" s="301">
        <f t="shared" si="2"/>
        <v>0</v>
      </c>
      <c r="X6" s="316">
        <f>分析係数表!E9</f>
        <v>0.26862065342998215</v>
      </c>
      <c r="Y6" s="302">
        <f t="shared" si="3"/>
        <v>0</v>
      </c>
    </row>
    <row r="7" spans="1:25">
      <c r="A7" s="278">
        <v>3</v>
      </c>
      <c r="B7" s="266" t="s">
        <v>75</v>
      </c>
      <c r="C7" s="287"/>
      <c r="D7" s="316">
        <f>投入係数表!AH7</f>
        <v>4.8656659150371322E-6</v>
      </c>
      <c r="E7" s="306">
        <f>$C$36*D7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 t="shared" si="0"/>
        <v>0</v>
      </c>
      <c r="P7" s="316">
        <f>分析係数表!C10</f>
        <v>0.12671464860287895</v>
      </c>
      <c r="Q7" s="310">
        <f>O7*P7</f>
        <v>0</v>
      </c>
      <c r="R7" s="310">
        <v>0</v>
      </c>
      <c r="S7" s="311">
        <f t="shared" si="1"/>
        <v>0</v>
      </c>
      <c r="T7" s="316">
        <f>分析係数表!F10</f>
        <v>0.47381340455197063</v>
      </c>
      <c r="U7" s="313">
        <f>S7*T7</f>
        <v>0</v>
      </c>
      <c r="V7" s="320">
        <f>分析係数表!D10</f>
        <v>9.5045460793747427E-2</v>
      </c>
      <c r="W7" s="301">
        <f t="shared" si="2"/>
        <v>0</v>
      </c>
      <c r="X7" s="316">
        <f>分析係数表!E10</f>
        <v>4.2279520059697977E-2</v>
      </c>
      <c r="Y7" s="302">
        <f t="shared" si="3"/>
        <v>0</v>
      </c>
    </row>
    <row r="8" spans="1:25">
      <c r="A8" s="278">
        <v>4</v>
      </c>
      <c r="B8" s="266" t="s">
        <v>76</v>
      </c>
      <c r="C8" s="287"/>
      <c r="D8" s="316">
        <f>投入係数表!AH8</f>
        <v>6.2558561764763128E-6</v>
      </c>
      <c r="E8" s="306">
        <f>$C$36*D8</f>
        <v>0</v>
      </c>
      <c r="F8" s="316">
        <f>分析係数表!C11</f>
        <v>9.348517078458185E-3</v>
      </c>
      <c r="G8" s="306">
        <f>E8*F8</f>
        <v>0</v>
      </c>
      <c r="H8" s="306">
        <v>0</v>
      </c>
      <c r="I8" s="306">
        <f t="shared" ref="I8:I38" si="4">C8+H8</f>
        <v>0</v>
      </c>
      <c r="J8" s="316">
        <f>分析係数表!G11</f>
        <v>0.2579516055394917</v>
      </c>
      <c r="K8" s="308">
        <f>I8*J8</f>
        <v>0</v>
      </c>
      <c r="L8" s="49"/>
      <c r="M8" s="50"/>
      <c r="N8" s="318">
        <f>分析係数表!H11</f>
        <v>-1.9466162084954558E-5</v>
      </c>
      <c r="O8" s="310">
        <f t="shared" si="0"/>
        <v>0</v>
      </c>
      <c r="P8" s="316">
        <f>分析係数表!C11</f>
        <v>9.348517078458185E-3</v>
      </c>
      <c r="Q8" s="310">
        <f>O8*P8</f>
        <v>0</v>
      </c>
      <c r="R8" s="310">
        <v>0</v>
      </c>
      <c r="S8" s="311">
        <f t="shared" si="1"/>
        <v>0</v>
      </c>
      <c r="T8" s="316">
        <f>分析係数表!F11</f>
        <v>0.54360066960888753</v>
      </c>
      <c r="U8" s="313">
        <f>S8*T8</f>
        <v>0</v>
      </c>
      <c r="V8" s="320">
        <f>分析係数表!D11</f>
        <v>4.0785268604474206E-2</v>
      </c>
      <c r="W8" s="301">
        <f t="shared" si="2"/>
        <v>0</v>
      </c>
      <c r="X8" s="316">
        <f>分析係数表!E11</f>
        <v>3.926343022371024E-2</v>
      </c>
      <c r="Y8" s="302">
        <f t="shared" si="3"/>
        <v>0</v>
      </c>
    </row>
    <row r="9" spans="1:25">
      <c r="A9" s="278">
        <v>5</v>
      </c>
      <c r="B9" s="266" t="s">
        <v>77</v>
      </c>
      <c r="C9" s="287"/>
      <c r="D9" s="316">
        <f>投入係数表!AH9</f>
        <v>7.0343627228822538E-4</v>
      </c>
      <c r="E9" s="306">
        <f t="shared" ref="E9:E38" si="5">$C$36*D9</f>
        <v>0</v>
      </c>
      <c r="F9" s="316">
        <f>分析係数表!C12</f>
        <v>0.26169189557273109</v>
      </c>
      <c r="G9" s="306">
        <f t="shared" ref="G9:G38" si="6">E9*F9</f>
        <v>0</v>
      </c>
      <c r="H9" s="306">
        <v>0</v>
      </c>
      <c r="I9" s="306">
        <f t="shared" si="4"/>
        <v>0</v>
      </c>
      <c r="J9" s="316">
        <f>分析係数表!G12</f>
        <v>0.13770114594385849</v>
      </c>
      <c r="K9" s="308">
        <f t="shared" ref="K9:K38" si="7">I9*J9</f>
        <v>0</v>
      </c>
      <c r="L9" s="49"/>
      <c r="M9" s="50"/>
      <c r="N9" s="318">
        <f>分析係数表!H12</f>
        <v>0.10146071966313146</v>
      </c>
      <c r="O9" s="310">
        <f t="shared" si="0"/>
        <v>0</v>
      </c>
      <c r="P9" s="316">
        <f>分析係数表!C12</f>
        <v>0.26169189557273109</v>
      </c>
      <c r="Q9" s="310">
        <f t="shared" ref="Q9:Q38" si="8">O9*P9</f>
        <v>0</v>
      </c>
      <c r="R9" s="310">
        <v>0</v>
      </c>
      <c r="S9" s="311">
        <f t="shared" si="1"/>
        <v>0</v>
      </c>
      <c r="T9" s="316">
        <f>分析係数表!F12</f>
        <v>0.33651535386825859</v>
      </c>
      <c r="U9" s="313">
        <f t="shared" ref="U9:U38" si="9">S9*T9</f>
        <v>0</v>
      </c>
      <c r="V9" s="320">
        <f>分析係数表!D12</f>
        <v>3.4578030097235327E-2</v>
      </c>
      <c r="W9" s="301">
        <f t="shared" si="2"/>
        <v>0</v>
      </c>
      <c r="X9" s="316">
        <f>分析係数表!E12</f>
        <v>3.3355134693599395E-2</v>
      </c>
      <c r="Y9" s="302">
        <f t="shared" si="3"/>
        <v>0</v>
      </c>
    </row>
    <row r="10" spans="1:25">
      <c r="A10" s="278">
        <v>6</v>
      </c>
      <c r="B10" s="266" t="s">
        <v>78</v>
      </c>
      <c r="C10" s="287"/>
      <c r="D10" s="316">
        <f>投入係数表!AH10</f>
        <v>4.2866516711477136E-3</v>
      </c>
      <c r="E10" s="306">
        <f t="shared" si="5"/>
        <v>0</v>
      </c>
      <c r="F10" s="316">
        <f>分析係数表!C13</f>
        <v>8.2810371123538395E-2</v>
      </c>
      <c r="G10" s="306">
        <f t="shared" si="6"/>
        <v>0</v>
      </c>
      <c r="H10" s="306">
        <v>0</v>
      </c>
      <c r="I10" s="306">
        <f t="shared" si="4"/>
        <v>0</v>
      </c>
      <c r="J10" s="316">
        <f>分析係数表!G13</f>
        <v>0.2721720626600464</v>
      </c>
      <c r="K10" s="308">
        <f t="shared" si="7"/>
        <v>0</v>
      </c>
      <c r="L10" s="49"/>
      <c r="M10" s="50"/>
      <c r="N10" s="318">
        <f>分析係数表!H13</f>
        <v>1.212874021164739E-2</v>
      </c>
      <c r="O10" s="310">
        <f t="shared" si="0"/>
        <v>0</v>
      </c>
      <c r="P10" s="316">
        <f>分析係数表!C13</f>
        <v>8.2810371123538395E-2</v>
      </c>
      <c r="Q10" s="310">
        <f t="shared" si="8"/>
        <v>0</v>
      </c>
      <c r="R10" s="310">
        <v>0</v>
      </c>
      <c r="S10" s="311">
        <f t="shared" si="1"/>
        <v>0</v>
      </c>
      <c r="T10" s="316">
        <f>分析係数表!F13</f>
        <v>0.39077170920544851</v>
      </c>
      <c r="U10" s="313">
        <f t="shared" si="9"/>
        <v>0</v>
      </c>
      <c r="V10" s="320">
        <f>分析係数表!D13</f>
        <v>0.12720758845381647</v>
      </c>
      <c r="W10" s="301">
        <f t="shared" si="2"/>
        <v>0</v>
      </c>
      <c r="X10" s="316">
        <f>分析係数表!E13</f>
        <v>9.5492852763317662E-2</v>
      </c>
      <c r="Y10" s="302">
        <f t="shared" si="3"/>
        <v>0</v>
      </c>
    </row>
    <row r="11" spans="1:25">
      <c r="A11" s="278">
        <v>7</v>
      </c>
      <c r="B11" s="266" t="s">
        <v>79</v>
      </c>
      <c r="C11" s="287"/>
      <c r="D11" s="316">
        <f>投入係数表!AH11</f>
        <v>1.2066851469292087E-3</v>
      </c>
      <c r="E11" s="306">
        <f t="shared" si="5"/>
        <v>0</v>
      </c>
      <c r="F11" s="316">
        <f>分析係数表!C14</f>
        <v>0.29759344347769412</v>
      </c>
      <c r="G11" s="306">
        <f t="shared" si="6"/>
        <v>0</v>
      </c>
      <c r="H11" s="306">
        <v>0</v>
      </c>
      <c r="I11" s="306">
        <f t="shared" si="4"/>
        <v>0</v>
      </c>
      <c r="J11" s="316">
        <f>分析係数表!G14</f>
        <v>0.17335642824825784</v>
      </c>
      <c r="K11" s="308">
        <f t="shared" si="7"/>
        <v>0</v>
      </c>
      <c r="L11" s="49"/>
      <c r="M11" s="50"/>
      <c r="N11" s="318">
        <f>分析係数表!H14</f>
        <v>1.9165801846449152E-3</v>
      </c>
      <c r="O11" s="310">
        <f t="shared" si="0"/>
        <v>0</v>
      </c>
      <c r="P11" s="316">
        <f>分析係数表!C14</f>
        <v>0.29759344347769412</v>
      </c>
      <c r="Q11" s="310">
        <f t="shared" si="8"/>
        <v>0</v>
      </c>
      <c r="R11" s="310">
        <v>0</v>
      </c>
      <c r="S11" s="311">
        <f t="shared" si="1"/>
        <v>0</v>
      </c>
      <c r="T11" s="316">
        <f>分析係数表!F14</f>
        <v>0.35598651785260127</v>
      </c>
      <c r="U11" s="313">
        <f t="shared" si="9"/>
        <v>0</v>
      </c>
      <c r="V11" s="320">
        <f>分析係数表!D14</f>
        <v>4.3833041969742803E-2</v>
      </c>
      <c r="W11" s="301">
        <f t="shared" si="2"/>
        <v>0</v>
      </c>
      <c r="X11" s="316">
        <f>分析係数表!E14</f>
        <v>3.8757158040430381E-2</v>
      </c>
      <c r="Y11" s="302">
        <f t="shared" si="3"/>
        <v>0</v>
      </c>
    </row>
    <row r="12" spans="1:25">
      <c r="A12" s="278">
        <v>8</v>
      </c>
      <c r="B12" s="266" t="s">
        <v>80</v>
      </c>
      <c r="C12" s="287"/>
      <c r="D12" s="316">
        <f>投入係数表!AH12</f>
        <v>9.2586671411849428E-4</v>
      </c>
      <c r="E12" s="306">
        <f t="shared" si="5"/>
        <v>0</v>
      </c>
      <c r="F12" s="316">
        <f>分析係数表!C15</f>
        <v>0.21593049601829584</v>
      </c>
      <c r="G12" s="306">
        <f t="shared" si="6"/>
        <v>0</v>
      </c>
      <c r="H12" s="306">
        <v>0</v>
      </c>
      <c r="I12" s="306">
        <f t="shared" si="4"/>
        <v>0</v>
      </c>
      <c r="J12" s="316">
        <f>分析係数表!G15</f>
        <v>0.1171240792325445</v>
      </c>
      <c r="K12" s="308">
        <f t="shared" si="7"/>
        <v>0</v>
      </c>
      <c r="L12" s="49"/>
      <c r="M12" s="50"/>
      <c r="N12" s="318">
        <f>分析係数表!H15</f>
        <v>7.9892300155183192E-3</v>
      </c>
      <c r="O12" s="310">
        <f t="shared" ref="O12:O43" si="10">$M$44*N12</f>
        <v>0</v>
      </c>
      <c r="P12" s="316">
        <f>分析係数表!C15</f>
        <v>0.21593049601829584</v>
      </c>
      <c r="Q12" s="310">
        <f t="shared" si="8"/>
        <v>0</v>
      </c>
      <c r="R12" s="310">
        <v>0</v>
      </c>
      <c r="S12" s="311">
        <f t="shared" si="1"/>
        <v>0</v>
      </c>
      <c r="T12" s="316">
        <f>分析係数表!F15</f>
        <v>0.35842164855867914</v>
      </c>
      <c r="U12" s="313">
        <f t="shared" si="9"/>
        <v>0</v>
      </c>
      <c r="V12" s="320">
        <f>分析係数表!D15</f>
        <v>1.5678367482667734E-2</v>
      </c>
      <c r="W12" s="301">
        <f t="shared" si="2"/>
        <v>0</v>
      </c>
      <c r="X12" s="316">
        <f>分析係数表!E15</f>
        <v>1.5634458686506418E-2</v>
      </c>
      <c r="Y12" s="302">
        <f t="shared" si="3"/>
        <v>0</v>
      </c>
    </row>
    <row r="13" spans="1:25">
      <c r="A13" s="278">
        <v>9</v>
      </c>
      <c r="B13" s="266" t="s">
        <v>81</v>
      </c>
      <c r="C13" s="287"/>
      <c r="D13" s="316">
        <f>投入係数表!AH13</f>
        <v>1.160530830249428E-2</v>
      </c>
      <c r="E13" s="306">
        <f t="shared" si="5"/>
        <v>0</v>
      </c>
      <c r="F13" s="316">
        <f>分析係数表!C16</f>
        <v>0.18770505348742417</v>
      </c>
      <c r="G13" s="306">
        <f t="shared" si="6"/>
        <v>0</v>
      </c>
      <c r="H13" s="306">
        <v>0</v>
      </c>
      <c r="I13" s="306">
        <f t="shared" si="4"/>
        <v>0</v>
      </c>
      <c r="J13" s="316">
        <f>分析係数表!G16</f>
        <v>1.5279579137581789E-2</v>
      </c>
      <c r="K13" s="308">
        <f t="shared" si="7"/>
        <v>0</v>
      </c>
      <c r="L13" s="49"/>
      <c r="M13" s="50"/>
      <c r="N13" s="318">
        <f>分析係数表!H16</f>
        <v>6.0242927132958465E-3</v>
      </c>
      <c r="O13" s="310">
        <f t="shared" si="10"/>
        <v>0</v>
      </c>
      <c r="P13" s="316">
        <f>分析係数表!C16</f>
        <v>0.18770505348742417</v>
      </c>
      <c r="Q13" s="310">
        <f t="shared" si="8"/>
        <v>0</v>
      </c>
      <c r="R13" s="310">
        <v>0</v>
      </c>
      <c r="S13" s="311">
        <f t="shared" si="1"/>
        <v>0</v>
      </c>
      <c r="T13" s="316">
        <f>分析係数表!F16</f>
        <v>0.2627694146106877</v>
      </c>
      <c r="U13" s="313">
        <f t="shared" si="9"/>
        <v>0</v>
      </c>
      <c r="V13" s="320">
        <f>分析係数表!D16</f>
        <v>1.0339400475073228E-2</v>
      </c>
      <c r="W13" s="301">
        <f t="shared" si="2"/>
        <v>0</v>
      </c>
      <c r="X13" s="316">
        <f>分析係数表!E16</f>
        <v>1.0339400475073228E-2</v>
      </c>
      <c r="Y13" s="302">
        <f t="shared" si="3"/>
        <v>0</v>
      </c>
    </row>
    <row r="14" spans="1:25">
      <c r="A14" s="278">
        <v>10</v>
      </c>
      <c r="B14" s="266" t="s">
        <v>82</v>
      </c>
      <c r="C14" s="287"/>
      <c r="D14" s="316">
        <f>投入係数表!AH14</f>
        <v>1.8121130057859719E-3</v>
      </c>
      <c r="E14" s="306">
        <f t="shared" si="5"/>
        <v>0</v>
      </c>
      <c r="F14" s="316">
        <f>分析係数表!C17</f>
        <v>0.24245613901755958</v>
      </c>
      <c r="G14" s="306">
        <f t="shared" si="6"/>
        <v>0</v>
      </c>
      <c r="H14" s="306">
        <v>0</v>
      </c>
      <c r="I14" s="306">
        <f t="shared" si="4"/>
        <v>0</v>
      </c>
      <c r="J14" s="316">
        <f>分析係数表!G17</f>
        <v>0.24054742090319753</v>
      </c>
      <c r="K14" s="308">
        <f t="shared" si="7"/>
        <v>0</v>
      </c>
      <c r="L14" s="49"/>
      <c r="M14" s="50"/>
      <c r="N14" s="318">
        <f>分析係数表!H17</f>
        <v>2.8816966460243139E-3</v>
      </c>
      <c r="O14" s="310">
        <f t="shared" si="10"/>
        <v>0</v>
      </c>
      <c r="P14" s="316">
        <f>分析係数表!C17</f>
        <v>0.24245613901755958</v>
      </c>
      <c r="Q14" s="310">
        <f t="shared" si="8"/>
        <v>0</v>
      </c>
      <c r="R14" s="310">
        <v>0</v>
      </c>
      <c r="S14" s="311">
        <f t="shared" si="1"/>
        <v>0</v>
      </c>
      <c r="T14" s="316">
        <f>分析係数表!F17</f>
        <v>0.42825667105631338</v>
      </c>
      <c r="U14" s="313">
        <f t="shared" si="9"/>
        <v>0</v>
      </c>
      <c r="V14" s="320">
        <f>分析係数表!D17</f>
        <v>5.1560411778863557E-2</v>
      </c>
      <c r="W14" s="301">
        <f t="shared" si="2"/>
        <v>0</v>
      </c>
      <c r="X14" s="316">
        <f>分析係数表!E17</f>
        <v>4.9008807340167618E-2</v>
      </c>
      <c r="Y14" s="302">
        <f t="shared" si="3"/>
        <v>0</v>
      </c>
    </row>
    <row r="15" spans="1:25">
      <c r="A15" s="278">
        <v>11</v>
      </c>
      <c r="B15" s="266" t="s">
        <v>83</v>
      </c>
      <c r="C15" s="287"/>
      <c r="D15" s="316">
        <f>投入係数表!AH15</f>
        <v>2.078334440851575E-4</v>
      </c>
      <c r="E15" s="306">
        <f t="shared" si="5"/>
        <v>0</v>
      </c>
      <c r="F15" s="316">
        <f>分析係数表!C18</f>
        <v>0.40831687749419565</v>
      </c>
      <c r="G15" s="306">
        <f t="shared" si="6"/>
        <v>0</v>
      </c>
      <c r="H15" s="306">
        <v>0</v>
      </c>
      <c r="I15" s="306">
        <f t="shared" si="4"/>
        <v>0</v>
      </c>
      <c r="J15" s="316">
        <f>分析係数表!G18</f>
        <v>0.21766947174074985</v>
      </c>
      <c r="K15" s="308">
        <f t="shared" si="7"/>
        <v>0</v>
      </c>
      <c r="L15" s="49"/>
      <c r="M15" s="50"/>
      <c r="N15" s="318">
        <f>分析係数表!H18</f>
        <v>4.4543159123807785E-4</v>
      </c>
      <c r="O15" s="310">
        <f t="shared" si="10"/>
        <v>0</v>
      </c>
      <c r="P15" s="316">
        <f>分析係数表!C18</f>
        <v>0.40831687749419565</v>
      </c>
      <c r="Q15" s="310">
        <f t="shared" si="8"/>
        <v>0</v>
      </c>
      <c r="R15" s="310">
        <v>0</v>
      </c>
      <c r="S15" s="311">
        <f t="shared" si="1"/>
        <v>0</v>
      </c>
      <c r="T15" s="316">
        <f>分析係数表!F18</f>
        <v>0.48997194925916815</v>
      </c>
      <c r="U15" s="313">
        <f t="shared" si="9"/>
        <v>0</v>
      </c>
      <c r="V15" s="320">
        <f>分析係数表!D18</f>
        <v>3.8565313316438733E-2</v>
      </c>
      <c r="W15" s="301">
        <f t="shared" si="2"/>
        <v>0</v>
      </c>
      <c r="X15" s="316">
        <f>分析係数表!E18</f>
        <v>3.6576455199010559E-2</v>
      </c>
      <c r="Y15" s="302">
        <f t="shared" si="3"/>
        <v>0</v>
      </c>
    </row>
    <row r="16" spans="1:25">
      <c r="A16" s="278">
        <v>12</v>
      </c>
      <c r="B16" s="266" t="s">
        <v>84</v>
      </c>
      <c r="C16" s="287"/>
      <c r="D16" s="316">
        <f>投入係数表!AH16</f>
        <v>3.1279280882381566E-5</v>
      </c>
      <c r="E16" s="306">
        <f t="shared" si="5"/>
        <v>0</v>
      </c>
      <c r="F16" s="316">
        <f>分析係数表!C19</f>
        <v>0.72110086081153413</v>
      </c>
      <c r="G16" s="306">
        <f t="shared" si="6"/>
        <v>0</v>
      </c>
      <c r="H16" s="306">
        <v>0</v>
      </c>
      <c r="I16" s="306">
        <f t="shared" si="4"/>
        <v>0</v>
      </c>
      <c r="J16" s="316">
        <f>分析係数表!G19</f>
        <v>6.2445810408374151E-2</v>
      </c>
      <c r="K16" s="308">
        <f t="shared" si="7"/>
        <v>0</v>
      </c>
      <c r="L16" s="49"/>
      <c r="M16" s="50"/>
      <c r="N16" s="318">
        <f>分析係数表!H19</f>
        <v>-1.2604560155461526E-4</v>
      </c>
      <c r="O16" s="310">
        <f t="shared" si="10"/>
        <v>0</v>
      </c>
      <c r="P16" s="316">
        <f>分析係数表!C19</f>
        <v>0.72110086081153413</v>
      </c>
      <c r="Q16" s="310">
        <f t="shared" si="8"/>
        <v>0</v>
      </c>
      <c r="R16" s="310">
        <v>0</v>
      </c>
      <c r="S16" s="311">
        <f t="shared" si="1"/>
        <v>0</v>
      </c>
      <c r="T16" s="316">
        <f>分析係数表!F19</f>
        <v>0.21331101927013058</v>
      </c>
      <c r="U16" s="313">
        <f t="shared" si="9"/>
        <v>0</v>
      </c>
      <c r="V16" s="320">
        <f>分析係数表!D19</f>
        <v>1.2736199640345095E-2</v>
      </c>
      <c r="W16" s="301">
        <f t="shared" si="2"/>
        <v>0</v>
      </c>
      <c r="X16" s="316">
        <f>分析係数表!E19</f>
        <v>1.2523714081279422E-2</v>
      </c>
      <c r="Y16" s="302">
        <f t="shared" si="3"/>
        <v>0</v>
      </c>
    </row>
    <row r="17" spans="1:25">
      <c r="A17" s="278">
        <v>13</v>
      </c>
      <c r="B17" s="266" t="s">
        <v>85</v>
      </c>
      <c r="C17" s="287"/>
      <c r="D17" s="316">
        <f>投入係数表!AH17</f>
        <v>1.9115116094788731E-4</v>
      </c>
      <c r="E17" s="306">
        <f t="shared" si="5"/>
        <v>0</v>
      </c>
      <c r="F17" s="316">
        <f>分析係数表!C20</f>
        <v>4.9598906854145253E-2</v>
      </c>
      <c r="G17" s="306">
        <f t="shared" si="6"/>
        <v>0</v>
      </c>
      <c r="H17" s="306">
        <v>0</v>
      </c>
      <c r="I17" s="306">
        <f t="shared" si="4"/>
        <v>0</v>
      </c>
      <c r="J17" s="316">
        <f>分析係数表!G20</f>
        <v>0.11671945764775135</v>
      </c>
      <c r="K17" s="308">
        <f t="shared" si="7"/>
        <v>0</v>
      </c>
      <c r="L17" s="49"/>
      <c r="M17" s="50"/>
      <c r="N17" s="318">
        <f>分析係数表!H20</f>
        <v>7.0439320449493942E-4</v>
      </c>
      <c r="O17" s="310">
        <f t="shared" si="10"/>
        <v>0</v>
      </c>
      <c r="P17" s="316">
        <f>分析係数表!C20</f>
        <v>4.9598906854145253E-2</v>
      </c>
      <c r="Q17" s="310">
        <f t="shared" si="8"/>
        <v>0</v>
      </c>
      <c r="R17" s="310">
        <v>0</v>
      </c>
      <c r="S17" s="311">
        <f t="shared" si="1"/>
        <v>0</v>
      </c>
      <c r="T17" s="316">
        <f>分析係数表!F20</f>
        <v>0.2109583665362576</v>
      </c>
      <c r="U17" s="313">
        <f t="shared" si="9"/>
        <v>0</v>
      </c>
      <c r="V17" s="320">
        <f>分析係数表!D20</f>
        <v>3.0797631013066269E-2</v>
      </c>
      <c r="W17" s="301">
        <f t="shared" si="2"/>
        <v>0</v>
      </c>
      <c r="X17" s="316">
        <f>分析係数表!E20</f>
        <v>2.9972730221401771E-2</v>
      </c>
      <c r="Y17" s="302">
        <f t="shared" si="3"/>
        <v>0</v>
      </c>
    </row>
    <row r="18" spans="1:25">
      <c r="A18" s="278">
        <v>14</v>
      </c>
      <c r="B18" s="266" t="s">
        <v>86</v>
      </c>
      <c r="C18" s="287"/>
      <c r="D18" s="316">
        <f>投入係数表!AH18</f>
        <v>3.5456802618006301E-3</v>
      </c>
      <c r="E18" s="306">
        <f t="shared" si="5"/>
        <v>0</v>
      </c>
      <c r="F18" s="316">
        <f>分析係数表!C21</f>
        <v>0.28411166756853934</v>
      </c>
      <c r="G18" s="306">
        <f t="shared" si="6"/>
        <v>0</v>
      </c>
      <c r="H18" s="306">
        <v>0</v>
      </c>
      <c r="I18" s="306">
        <f t="shared" si="4"/>
        <v>0</v>
      </c>
      <c r="J18" s="316">
        <f>分析係数表!G21</f>
        <v>0.29005387701730417</v>
      </c>
      <c r="K18" s="308">
        <f t="shared" si="7"/>
        <v>0</v>
      </c>
      <c r="L18" s="49"/>
      <c r="M18" s="50"/>
      <c r="N18" s="318">
        <f>分析係数表!H21</f>
        <v>2.3737267060065176E-3</v>
      </c>
      <c r="O18" s="310">
        <f t="shared" si="10"/>
        <v>0</v>
      </c>
      <c r="P18" s="316">
        <f>分析係数表!C21</f>
        <v>0.28411166756853934</v>
      </c>
      <c r="Q18" s="310">
        <f t="shared" si="8"/>
        <v>0</v>
      </c>
      <c r="R18" s="310">
        <v>0</v>
      </c>
      <c r="S18" s="311">
        <f t="shared" si="1"/>
        <v>0</v>
      </c>
      <c r="T18" s="316">
        <f>分析係数表!F21</f>
        <v>0.45791147145628314</v>
      </c>
      <c r="U18" s="313">
        <f t="shared" si="9"/>
        <v>0</v>
      </c>
      <c r="V18" s="320">
        <f>分析係数表!D21</f>
        <v>5.9847590028896828E-2</v>
      </c>
      <c r="W18" s="301">
        <f t="shared" si="2"/>
        <v>0</v>
      </c>
      <c r="X18" s="316">
        <f>分析係数表!E21</f>
        <v>5.4782163530779596E-2</v>
      </c>
      <c r="Y18" s="302">
        <f t="shared" si="3"/>
        <v>0</v>
      </c>
    </row>
    <row r="19" spans="1:25">
      <c r="A19" s="278">
        <v>15</v>
      </c>
      <c r="B19" s="266" t="s">
        <v>70</v>
      </c>
      <c r="C19" s="287"/>
      <c r="D19" s="316">
        <f>投入係数表!AH19</f>
        <v>2.8290371820287324E-4</v>
      </c>
      <c r="E19" s="306">
        <f t="shared" si="5"/>
        <v>0</v>
      </c>
      <c r="F19" s="316">
        <f>分析係数表!C22</f>
        <v>0.28280144764930404</v>
      </c>
      <c r="G19" s="306">
        <f t="shared" si="6"/>
        <v>0</v>
      </c>
      <c r="H19" s="306">
        <v>0</v>
      </c>
      <c r="I19" s="306">
        <f t="shared" si="4"/>
        <v>0</v>
      </c>
      <c r="J19" s="316">
        <f>分析係数表!G22</f>
        <v>0.21325815420745545</v>
      </c>
      <c r="K19" s="308">
        <f t="shared" si="7"/>
        <v>0</v>
      </c>
      <c r="L19" s="49"/>
      <c r="M19" s="50"/>
      <c r="N19" s="318">
        <f>分析係数表!H22</f>
        <v>5.2408897921031505E-5</v>
      </c>
      <c r="O19" s="310">
        <f t="shared" si="10"/>
        <v>0</v>
      </c>
      <c r="P19" s="316">
        <f>分析係数表!C22</f>
        <v>0.28280144764930404</v>
      </c>
      <c r="Q19" s="310">
        <f t="shared" si="8"/>
        <v>0</v>
      </c>
      <c r="R19" s="310">
        <v>0</v>
      </c>
      <c r="S19" s="311">
        <f t="shared" si="1"/>
        <v>0</v>
      </c>
      <c r="T19" s="316">
        <f>分析係数表!F22</f>
        <v>0.43073258580094059</v>
      </c>
      <c r="U19" s="313">
        <f t="shared" si="9"/>
        <v>0</v>
      </c>
      <c r="V19" s="320">
        <f>分析係数表!D22</f>
        <v>2.2938556731137788E-2</v>
      </c>
      <c r="W19" s="301">
        <f t="shared" si="2"/>
        <v>0</v>
      </c>
      <c r="X19" s="316">
        <f>分析係数表!E22</f>
        <v>2.2183368519679003E-2</v>
      </c>
      <c r="Y19" s="302">
        <f t="shared" si="3"/>
        <v>0</v>
      </c>
    </row>
    <row r="20" spans="1:25">
      <c r="A20" s="278">
        <v>16</v>
      </c>
      <c r="B20" s="266" t="s">
        <v>71</v>
      </c>
      <c r="C20" s="287"/>
      <c r="D20" s="316">
        <f>投入係数表!AH20</f>
        <v>1.8767568529428937E-5</v>
      </c>
      <c r="E20" s="306">
        <f t="shared" si="5"/>
        <v>0</v>
      </c>
      <c r="F20" s="316">
        <f>分析係数表!C23</f>
        <v>0.31843177703160996</v>
      </c>
      <c r="G20" s="306">
        <f t="shared" si="6"/>
        <v>0</v>
      </c>
      <c r="H20" s="306">
        <v>0</v>
      </c>
      <c r="I20" s="306">
        <f t="shared" si="4"/>
        <v>0</v>
      </c>
      <c r="J20" s="316">
        <f>分析係数表!G23</f>
        <v>0.24379890925547271</v>
      </c>
      <c r="K20" s="308">
        <f t="shared" si="7"/>
        <v>0</v>
      </c>
      <c r="L20" s="49"/>
      <c r="M20" s="50"/>
      <c r="N20" s="318">
        <f>分析係数表!H23</f>
        <v>7.2227388731505603E-6</v>
      </c>
      <c r="O20" s="310">
        <f t="shared" si="10"/>
        <v>0</v>
      </c>
      <c r="P20" s="316">
        <f>分析係数表!C23</f>
        <v>0.31843177703160996</v>
      </c>
      <c r="Q20" s="310">
        <f t="shared" si="8"/>
        <v>0</v>
      </c>
      <c r="R20" s="310">
        <v>0</v>
      </c>
      <c r="S20" s="311">
        <f t="shared" si="1"/>
        <v>0</v>
      </c>
      <c r="T20" s="316">
        <f>分析係数表!F23</f>
        <v>0.43764444987651224</v>
      </c>
      <c r="U20" s="313">
        <f t="shared" si="9"/>
        <v>0</v>
      </c>
      <c r="V20" s="320">
        <f>分析係数表!D23</f>
        <v>3.7770855561684982E-2</v>
      </c>
      <c r="W20" s="301">
        <f t="shared" si="2"/>
        <v>0</v>
      </c>
      <c r="X20" s="316">
        <f>分析係数表!E23</f>
        <v>3.6503495425501575E-2</v>
      </c>
      <c r="Y20" s="302">
        <f t="shared" si="3"/>
        <v>0</v>
      </c>
    </row>
    <row r="21" spans="1:25">
      <c r="A21" s="278">
        <v>17</v>
      </c>
      <c r="B21" s="266" t="s">
        <v>72</v>
      </c>
      <c r="C21" s="287"/>
      <c r="D21" s="316">
        <f>投入係数表!AH21</f>
        <v>3.2766784462121487E-3</v>
      </c>
      <c r="E21" s="306">
        <f t="shared" si="5"/>
        <v>0</v>
      </c>
      <c r="F21" s="316">
        <f>分析係数表!C24</f>
        <v>6.5709335168878003E-2</v>
      </c>
      <c r="G21" s="306">
        <f t="shared" si="6"/>
        <v>0</v>
      </c>
      <c r="H21" s="306">
        <v>0</v>
      </c>
      <c r="I21" s="306">
        <f t="shared" si="4"/>
        <v>0</v>
      </c>
      <c r="J21" s="316">
        <f>分析係数表!G24</f>
        <v>0.24633125110096343</v>
      </c>
      <c r="K21" s="308">
        <f t="shared" si="7"/>
        <v>0</v>
      </c>
      <c r="L21" s="49"/>
      <c r="M21" s="50"/>
      <c r="N21" s="318">
        <f>分析係数表!H24</f>
        <v>2.8080599423907303E-4</v>
      </c>
      <c r="O21" s="310">
        <f t="shared" si="10"/>
        <v>0</v>
      </c>
      <c r="P21" s="316">
        <f>分析係数表!C24</f>
        <v>6.5709335168878003E-2</v>
      </c>
      <c r="Q21" s="310">
        <f t="shared" si="8"/>
        <v>0</v>
      </c>
      <c r="R21" s="310">
        <v>0</v>
      </c>
      <c r="S21" s="311">
        <f t="shared" si="1"/>
        <v>0</v>
      </c>
      <c r="T21" s="316">
        <f>分析係数表!F24</f>
        <v>0.36721364788140759</v>
      </c>
      <c r="U21" s="313">
        <f t="shared" si="9"/>
        <v>0</v>
      </c>
      <c r="V21" s="320">
        <f>分析係数表!D24</f>
        <v>3.9309475738153632E-2</v>
      </c>
      <c r="W21" s="301">
        <f t="shared" si="2"/>
        <v>0</v>
      </c>
      <c r="X21" s="316">
        <f>分析係数表!E24</f>
        <v>3.8550657867992791E-2</v>
      </c>
      <c r="Y21" s="302">
        <f t="shared" si="3"/>
        <v>0</v>
      </c>
    </row>
    <row r="22" spans="1:25">
      <c r="A22" s="278">
        <v>18</v>
      </c>
      <c r="B22" s="266" t="s">
        <v>87</v>
      </c>
      <c r="C22" s="287"/>
      <c r="D22" s="316">
        <f>投入係数表!AH22</f>
        <v>1.6286078912760001E-3</v>
      </c>
      <c r="E22" s="306">
        <f t="shared" si="5"/>
        <v>0</v>
      </c>
      <c r="F22" s="316">
        <f>分析係数表!C25</f>
        <v>0.13092441386923714</v>
      </c>
      <c r="G22" s="306">
        <f t="shared" si="6"/>
        <v>0</v>
      </c>
      <c r="H22" s="306">
        <v>0</v>
      </c>
      <c r="I22" s="306">
        <f t="shared" si="4"/>
        <v>0</v>
      </c>
      <c r="J22" s="316">
        <f>分析係数表!G25</f>
        <v>0.2605848403511512</v>
      </c>
      <c r="K22" s="308">
        <f t="shared" si="7"/>
        <v>0</v>
      </c>
      <c r="L22" s="49"/>
      <c r="M22" s="50"/>
      <c r="N22" s="318">
        <f>分析係数表!H25</f>
        <v>9.8123550057191766E-5</v>
      </c>
      <c r="O22" s="310">
        <f t="shared" si="10"/>
        <v>0</v>
      </c>
      <c r="P22" s="316">
        <f>分析係数表!C25</f>
        <v>0.13092441386923714</v>
      </c>
      <c r="Q22" s="310">
        <f t="shared" si="8"/>
        <v>0</v>
      </c>
      <c r="R22" s="310">
        <v>0</v>
      </c>
      <c r="S22" s="311">
        <f t="shared" si="1"/>
        <v>0</v>
      </c>
      <c r="T22" s="316">
        <f>分析係数表!F25</f>
        <v>0.33318683873123567</v>
      </c>
      <c r="U22" s="313">
        <f t="shared" si="9"/>
        <v>0</v>
      </c>
      <c r="V22" s="320">
        <f>分析係数表!D25</f>
        <v>4.284059086963312E-2</v>
      </c>
      <c r="W22" s="301">
        <f t="shared" si="2"/>
        <v>0</v>
      </c>
      <c r="X22" s="316">
        <f>分析係数表!E25</f>
        <v>4.249917369780222E-2</v>
      </c>
      <c r="Y22" s="302">
        <f t="shared" si="3"/>
        <v>0</v>
      </c>
    </row>
    <row r="23" spans="1:25">
      <c r="A23" s="278">
        <v>19</v>
      </c>
      <c r="B23" s="266" t="s">
        <v>88</v>
      </c>
      <c r="C23" s="287"/>
      <c r="D23" s="316">
        <f>投入係数表!AH23</f>
        <v>1.5611836635961998E-3</v>
      </c>
      <c r="E23" s="306">
        <f t="shared" si="5"/>
        <v>0</v>
      </c>
      <c r="F23" s="316">
        <f>分析係数表!C26</f>
        <v>0.15308736674872969</v>
      </c>
      <c r="G23" s="306">
        <f t="shared" si="6"/>
        <v>0</v>
      </c>
      <c r="H23" s="306">
        <v>0</v>
      </c>
      <c r="I23" s="306">
        <f t="shared" si="4"/>
        <v>0</v>
      </c>
      <c r="J23" s="316">
        <f>分析係数表!G26</f>
        <v>0.20415569699579933</v>
      </c>
      <c r="K23" s="308">
        <f t="shared" si="7"/>
        <v>0</v>
      </c>
      <c r="L23" s="49"/>
      <c r="M23" s="50"/>
      <c r="N23" s="318">
        <f>分析係数表!H26</f>
        <v>8.8175548492147558E-3</v>
      </c>
      <c r="O23" s="310">
        <f t="shared" si="10"/>
        <v>0</v>
      </c>
      <c r="P23" s="316">
        <f>分析係数表!C26</f>
        <v>0.15308736674872969</v>
      </c>
      <c r="Q23" s="310">
        <f t="shared" si="8"/>
        <v>0</v>
      </c>
      <c r="R23" s="310">
        <v>0</v>
      </c>
      <c r="S23" s="311">
        <f t="shared" si="1"/>
        <v>0</v>
      </c>
      <c r="T23" s="316">
        <f>分析係数表!F26</f>
        <v>0.33811565690794865</v>
      </c>
      <c r="U23" s="313">
        <f t="shared" si="9"/>
        <v>0</v>
      </c>
      <c r="V23" s="320">
        <f>分析係数表!D26</f>
        <v>3.3929737559631502E-2</v>
      </c>
      <c r="W23" s="301">
        <f t="shared" si="2"/>
        <v>0</v>
      </c>
      <c r="X23" s="316">
        <f>分析係数表!E26</f>
        <v>3.3531988342571602E-2</v>
      </c>
      <c r="Y23" s="302">
        <f t="shared" si="3"/>
        <v>0</v>
      </c>
    </row>
    <row r="24" spans="1:25">
      <c r="A24" s="278">
        <v>20</v>
      </c>
      <c r="B24" s="266" t="s">
        <v>89</v>
      </c>
      <c r="C24" s="287"/>
      <c r="D24" s="316">
        <f>投入係数表!AH24</f>
        <v>1.7092389264394725E-3</v>
      </c>
      <c r="E24" s="306">
        <f t="shared" si="5"/>
        <v>0</v>
      </c>
      <c r="F24" s="316">
        <f>分析係数表!C27</f>
        <v>0.18884998044104273</v>
      </c>
      <c r="G24" s="306">
        <f t="shared" si="6"/>
        <v>0</v>
      </c>
      <c r="H24" s="306">
        <v>0</v>
      </c>
      <c r="I24" s="306">
        <f t="shared" si="4"/>
        <v>0</v>
      </c>
      <c r="J24" s="316">
        <f>分析係数表!G27</f>
        <v>0.16481626532719168</v>
      </c>
      <c r="K24" s="308">
        <f t="shared" si="7"/>
        <v>0</v>
      </c>
      <c r="L24" s="49"/>
      <c r="M24" s="50"/>
      <c r="N24" s="318">
        <f>分析係数表!H27</f>
        <v>2.2388024205688101E-2</v>
      </c>
      <c r="O24" s="310">
        <f t="shared" si="10"/>
        <v>0</v>
      </c>
      <c r="P24" s="316">
        <f>分析係数表!C27</f>
        <v>0.18884998044104273</v>
      </c>
      <c r="Q24" s="310">
        <f t="shared" si="8"/>
        <v>0</v>
      </c>
      <c r="R24" s="310">
        <v>0</v>
      </c>
      <c r="S24" s="311">
        <f t="shared" si="1"/>
        <v>0</v>
      </c>
      <c r="T24" s="316">
        <f>分析係数表!F27</f>
        <v>0.29536956526946395</v>
      </c>
      <c r="U24" s="313">
        <f t="shared" si="9"/>
        <v>0</v>
      </c>
      <c r="V24" s="320">
        <f>分析係数表!D27</f>
        <v>2.042747265118797E-2</v>
      </c>
      <c r="W24" s="301">
        <f t="shared" si="2"/>
        <v>0</v>
      </c>
      <c r="X24" s="316">
        <f>分析係数表!E27</f>
        <v>2.035082172191522E-2</v>
      </c>
      <c r="Y24" s="302">
        <f t="shared" si="3"/>
        <v>0</v>
      </c>
    </row>
    <row r="25" spans="1:25">
      <c r="A25" s="278">
        <v>21</v>
      </c>
      <c r="B25" s="266" t="s">
        <v>90</v>
      </c>
      <c r="C25" s="287"/>
      <c r="D25" s="316">
        <f>投入係数表!AH25</f>
        <v>7.1664307977189756E-3</v>
      </c>
      <c r="E25" s="306">
        <f t="shared" si="5"/>
        <v>0</v>
      </c>
      <c r="F25" s="316">
        <f>分析係数表!C28</f>
        <v>0.2115566871254172</v>
      </c>
      <c r="G25" s="306">
        <f t="shared" si="6"/>
        <v>0</v>
      </c>
      <c r="H25" s="306">
        <v>0</v>
      </c>
      <c r="I25" s="306">
        <f t="shared" si="4"/>
        <v>0</v>
      </c>
      <c r="J25" s="316">
        <f>分析係数表!G28</f>
        <v>0.18177207604774032</v>
      </c>
      <c r="K25" s="308">
        <f t="shared" si="7"/>
        <v>0</v>
      </c>
      <c r="L25" s="49"/>
      <c r="M25" s="50"/>
      <c r="N25" s="318">
        <f>分析係数表!H28</f>
        <v>7.2231792840574596E-3</v>
      </c>
      <c r="O25" s="310">
        <f t="shared" si="10"/>
        <v>0</v>
      </c>
      <c r="P25" s="316">
        <f>分析係数表!C28</f>
        <v>0.2115566871254172</v>
      </c>
      <c r="Q25" s="310">
        <f t="shared" si="8"/>
        <v>0</v>
      </c>
      <c r="R25" s="310">
        <v>0</v>
      </c>
      <c r="S25" s="311">
        <f t="shared" si="1"/>
        <v>0</v>
      </c>
      <c r="T25" s="316">
        <f>分析係数表!F28</f>
        <v>0.29628808224417325</v>
      </c>
      <c r="U25" s="313">
        <f t="shared" si="9"/>
        <v>0</v>
      </c>
      <c r="V25" s="320">
        <f>分析係数表!D28</f>
        <v>3.0551159487848582E-2</v>
      </c>
      <c r="W25" s="301">
        <f t="shared" si="2"/>
        <v>0</v>
      </c>
      <c r="X25" s="316">
        <f>分析係数表!E28</f>
        <v>3.018459578819983E-2</v>
      </c>
      <c r="Y25" s="302">
        <f t="shared" si="3"/>
        <v>0</v>
      </c>
    </row>
    <row r="26" spans="1:25">
      <c r="A26" s="278">
        <v>22</v>
      </c>
      <c r="B26" s="266" t="s">
        <v>64</v>
      </c>
      <c r="C26" s="287"/>
      <c r="D26" s="316">
        <f>投入係数表!AH26</f>
        <v>6.6680475889930296E-3</v>
      </c>
      <c r="E26" s="306">
        <f t="shared" si="5"/>
        <v>0</v>
      </c>
      <c r="F26" s="316">
        <f>分析係数表!C29</f>
        <v>0.4024048564090591</v>
      </c>
      <c r="G26" s="306">
        <f t="shared" si="6"/>
        <v>0</v>
      </c>
      <c r="H26" s="306">
        <v>0</v>
      </c>
      <c r="I26" s="306">
        <f t="shared" si="4"/>
        <v>0</v>
      </c>
      <c r="J26" s="316">
        <f>分析係数表!G29</f>
        <v>0.28848634430593861</v>
      </c>
      <c r="K26" s="308">
        <f t="shared" si="7"/>
        <v>0</v>
      </c>
      <c r="L26" s="49"/>
      <c r="M26" s="50"/>
      <c r="N26" s="318">
        <f>分析係数表!H29</f>
        <v>7.7130042947109994E-3</v>
      </c>
      <c r="O26" s="310">
        <f t="shared" si="10"/>
        <v>0</v>
      </c>
      <c r="P26" s="316">
        <f>分析係数表!C29</f>
        <v>0.4024048564090591</v>
      </c>
      <c r="Q26" s="310">
        <f t="shared" si="8"/>
        <v>0</v>
      </c>
      <c r="R26" s="310">
        <v>0</v>
      </c>
      <c r="S26" s="311">
        <f t="shared" si="1"/>
        <v>0</v>
      </c>
      <c r="T26" s="316">
        <f>分析係数表!F29</f>
        <v>0.40202182464221792</v>
      </c>
      <c r="U26" s="313">
        <f t="shared" si="9"/>
        <v>0</v>
      </c>
      <c r="V26" s="320">
        <f>分析係数表!D29</f>
        <v>7.9194780809421356E-2</v>
      </c>
      <c r="W26" s="301">
        <f t="shared" si="2"/>
        <v>0</v>
      </c>
      <c r="X26" s="316">
        <f>分析係数表!E29</f>
        <v>6.5944675090492746E-2</v>
      </c>
      <c r="Y26" s="302">
        <f t="shared" si="3"/>
        <v>0</v>
      </c>
    </row>
    <row r="27" spans="1:25">
      <c r="A27" s="278">
        <v>23</v>
      </c>
      <c r="B27" s="266" t="s">
        <v>91</v>
      </c>
      <c r="C27" s="287"/>
      <c r="D27" s="316">
        <f>投入係数表!AH27</f>
        <v>8.7130174635700643E-3</v>
      </c>
      <c r="E27" s="306">
        <f t="shared" si="5"/>
        <v>0</v>
      </c>
      <c r="F27" s="316">
        <f>分析係数表!C30</f>
        <v>1</v>
      </c>
      <c r="G27" s="306">
        <f t="shared" si="6"/>
        <v>0</v>
      </c>
      <c r="H27" s="306">
        <v>0</v>
      </c>
      <c r="I27" s="306">
        <f t="shared" si="4"/>
        <v>0</v>
      </c>
      <c r="J27" s="316">
        <f>分析係数表!G30</f>
        <v>0.33838967095036887</v>
      </c>
      <c r="K27" s="308">
        <f t="shared" si="7"/>
        <v>0</v>
      </c>
      <c r="L27" s="49"/>
      <c r="M27" s="50"/>
      <c r="N27" s="318">
        <f>分析係数表!H30</f>
        <v>0</v>
      </c>
      <c r="O27" s="310">
        <f t="shared" si="10"/>
        <v>0</v>
      </c>
      <c r="P27" s="316">
        <f>分析係数表!C30</f>
        <v>1</v>
      </c>
      <c r="Q27" s="310">
        <f t="shared" si="8"/>
        <v>0</v>
      </c>
      <c r="R27" s="310">
        <v>0</v>
      </c>
      <c r="S27" s="311">
        <f t="shared" si="1"/>
        <v>0</v>
      </c>
      <c r="T27" s="316">
        <f>分析係数表!F30</f>
        <v>0.46362091424568164</v>
      </c>
      <c r="U27" s="313">
        <f t="shared" si="9"/>
        <v>0</v>
      </c>
      <c r="V27" s="320">
        <f>分析係数表!D30</f>
        <v>7.3824536053885614E-2</v>
      </c>
      <c r="W27" s="301">
        <f t="shared" si="2"/>
        <v>0</v>
      </c>
      <c r="X27" s="316">
        <f>分析係数表!E30</f>
        <v>5.6949248710145881E-2</v>
      </c>
      <c r="Y27" s="302">
        <f t="shared" si="3"/>
        <v>0</v>
      </c>
    </row>
    <row r="28" spans="1:25">
      <c r="A28" s="278">
        <v>24</v>
      </c>
      <c r="B28" s="266" t="s">
        <v>92</v>
      </c>
      <c r="C28" s="287"/>
      <c r="D28" s="316">
        <f>投入係数表!AH28</f>
        <v>1.0783010762853004E-2</v>
      </c>
      <c r="E28" s="306">
        <f t="shared" si="5"/>
        <v>0</v>
      </c>
      <c r="F28" s="316">
        <f>分析係数表!C31</f>
        <v>0.99932498158227889</v>
      </c>
      <c r="G28" s="306">
        <f t="shared" si="6"/>
        <v>0</v>
      </c>
      <c r="H28" s="306">
        <v>0</v>
      </c>
      <c r="I28" s="306">
        <f t="shared" si="4"/>
        <v>0</v>
      </c>
      <c r="J28" s="316">
        <f>分析係数表!G31</f>
        <v>7.0262508387801376E-2</v>
      </c>
      <c r="K28" s="308">
        <f t="shared" si="7"/>
        <v>0</v>
      </c>
      <c r="L28" s="49"/>
      <c r="M28" s="50"/>
      <c r="N28" s="318">
        <f>分析係数表!H31</f>
        <v>3.314462019579964E-2</v>
      </c>
      <c r="O28" s="310">
        <f t="shared" si="10"/>
        <v>0</v>
      </c>
      <c r="P28" s="316">
        <f>分析係数表!C31</f>
        <v>0.99932498158227889</v>
      </c>
      <c r="Q28" s="310">
        <f t="shared" si="8"/>
        <v>0</v>
      </c>
      <c r="R28" s="310">
        <v>0</v>
      </c>
      <c r="S28" s="311">
        <f t="shared" si="1"/>
        <v>0</v>
      </c>
      <c r="T28" s="316">
        <f>分析係数表!F31</f>
        <v>0.39948542779773355</v>
      </c>
      <c r="U28" s="313">
        <f t="shared" si="9"/>
        <v>0</v>
      </c>
      <c r="V28" s="320">
        <f>分析係数表!D31</f>
        <v>2.9145126840892164E-3</v>
      </c>
      <c r="W28" s="301">
        <f t="shared" si="2"/>
        <v>0</v>
      </c>
      <c r="X28" s="316">
        <f>分析係数表!E31</f>
        <v>2.9145126840892164E-3</v>
      </c>
      <c r="Y28" s="302">
        <f t="shared" si="3"/>
        <v>0</v>
      </c>
    </row>
    <row r="29" spans="1:25">
      <c r="A29" s="278">
        <v>25</v>
      </c>
      <c r="B29" s="266" t="s">
        <v>1</v>
      </c>
      <c r="C29" s="287"/>
      <c r="D29" s="316">
        <f>投入係数表!AH29</f>
        <v>3.9488354376179926E-3</v>
      </c>
      <c r="E29" s="306">
        <f t="shared" si="5"/>
        <v>0</v>
      </c>
      <c r="F29" s="316">
        <f>分析係数表!C32</f>
        <v>0.9998360837770528</v>
      </c>
      <c r="G29" s="306">
        <f t="shared" si="6"/>
        <v>0</v>
      </c>
      <c r="H29" s="306">
        <v>0</v>
      </c>
      <c r="I29" s="306">
        <f t="shared" si="4"/>
        <v>0</v>
      </c>
      <c r="J29" s="316">
        <f>分析係数表!G32</f>
        <v>0.11380414292785156</v>
      </c>
      <c r="K29" s="308">
        <f t="shared" si="7"/>
        <v>0</v>
      </c>
      <c r="L29" s="49"/>
      <c r="M29" s="50"/>
      <c r="N29" s="318">
        <f>分析係数表!H32</f>
        <v>7.2296973654795713E-3</v>
      </c>
      <c r="O29" s="310">
        <f t="shared" si="10"/>
        <v>0</v>
      </c>
      <c r="P29" s="316">
        <f>分析係数表!C32</f>
        <v>0.9998360837770528</v>
      </c>
      <c r="Q29" s="310">
        <f t="shared" si="8"/>
        <v>0</v>
      </c>
      <c r="R29" s="310">
        <v>0</v>
      </c>
      <c r="S29" s="311">
        <f t="shared" si="1"/>
        <v>0</v>
      </c>
      <c r="T29" s="316">
        <f>分析係数表!F32</f>
        <v>0.44272670787830282</v>
      </c>
      <c r="U29" s="313">
        <f t="shared" si="9"/>
        <v>0</v>
      </c>
      <c r="V29" s="320">
        <f>分析係数表!D32</f>
        <v>2.1120085933633119E-2</v>
      </c>
      <c r="W29" s="301">
        <f t="shared" si="2"/>
        <v>0</v>
      </c>
      <c r="X29" s="316">
        <f>分析係数表!E32</f>
        <v>2.1120085933633119E-2</v>
      </c>
      <c r="Y29" s="302">
        <f t="shared" si="3"/>
        <v>0</v>
      </c>
    </row>
    <row r="30" spans="1:25">
      <c r="A30" s="278">
        <v>26</v>
      </c>
      <c r="B30" s="266" t="s">
        <v>2</v>
      </c>
      <c r="C30" s="287"/>
      <c r="D30" s="316">
        <f>投入係数表!AH30</f>
        <v>3.2020947386859365E-2</v>
      </c>
      <c r="E30" s="306">
        <f t="shared" si="5"/>
        <v>0</v>
      </c>
      <c r="F30" s="316">
        <f>分析係数表!C33</f>
        <v>0.99108509199615646</v>
      </c>
      <c r="G30" s="306">
        <f t="shared" si="6"/>
        <v>0</v>
      </c>
      <c r="H30" s="306">
        <v>0</v>
      </c>
      <c r="I30" s="306">
        <f t="shared" si="4"/>
        <v>0</v>
      </c>
      <c r="J30" s="316">
        <f>分析係数表!G33</f>
        <v>0.4529749017181946</v>
      </c>
      <c r="K30" s="308">
        <f t="shared" si="7"/>
        <v>0</v>
      </c>
      <c r="L30" s="49"/>
      <c r="M30" s="50"/>
      <c r="N30" s="318">
        <f>分析係数表!H33</f>
        <v>7.7168799106917146E-4</v>
      </c>
      <c r="O30" s="310">
        <f t="shared" si="10"/>
        <v>0</v>
      </c>
      <c r="P30" s="316">
        <f>分析係数表!C33</f>
        <v>0.99108509199615646</v>
      </c>
      <c r="Q30" s="310">
        <f t="shared" si="8"/>
        <v>0</v>
      </c>
      <c r="R30" s="310">
        <v>0</v>
      </c>
      <c r="S30" s="311">
        <f t="shared" si="1"/>
        <v>0</v>
      </c>
      <c r="T30" s="316">
        <f>分析係数表!F33</f>
        <v>0.63278689994307047</v>
      </c>
      <c r="U30" s="313">
        <f t="shared" si="9"/>
        <v>0</v>
      </c>
      <c r="V30" s="320">
        <f>分析係数表!D33</f>
        <v>8.7702783269007503E-2</v>
      </c>
      <c r="W30" s="301">
        <f t="shared" si="2"/>
        <v>0</v>
      </c>
      <c r="X30" s="316">
        <f>分析係数表!E33</f>
        <v>8.4336323251883824E-2</v>
      </c>
      <c r="Y30" s="302">
        <f t="shared" si="3"/>
        <v>0</v>
      </c>
    </row>
    <row r="31" spans="1:25">
      <c r="A31" s="278">
        <v>27</v>
      </c>
      <c r="B31" s="266" t="s">
        <v>65</v>
      </c>
      <c r="C31" s="287"/>
      <c r="D31" s="316">
        <f>投入係数表!AH31</f>
        <v>1.0031612926545128E-2</v>
      </c>
      <c r="E31" s="306">
        <f t="shared" si="5"/>
        <v>0</v>
      </c>
      <c r="F31" s="316">
        <f>分析係数表!C34</f>
        <v>0.24606089914510665</v>
      </c>
      <c r="G31" s="306">
        <f t="shared" si="6"/>
        <v>0</v>
      </c>
      <c r="H31" s="306">
        <v>0</v>
      </c>
      <c r="I31" s="306">
        <f t="shared" si="4"/>
        <v>0</v>
      </c>
      <c r="J31" s="316">
        <f>分析係数表!G34</f>
        <v>0.43749758717185111</v>
      </c>
      <c r="K31" s="308">
        <f t="shared" si="7"/>
        <v>0</v>
      </c>
      <c r="L31" s="49"/>
      <c r="M31" s="50"/>
      <c r="N31" s="318">
        <f>分析係数表!H34</f>
        <v>0.137069350800852</v>
      </c>
      <c r="O31" s="310">
        <f t="shared" si="10"/>
        <v>0</v>
      </c>
      <c r="P31" s="316">
        <f>分析係数表!C34</f>
        <v>0.24606089914510665</v>
      </c>
      <c r="Q31" s="310">
        <f t="shared" si="8"/>
        <v>0</v>
      </c>
      <c r="R31" s="310">
        <v>0</v>
      </c>
      <c r="S31" s="311">
        <f t="shared" si="1"/>
        <v>0</v>
      </c>
      <c r="T31" s="316">
        <f>分析係数表!F34</f>
        <v>0.68044247766447119</v>
      </c>
      <c r="U31" s="313">
        <f t="shared" si="9"/>
        <v>0</v>
      </c>
      <c r="V31" s="320">
        <f>分析係数表!D34</f>
        <v>0.15389009392691583</v>
      </c>
      <c r="W31" s="301">
        <f t="shared" si="2"/>
        <v>0</v>
      </c>
      <c r="X31" s="316">
        <f>分析係数表!E34</f>
        <v>0.1433320704064108</v>
      </c>
      <c r="Y31" s="302">
        <f t="shared" si="3"/>
        <v>0</v>
      </c>
    </row>
    <row r="32" spans="1:25">
      <c r="A32" s="278">
        <v>28</v>
      </c>
      <c r="B32" s="266" t="s">
        <v>66</v>
      </c>
      <c r="C32" s="287"/>
      <c r="D32" s="316">
        <f>投入係数表!AH32</f>
        <v>1.7232798480800081E-2</v>
      </c>
      <c r="E32" s="306">
        <f t="shared" si="5"/>
        <v>0</v>
      </c>
      <c r="F32" s="316">
        <f>分析係数表!C35</f>
        <v>0.75377646979277246</v>
      </c>
      <c r="G32" s="306">
        <f t="shared" si="6"/>
        <v>0</v>
      </c>
      <c r="H32" s="306">
        <v>0</v>
      </c>
      <c r="I32" s="306">
        <f t="shared" si="4"/>
        <v>0</v>
      </c>
      <c r="J32" s="316">
        <f>分析係数表!G35</f>
        <v>0.30282397072447498</v>
      </c>
      <c r="K32" s="308">
        <f t="shared" si="7"/>
        <v>0</v>
      </c>
      <c r="L32" s="49"/>
      <c r="M32" s="50"/>
      <c r="N32" s="318">
        <f>分析係数表!H35</f>
        <v>5.7629969222324183E-2</v>
      </c>
      <c r="O32" s="310">
        <f t="shared" si="10"/>
        <v>0</v>
      </c>
      <c r="P32" s="316">
        <f>分析係数表!C35</f>
        <v>0.75377646979277246</v>
      </c>
      <c r="Q32" s="310">
        <f t="shared" si="8"/>
        <v>0</v>
      </c>
      <c r="R32" s="310">
        <v>0</v>
      </c>
      <c r="S32" s="311">
        <f t="shared" si="1"/>
        <v>0</v>
      </c>
      <c r="T32" s="316">
        <f>分析係数表!F35</f>
        <v>0.60548890850388704</v>
      </c>
      <c r="U32" s="313">
        <f t="shared" si="9"/>
        <v>0</v>
      </c>
      <c r="V32" s="320">
        <f>分析係数表!D35</f>
        <v>4.0363234612300396E-2</v>
      </c>
      <c r="W32" s="301">
        <f t="shared" si="2"/>
        <v>0</v>
      </c>
      <c r="X32" s="316">
        <f>分析係数表!E35</f>
        <v>3.9154079363329694E-2</v>
      </c>
      <c r="Y32" s="302">
        <f t="shared" si="3"/>
        <v>0</v>
      </c>
    </row>
    <row r="33" spans="1:25">
      <c r="A33" s="278">
        <v>29</v>
      </c>
      <c r="B33" s="266" t="s">
        <v>93</v>
      </c>
      <c r="C33" s="287"/>
      <c r="D33" s="316">
        <f>投入係数表!AH33</f>
        <v>3.8668142121930809E-3</v>
      </c>
      <c r="E33" s="306">
        <f t="shared" si="5"/>
        <v>0</v>
      </c>
      <c r="F33" s="316">
        <f>分析係数表!C36</f>
        <v>0.99118010215945485</v>
      </c>
      <c r="G33" s="306">
        <f t="shared" si="6"/>
        <v>0</v>
      </c>
      <c r="H33" s="306">
        <v>0</v>
      </c>
      <c r="I33" s="306">
        <f t="shared" si="4"/>
        <v>0</v>
      </c>
      <c r="J33" s="316">
        <f>分析係数表!G36</f>
        <v>5.8650173764370726E-2</v>
      </c>
      <c r="K33" s="308">
        <f t="shared" si="7"/>
        <v>0</v>
      </c>
      <c r="L33" s="49"/>
      <c r="M33" s="50"/>
      <c r="N33" s="318">
        <f>分析係数表!H36</f>
        <v>0.2375179181177472</v>
      </c>
      <c r="O33" s="310">
        <f t="shared" si="10"/>
        <v>0</v>
      </c>
      <c r="P33" s="316">
        <f>分析係数表!C36</f>
        <v>0.99118010215945485</v>
      </c>
      <c r="Q33" s="310">
        <f t="shared" si="8"/>
        <v>0</v>
      </c>
      <c r="R33" s="310">
        <v>0</v>
      </c>
      <c r="S33" s="311">
        <f t="shared" si="1"/>
        <v>0</v>
      </c>
      <c r="T33" s="316">
        <f>分析係数表!F36</f>
        <v>0.81306518983088305</v>
      </c>
      <c r="U33" s="313">
        <f t="shared" si="9"/>
        <v>0</v>
      </c>
      <c r="V33" s="320">
        <f>分析係数表!D36</f>
        <v>1.5774342104513773E-2</v>
      </c>
      <c r="W33" s="301">
        <f t="shared" si="2"/>
        <v>0</v>
      </c>
      <c r="X33" s="316">
        <f>分析係数表!E36</f>
        <v>1.3229670821596217E-2</v>
      </c>
      <c r="Y33" s="302">
        <f t="shared" si="3"/>
        <v>0</v>
      </c>
    </row>
    <row r="34" spans="1:25">
      <c r="A34" s="278">
        <v>30</v>
      </c>
      <c r="B34" s="266" t="s">
        <v>94</v>
      </c>
      <c r="C34" s="287"/>
      <c r="D34" s="316">
        <f>投入係数表!AH34</f>
        <v>2.3827165985936836E-2</v>
      </c>
      <c r="E34" s="306">
        <f t="shared" si="5"/>
        <v>0</v>
      </c>
      <c r="F34" s="316">
        <f>分析係数表!C37</f>
        <v>0.58105140483022077</v>
      </c>
      <c r="G34" s="306">
        <f t="shared" si="6"/>
        <v>0</v>
      </c>
      <c r="H34" s="306">
        <v>0</v>
      </c>
      <c r="I34" s="306">
        <f t="shared" si="4"/>
        <v>0</v>
      </c>
      <c r="J34" s="316">
        <f>分析係数表!G37</f>
        <v>0.40235165952905672</v>
      </c>
      <c r="K34" s="308">
        <f t="shared" si="7"/>
        <v>0</v>
      </c>
      <c r="L34" s="49"/>
      <c r="M34" s="50"/>
      <c r="N34" s="318">
        <f>分析係数表!H37</f>
        <v>4.2719417558337268E-2</v>
      </c>
      <c r="O34" s="310">
        <f t="shared" si="10"/>
        <v>0</v>
      </c>
      <c r="P34" s="316">
        <f>分析係数表!C37</f>
        <v>0.58105140483022077</v>
      </c>
      <c r="Q34" s="310">
        <f t="shared" si="8"/>
        <v>0</v>
      </c>
      <c r="R34" s="310">
        <v>0</v>
      </c>
      <c r="S34" s="311">
        <f t="shared" si="1"/>
        <v>0</v>
      </c>
      <c r="T34" s="316">
        <f>分析係数表!F37</f>
        <v>0.63403708963374472</v>
      </c>
      <c r="U34" s="313">
        <f t="shared" si="9"/>
        <v>0</v>
      </c>
      <c r="V34" s="320">
        <f>分析係数表!D37</f>
        <v>7.9200513574427991E-2</v>
      </c>
      <c r="W34" s="301">
        <f t="shared" si="2"/>
        <v>0</v>
      </c>
      <c r="X34" s="316">
        <f>分析係数表!E37</f>
        <v>7.3600662533244779E-2</v>
      </c>
      <c r="Y34" s="302">
        <f t="shared" si="3"/>
        <v>0</v>
      </c>
    </row>
    <row r="35" spans="1:25">
      <c r="A35" s="278">
        <v>31</v>
      </c>
      <c r="B35" s="266" t="s">
        <v>95</v>
      </c>
      <c r="C35" s="287"/>
      <c r="D35" s="316">
        <f>投入係数表!AH35</f>
        <v>2.8432866322084839E-2</v>
      </c>
      <c r="E35" s="306">
        <f t="shared" si="5"/>
        <v>0</v>
      </c>
      <c r="F35" s="316">
        <f>分析係数表!C38</f>
        <v>0.47456671407271833</v>
      </c>
      <c r="G35" s="306">
        <f t="shared" si="6"/>
        <v>0</v>
      </c>
      <c r="H35" s="306">
        <v>0</v>
      </c>
      <c r="I35" s="306">
        <f t="shared" si="4"/>
        <v>0</v>
      </c>
      <c r="J35" s="316">
        <f>分析係数表!G38</f>
        <v>0.18003386475673192</v>
      </c>
      <c r="K35" s="308">
        <f t="shared" si="7"/>
        <v>0</v>
      </c>
      <c r="L35" s="49"/>
      <c r="M35" s="50"/>
      <c r="N35" s="318">
        <f>分析係数表!H38</f>
        <v>5.150358926080905E-2</v>
      </c>
      <c r="O35" s="310">
        <f t="shared" si="10"/>
        <v>0</v>
      </c>
      <c r="P35" s="316">
        <f>分析係数表!C38</f>
        <v>0.47456671407271833</v>
      </c>
      <c r="Q35" s="310">
        <f t="shared" si="8"/>
        <v>0</v>
      </c>
      <c r="R35" s="310">
        <v>0</v>
      </c>
      <c r="S35" s="311">
        <f t="shared" si="1"/>
        <v>0</v>
      </c>
      <c r="T35" s="316">
        <f>分析係数表!F38</f>
        <v>0.4997199825516766</v>
      </c>
      <c r="U35" s="313">
        <f t="shared" si="9"/>
        <v>0</v>
      </c>
      <c r="V35" s="320">
        <f>分析係数表!D38</f>
        <v>3.5590827435143364E-2</v>
      </c>
      <c r="W35" s="301">
        <f t="shared" si="2"/>
        <v>0</v>
      </c>
      <c r="X35" s="316">
        <f>分析係数表!E38</f>
        <v>3.1059891839156476E-2</v>
      </c>
      <c r="Y35" s="302">
        <f t="shared" si="3"/>
        <v>0</v>
      </c>
    </row>
    <row r="36" spans="1:25">
      <c r="A36" s="278">
        <v>32</v>
      </c>
      <c r="B36" s="266" t="s">
        <v>67</v>
      </c>
      <c r="C36" s="286">
        <f>データ入力!C37</f>
        <v>0</v>
      </c>
      <c r="D36" s="316">
        <f>投入係数表!AH36</f>
        <v>0</v>
      </c>
      <c r="E36" s="306">
        <f t="shared" si="5"/>
        <v>0</v>
      </c>
      <c r="F36" s="316">
        <f>分析係数表!C39</f>
        <v>1</v>
      </c>
      <c r="G36" s="306">
        <f t="shared" si="6"/>
        <v>0</v>
      </c>
      <c r="H36" s="306">
        <v>0</v>
      </c>
      <c r="I36" s="306">
        <f t="shared" si="4"/>
        <v>0</v>
      </c>
      <c r="J36" s="316">
        <f>分析係数表!G39</f>
        <v>0.33345520667958617</v>
      </c>
      <c r="K36" s="308">
        <f t="shared" si="7"/>
        <v>0</v>
      </c>
      <c r="L36" s="49"/>
      <c r="M36" s="50"/>
      <c r="N36" s="318">
        <f>分析係数表!H39</f>
        <v>5.0851604954235139E-3</v>
      </c>
      <c r="O36" s="310">
        <f t="shared" si="10"/>
        <v>0</v>
      </c>
      <c r="P36" s="316">
        <f>分析係数表!C39</f>
        <v>1</v>
      </c>
      <c r="Q36" s="310">
        <f t="shared" si="8"/>
        <v>0</v>
      </c>
      <c r="R36" s="310">
        <v>0</v>
      </c>
      <c r="S36" s="311">
        <f t="shared" si="1"/>
        <v>0</v>
      </c>
      <c r="T36" s="316">
        <f>分析係数表!F39</f>
        <v>0.70859596344355691</v>
      </c>
      <c r="U36" s="313">
        <f t="shared" si="9"/>
        <v>0</v>
      </c>
      <c r="V36" s="320">
        <f>分析係数表!D39</f>
        <v>4.8027598057070089E-2</v>
      </c>
      <c r="W36" s="301">
        <f t="shared" si="2"/>
        <v>0</v>
      </c>
      <c r="X36" s="316">
        <f>分析係数表!E39</f>
        <v>4.8027598057070089E-2</v>
      </c>
      <c r="Y36" s="302">
        <f t="shared" si="3"/>
        <v>0</v>
      </c>
    </row>
    <row r="37" spans="1:25">
      <c r="A37" s="278">
        <v>33</v>
      </c>
      <c r="B37" s="266" t="s">
        <v>96</v>
      </c>
      <c r="C37" s="287"/>
      <c r="D37" s="316">
        <f>投入係数表!AH37</f>
        <v>2.4675877140545457E-4</v>
      </c>
      <c r="E37" s="306">
        <f t="shared" si="5"/>
        <v>0</v>
      </c>
      <c r="F37" s="316">
        <f>分析係数表!C40</f>
        <v>0.78927678494152065</v>
      </c>
      <c r="G37" s="306">
        <f t="shared" si="6"/>
        <v>0</v>
      </c>
      <c r="H37" s="306">
        <v>0</v>
      </c>
      <c r="I37" s="306">
        <f t="shared" si="4"/>
        <v>0</v>
      </c>
      <c r="J37" s="316">
        <f>分析係数表!G40</f>
        <v>0.52314226927728547</v>
      </c>
      <c r="K37" s="308">
        <f t="shared" si="7"/>
        <v>0</v>
      </c>
      <c r="L37" s="49"/>
      <c r="M37" s="50"/>
      <c r="N37" s="318">
        <f>分析係数表!H40</f>
        <v>3.428475595158087E-2</v>
      </c>
      <c r="O37" s="310">
        <f t="shared" si="10"/>
        <v>0</v>
      </c>
      <c r="P37" s="316">
        <f>分析係数表!C40</f>
        <v>0.78927678494152065</v>
      </c>
      <c r="Q37" s="310">
        <f t="shared" si="8"/>
        <v>0</v>
      </c>
      <c r="R37" s="310">
        <v>0</v>
      </c>
      <c r="S37" s="311">
        <f t="shared" si="1"/>
        <v>0</v>
      </c>
      <c r="T37" s="316">
        <f>分析係数表!F40</f>
        <v>0.70623799726049996</v>
      </c>
      <c r="U37" s="313">
        <f t="shared" si="9"/>
        <v>0</v>
      </c>
      <c r="V37" s="320">
        <f>分析係数表!D40</f>
        <v>9.0697433955161888E-2</v>
      </c>
      <c r="W37" s="301">
        <f t="shared" si="2"/>
        <v>0</v>
      </c>
      <c r="X37" s="316">
        <f>分析係数表!E40</f>
        <v>9.0562666353757981E-2</v>
      </c>
      <c r="Y37" s="302">
        <f t="shared" si="3"/>
        <v>0</v>
      </c>
    </row>
    <row r="38" spans="1:25">
      <c r="A38" s="278">
        <v>34</v>
      </c>
      <c r="B38" s="266" t="s">
        <v>97</v>
      </c>
      <c r="C38" s="287"/>
      <c r="D38" s="316">
        <f>投入係数表!AH38</f>
        <v>1.7377378267989756E-5</v>
      </c>
      <c r="E38" s="306">
        <f t="shared" si="5"/>
        <v>0</v>
      </c>
      <c r="F38" s="316">
        <f>分析係数表!C41</f>
        <v>0.99594790611943085</v>
      </c>
      <c r="G38" s="306">
        <f t="shared" si="6"/>
        <v>0</v>
      </c>
      <c r="H38" s="306">
        <v>0</v>
      </c>
      <c r="I38" s="306">
        <f t="shared" si="4"/>
        <v>0</v>
      </c>
      <c r="J38" s="316">
        <f>分析係数表!G41</f>
        <v>0.50896339569449323</v>
      </c>
      <c r="K38" s="308">
        <f t="shared" si="7"/>
        <v>0</v>
      </c>
      <c r="L38" s="49"/>
      <c r="M38" s="50"/>
      <c r="N38" s="318">
        <f>分析係数表!H41</f>
        <v>5.504775199299148E-2</v>
      </c>
      <c r="O38" s="310">
        <f t="shared" si="10"/>
        <v>0</v>
      </c>
      <c r="P38" s="316">
        <f>分析係数表!C41</f>
        <v>0.99594790611943085</v>
      </c>
      <c r="Q38" s="310">
        <f t="shared" si="8"/>
        <v>0</v>
      </c>
      <c r="R38" s="310">
        <v>0</v>
      </c>
      <c r="S38" s="311">
        <f t="shared" si="1"/>
        <v>0</v>
      </c>
      <c r="T38" s="316">
        <f>分析係数表!F41</f>
        <v>0.58132099287543681</v>
      </c>
      <c r="U38" s="313">
        <f t="shared" si="9"/>
        <v>0</v>
      </c>
      <c r="V38" s="320">
        <f>分析係数表!D41</f>
        <v>0.12149342216939719</v>
      </c>
      <c r="W38" s="301">
        <f t="shared" si="2"/>
        <v>0</v>
      </c>
      <c r="X38" s="316">
        <f>分析係数表!E41</f>
        <v>0.11755967401821014</v>
      </c>
      <c r="Y38" s="302">
        <f t="shared" si="3"/>
        <v>0</v>
      </c>
    </row>
    <row r="39" spans="1:25">
      <c r="A39" s="278">
        <v>35</v>
      </c>
      <c r="B39" s="266" t="s">
        <v>3</v>
      </c>
      <c r="C39" s="287"/>
      <c r="D39" s="316">
        <f>投入係数表!AH39</f>
        <v>2.0852853921587709E-6</v>
      </c>
      <c r="E39" s="306">
        <f>$C$36*D39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10"/>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投入係数表!AH40</f>
        <v>9.2848027180999992E-2</v>
      </c>
      <c r="E40" s="306">
        <f>$C$36*D40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10"/>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投入係数表!AH41</f>
        <v>4.3373936156902433E-4</v>
      </c>
      <c r="E41" s="306">
        <f>$C$36*D41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10"/>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投入係数表!AH42</f>
        <v>2.7303336734665505E-3</v>
      </c>
      <c r="E42" s="306">
        <f>$C$36*D42</f>
        <v>0</v>
      </c>
      <c r="F42" s="316">
        <f>分析係数表!C45</f>
        <v>1</v>
      </c>
      <c r="G42" s="306">
        <f>E42*F42</f>
        <v>0</v>
      </c>
      <c r="H42" s="306">
        <v>0</v>
      </c>
      <c r="I42" s="306">
        <f>C42+H42</f>
        <v>0</v>
      </c>
      <c r="J42" s="316">
        <f>分析係数表!G45</f>
        <v>0</v>
      </c>
      <c r="K42" s="308">
        <f>I42*J42</f>
        <v>0</v>
      </c>
      <c r="L42" s="49"/>
      <c r="M42" s="50"/>
      <c r="N42" s="318">
        <f>分析係数表!H45</f>
        <v>0</v>
      </c>
      <c r="O42" s="310">
        <f t="shared" si="10"/>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投入係数表!AH43</f>
        <v>3.2182904552317029E-4</v>
      </c>
      <c r="E43" s="306">
        <f>$C$36*D43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10"/>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投入係数表!AH44</f>
        <v>0.28231566772228445</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2F9F4-65DD-4298-ADBA-71A5AAA8038C}">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customWidth="1"/>
    <col min="6" max="16384" width="8.1640625" style="83"/>
  </cols>
  <sheetData>
    <row r="1" spans="1:25" ht="13">
      <c r="B1" s="288" t="s">
        <v>238</v>
      </c>
      <c r="F1" s="289"/>
      <c r="G1" s="83" t="s">
        <v>355</v>
      </c>
    </row>
    <row r="2" spans="1:25">
      <c r="B2" s="83" t="s">
        <v>343</v>
      </c>
      <c r="S2" s="83" t="s">
        <v>240</v>
      </c>
      <c r="U2" s="290" t="s">
        <v>227</v>
      </c>
      <c r="W2" s="83" t="s">
        <v>216</v>
      </c>
      <c r="Y2" s="83" t="s">
        <v>241</v>
      </c>
    </row>
    <row r="3" spans="1:25" ht="44">
      <c r="B3" s="39"/>
      <c r="C3" s="40" t="s">
        <v>242</v>
      </c>
      <c r="D3" s="40" t="s">
        <v>344</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投入係数表!AI5</f>
        <v>1.1908344089569336E-3</v>
      </c>
      <c r="E5" s="306">
        <f>$C$37*D5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 t="shared" ref="O5:O10" si="0">$M$44*N5</f>
        <v>0</v>
      </c>
      <c r="P5" s="316">
        <f>分析係数表!C8</f>
        <v>0.17333290637377241</v>
      </c>
      <c r="Q5" s="310">
        <f>O5*P5</f>
        <v>0</v>
      </c>
      <c r="R5" s="310">
        <f t="array" ref="R5:R43">MMULT(逆行列係数表!C5:AO43,Q5:Q43)</f>
        <v>0</v>
      </c>
      <c r="S5" s="311">
        <f>I5+R5</f>
        <v>0</v>
      </c>
      <c r="T5" s="316">
        <f>分析係数表!F8</f>
        <v>0.42721038226158625</v>
      </c>
      <c r="U5" s="313">
        <f>S5*T5</f>
        <v>0</v>
      </c>
      <c r="V5" s="320">
        <f>分析係数表!D8</f>
        <v>0.32298797552049696</v>
      </c>
      <c r="W5" s="301">
        <f>ROUND(S5*V5,0)</f>
        <v>0</v>
      </c>
      <c r="X5" s="316">
        <f>分析係数表!E8</f>
        <v>0.12265584155979949</v>
      </c>
      <c r="Y5" s="302">
        <f>ROUND(S5*X5,0)</f>
        <v>0</v>
      </c>
    </row>
    <row r="6" spans="1:25">
      <c r="A6" s="278">
        <v>2</v>
      </c>
      <c r="B6" s="266" t="s">
        <v>74</v>
      </c>
      <c r="C6" s="287"/>
      <c r="D6" s="316">
        <f>投入係数表!AI6</f>
        <v>4.5309797023727232E-5</v>
      </c>
      <c r="E6" s="306">
        <f>$C$37*D6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 t="shared" si="0"/>
        <v>0</v>
      </c>
      <c r="P6" s="316">
        <f>分析係数表!C9</f>
        <v>0.39351462480142041</v>
      </c>
      <c r="Q6" s="310">
        <f>O6*P6</f>
        <v>0</v>
      </c>
      <c r="R6" s="310">
        <v>0</v>
      </c>
      <c r="S6" s="311">
        <f>I6+R6</f>
        <v>0</v>
      </c>
      <c r="T6" s="316">
        <f>分析係数表!F9</f>
        <v>0.63987813845992225</v>
      </c>
      <c r="U6" s="313">
        <f>S6*T6</f>
        <v>0</v>
      </c>
      <c r="V6" s="320">
        <f>分析係数表!D9</f>
        <v>0.29572434079210003</v>
      </c>
      <c r="W6" s="301">
        <f>ROUND(S6*V6,0)</f>
        <v>0</v>
      </c>
      <c r="X6" s="316">
        <f>分析係数表!E9</f>
        <v>0.26862065342998215</v>
      </c>
      <c r="Y6" s="302">
        <f>ROUND(S6*X6,0)</f>
        <v>0</v>
      </c>
    </row>
    <row r="7" spans="1:25">
      <c r="A7" s="278">
        <v>3</v>
      </c>
      <c r="B7" s="266" t="s">
        <v>75</v>
      </c>
      <c r="C7" s="287"/>
      <c r="D7" s="316">
        <f>投入係数表!AI7</f>
        <v>8.7134225045629291E-5</v>
      </c>
      <c r="E7" s="306">
        <f>$C$37*D7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 t="shared" si="0"/>
        <v>0</v>
      </c>
      <c r="P7" s="316">
        <f>分析係数表!C10</f>
        <v>0.12671464860287895</v>
      </c>
      <c r="Q7" s="310">
        <f>O7*P7</f>
        <v>0</v>
      </c>
      <c r="R7" s="310">
        <v>0</v>
      </c>
      <c r="S7" s="311">
        <f>I7+R7</f>
        <v>0</v>
      </c>
      <c r="T7" s="316">
        <f>分析係数表!F10</f>
        <v>0.47381340455197063</v>
      </c>
      <c r="U7" s="313">
        <f>S7*T7</f>
        <v>0</v>
      </c>
      <c r="V7" s="320">
        <f>分析係数表!D10</f>
        <v>9.5045460793747427E-2</v>
      </c>
      <c r="W7" s="301">
        <f>ROUND(S7*V7,0)</f>
        <v>0</v>
      </c>
      <c r="X7" s="316">
        <f>分析係数表!E10</f>
        <v>4.2279520059697977E-2</v>
      </c>
      <c r="Y7" s="302">
        <f>ROUND(S7*X7,0)</f>
        <v>0</v>
      </c>
    </row>
    <row r="8" spans="1:25">
      <c r="A8" s="278">
        <v>4</v>
      </c>
      <c r="B8" s="266" t="s">
        <v>76</v>
      </c>
      <c r="C8" s="287"/>
      <c r="D8" s="316">
        <f>投入係数表!AI8</f>
        <v>3.6015479685526773E-5</v>
      </c>
      <c r="E8" s="306">
        <f>$C$37*D8</f>
        <v>0</v>
      </c>
      <c r="F8" s="316">
        <f>分析係数表!C11</f>
        <v>9.348517078458185E-3</v>
      </c>
      <c r="G8" s="306">
        <f>E8*F8</f>
        <v>0</v>
      </c>
      <c r="H8" s="306">
        <v>0</v>
      </c>
      <c r="I8" s="306">
        <f>C8+H8</f>
        <v>0</v>
      </c>
      <c r="J8" s="316">
        <f>分析係数表!G11</f>
        <v>0.2579516055394917</v>
      </c>
      <c r="K8" s="308">
        <f>I8*J8</f>
        <v>0</v>
      </c>
      <c r="L8" s="49"/>
      <c r="M8" s="50"/>
      <c r="N8" s="318">
        <f>分析係数表!H11</f>
        <v>-1.9466162084954558E-5</v>
      </c>
      <c r="O8" s="310">
        <f t="shared" si="0"/>
        <v>0</v>
      </c>
      <c r="P8" s="316">
        <f>分析係数表!C11</f>
        <v>9.348517078458185E-3</v>
      </c>
      <c r="Q8" s="310">
        <f>O8*P8</f>
        <v>0</v>
      </c>
      <c r="R8" s="310">
        <v>0</v>
      </c>
      <c r="S8" s="311">
        <f>I8+R8</f>
        <v>0</v>
      </c>
      <c r="T8" s="316">
        <f>分析係数表!F11</f>
        <v>0.54360066960888753</v>
      </c>
      <c r="U8" s="313">
        <f t="shared" ref="U8:U38" si="1">S8*T8</f>
        <v>0</v>
      </c>
      <c r="V8" s="320">
        <f>分析係数表!D11</f>
        <v>4.0785268604474206E-2</v>
      </c>
      <c r="W8" s="301">
        <f>ROUND(S8*V8,0)</f>
        <v>0</v>
      </c>
      <c r="X8" s="316">
        <f>分析係数表!E11</f>
        <v>3.926343022371024E-2</v>
      </c>
      <c r="Y8" s="302">
        <f t="shared" ref="Y8:Y38" si="2">ROUND(S8*X8,0)</f>
        <v>0</v>
      </c>
    </row>
    <row r="9" spans="1:25">
      <c r="A9" s="278">
        <v>5</v>
      </c>
      <c r="B9" s="266" t="s">
        <v>77</v>
      </c>
      <c r="C9" s="287"/>
      <c r="D9" s="316">
        <f>投入係数表!AI9</f>
        <v>5.2199209750668323E-3</v>
      </c>
      <c r="E9" s="306">
        <f t="shared" ref="E9:E43" si="3">$C$37*D9</f>
        <v>0</v>
      </c>
      <c r="F9" s="316">
        <f>分析係数表!C12</f>
        <v>0.26169189557273109</v>
      </c>
      <c r="G9" s="306">
        <f t="shared" ref="G9:G38" si="4">E9*F9</f>
        <v>0</v>
      </c>
      <c r="H9" s="306">
        <v>0</v>
      </c>
      <c r="I9" s="306">
        <f t="shared" ref="I9:I38" si="5">C9+H9</f>
        <v>0</v>
      </c>
      <c r="J9" s="316">
        <f>分析係数表!G12</f>
        <v>0.13770114594385849</v>
      </c>
      <c r="K9" s="308">
        <f>I9*J9</f>
        <v>0</v>
      </c>
      <c r="L9" s="49"/>
      <c r="M9" s="50"/>
      <c r="N9" s="318">
        <f>分析係数表!H12</f>
        <v>0.10146071966313146</v>
      </c>
      <c r="O9" s="310">
        <f t="shared" si="0"/>
        <v>0</v>
      </c>
      <c r="P9" s="316">
        <f>分析係数表!C12</f>
        <v>0.26169189557273109</v>
      </c>
      <c r="Q9" s="310">
        <f t="shared" ref="Q9:Q38" si="6">O9*P9</f>
        <v>0</v>
      </c>
      <c r="R9" s="310">
        <v>0</v>
      </c>
      <c r="S9" s="311">
        <f t="shared" ref="S9:S38" si="7">I9+R9</f>
        <v>0</v>
      </c>
      <c r="T9" s="316">
        <f>分析係数表!F12</f>
        <v>0.33651535386825859</v>
      </c>
      <c r="U9" s="313">
        <f t="shared" si="1"/>
        <v>0</v>
      </c>
      <c r="V9" s="320">
        <f>分析係数表!D12</f>
        <v>3.4578030097235327E-2</v>
      </c>
      <c r="W9" s="301">
        <f t="shared" ref="W9:W38" si="8">ROUND(S9*V9,0)</f>
        <v>0</v>
      </c>
      <c r="X9" s="316">
        <f>分析係数表!E12</f>
        <v>3.3355134693599395E-2</v>
      </c>
      <c r="Y9" s="302">
        <f t="shared" si="2"/>
        <v>0</v>
      </c>
    </row>
    <row r="10" spans="1:25">
      <c r="A10" s="278">
        <v>6</v>
      </c>
      <c r="B10" s="266" t="s">
        <v>78</v>
      </c>
      <c r="C10" s="287"/>
      <c r="D10" s="316">
        <f>投入係数表!AI10</f>
        <v>4.6123049790819772E-4</v>
      </c>
      <c r="E10" s="306">
        <f t="shared" si="3"/>
        <v>0</v>
      </c>
      <c r="F10" s="316">
        <f>分析係数表!C13</f>
        <v>8.2810371123538395E-2</v>
      </c>
      <c r="G10" s="306">
        <f t="shared" si="4"/>
        <v>0</v>
      </c>
      <c r="H10" s="306">
        <v>0</v>
      </c>
      <c r="I10" s="306">
        <f t="shared" si="5"/>
        <v>0</v>
      </c>
      <c r="J10" s="316">
        <f>分析係数表!G13</f>
        <v>0.2721720626600464</v>
      </c>
      <c r="K10" s="308">
        <f t="shared" ref="K10:K38" si="9">I10*J10</f>
        <v>0</v>
      </c>
      <c r="L10" s="49"/>
      <c r="M10" s="50"/>
      <c r="N10" s="318">
        <f>分析係数表!H13</f>
        <v>1.212874021164739E-2</v>
      </c>
      <c r="O10" s="310">
        <f t="shared" si="0"/>
        <v>0</v>
      </c>
      <c r="P10" s="316">
        <f>分析係数表!C13</f>
        <v>8.2810371123538395E-2</v>
      </c>
      <c r="Q10" s="310">
        <f t="shared" si="6"/>
        <v>0</v>
      </c>
      <c r="R10" s="310">
        <v>0</v>
      </c>
      <c r="S10" s="311">
        <f t="shared" si="7"/>
        <v>0</v>
      </c>
      <c r="T10" s="316">
        <f>分析係数表!F13</f>
        <v>0.39077170920544851</v>
      </c>
      <c r="U10" s="313">
        <f t="shared" si="1"/>
        <v>0</v>
      </c>
      <c r="V10" s="320">
        <f>分析係数表!D13</f>
        <v>0.12720758845381647</v>
      </c>
      <c r="W10" s="301">
        <f t="shared" si="8"/>
        <v>0</v>
      </c>
      <c r="X10" s="316">
        <f>分析係数表!E13</f>
        <v>9.5492852763317662E-2</v>
      </c>
      <c r="Y10" s="302">
        <f t="shared" si="2"/>
        <v>0</v>
      </c>
    </row>
    <row r="11" spans="1:25">
      <c r="A11" s="278">
        <v>7</v>
      </c>
      <c r="B11" s="266" t="s">
        <v>79</v>
      </c>
      <c r="C11" s="287"/>
      <c r="D11" s="316">
        <f>投入係数表!AI11</f>
        <v>8.0703719237261856E-3</v>
      </c>
      <c r="E11" s="306">
        <f t="shared" si="3"/>
        <v>0</v>
      </c>
      <c r="F11" s="316">
        <f>分析係数表!C14</f>
        <v>0.29759344347769412</v>
      </c>
      <c r="G11" s="306">
        <f t="shared" si="4"/>
        <v>0</v>
      </c>
      <c r="H11" s="306">
        <v>0</v>
      </c>
      <c r="I11" s="306">
        <f t="shared" si="5"/>
        <v>0</v>
      </c>
      <c r="J11" s="316">
        <f>分析係数表!G14</f>
        <v>0.17335642824825784</v>
      </c>
      <c r="K11" s="308">
        <f t="shared" si="9"/>
        <v>0</v>
      </c>
      <c r="L11" s="49"/>
      <c r="M11" s="50"/>
      <c r="N11" s="318">
        <f>分析係数表!H14</f>
        <v>1.9165801846449152E-3</v>
      </c>
      <c r="O11" s="310">
        <f t="shared" ref="O11:O43" si="10">$M$44*N11</f>
        <v>0</v>
      </c>
      <c r="P11" s="316">
        <f>分析係数表!C14</f>
        <v>0.29759344347769412</v>
      </c>
      <c r="Q11" s="310">
        <f t="shared" si="6"/>
        <v>0</v>
      </c>
      <c r="R11" s="310">
        <v>0</v>
      </c>
      <c r="S11" s="311">
        <f t="shared" si="7"/>
        <v>0</v>
      </c>
      <c r="T11" s="316">
        <f>分析係数表!F14</f>
        <v>0.35598651785260127</v>
      </c>
      <c r="U11" s="313">
        <f t="shared" si="1"/>
        <v>0</v>
      </c>
      <c r="V11" s="320">
        <f>分析係数表!D14</f>
        <v>4.3833041969742803E-2</v>
      </c>
      <c r="W11" s="301">
        <f t="shared" si="8"/>
        <v>0</v>
      </c>
      <c r="X11" s="316">
        <f>分析係数表!E14</f>
        <v>3.8757158040430381E-2</v>
      </c>
      <c r="Y11" s="302">
        <f t="shared" si="2"/>
        <v>0</v>
      </c>
    </row>
    <row r="12" spans="1:25">
      <c r="A12" s="278">
        <v>8</v>
      </c>
      <c r="B12" s="266" t="s">
        <v>80</v>
      </c>
      <c r="C12" s="287"/>
      <c r="D12" s="316">
        <f>投入係数表!AI12</f>
        <v>8.9643690726943417E-3</v>
      </c>
      <c r="E12" s="306">
        <f t="shared" si="3"/>
        <v>0</v>
      </c>
      <c r="F12" s="316">
        <f>分析係数表!C15</f>
        <v>0.21593049601829584</v>
      </c>
      <c r="G12" s="306">
        <f t="shared" si="4"/>
        <v>0</v>
      </c>
      <c r="H12" s="306">
        <v>0</v>
      </c>
      <c r="I12" s="306">
        <f t="shared" si="5"/>
        <v>0</v>
      </c>
      <c r="J12" s="316">
        <f>分析係数表!G15</f>
        <v>0.1171240792325445</v>
      </c>
      <c r="K12" s="308">
        <f t="shared" si="9"/>
        <v>0</v>
      </c>
      <c r="L12" s="49"/>
      <c r="M12" s="50"/>
      <c r="N12" s="318">
        <f>分析係数表!H15</f>
        <v>7.9892300155183192E-3</v>
      </c>
      <c r="O12" s="310">
        <f t="shared" si="10"/>
        <v>0</v>
      </c>
      <c r="P12" s="316">
        <f>分析係数表!C15</f>
        <v>0.21593049601829584</v>
      </c>
      <c r="Q12" s="310">
        <f t="shared" si="6"/>
        <v>0</v>
      </c>
      <c r="R12" s="310">
        <v>0</v>
      </c>
      <c r="S12" s="311">
        <f t="shared" si="7"/>
        <v>0</v>
      </c>
      <c r="T12" s="316">
        <f>分析係数表!F15</f>
        <v>0.35842164855867914</v>
      </c>
      <c r="U12" s="313">
        <f t="shared" si="1"/>
        <v>0</v>
      </c>
      <c r="V12" s="320">
        <f>分析係数表!D15</f>
        <v>1.5678367482667734E-2</v>
      </c>
      <c r="W12" s="301">
        <f t="shared" si="8"/>
        <v>0</v>
      </c>
      <c r="X12" s="316">
        <f>分析係数表!E15</f>
        <v>1.5634458686506418E-2</v>
      </c>
      <c r="Y12" s="302">
        <f t="shared" si="2"/>
        <v>0</v>
      </c>
    </row>
    <row r="13" spans="1:25">
      <c r="A13" s="278">
        <v>9</v>
      </c>
      <c r="B13" s="266" t="s">
        <v>81</v>
      </c>
      <c r="C13" s="287"/>
      <c r="D13" s="316">
        <f>投入係数表!AI13</f>
        <v>6.0337546369930092E-3</v>
      </c>
      <c r="E13" s="306">
        <f t="shared" si="3"/>
        <v>0</v>
      </c>
      <c r="F13" s="316">
        <f>分析係数表!C16</f>
        <v>0.18770505348742417</v>
      </c>
      <c r="G13" s="306">
        <f t="shared" si="4"/>
        <v>0</v>
      </c>
      <c r="H13" s="306">
        <v>0</v>
      </c>
      <c r="I13" s="306">
        <f t="shared" si="5"/>
        <v>0</v>
      </c>
      <c r="J13" s="316">
        <f>分析係数表!G16</f>
        <v>1.5279579137581789E-2</v>
      </c>
      <c r="K13" s="308">
        <f t="shared" si="9"/>
        <v>0</v>
      </c>
      <c r="L13" s="49"/>
      <c r="M13" s="50"/>
      <c r="N13" s="318">
        <f>分析係数表!H16</f>
        <v>6.0242927132958465E-3</v>
      </c>
      <c r="O13" s="310">
        <f t="shared" si="10"/>
        <v>0</v>
      </c>
      <c r="P13" s="316">
        <f>分析係数表!C16</f>
        <v>0.18770505348742417</v>
      </c>
      <c r="Q13" s="310">
        <f t="shared" si="6"/>
        <v>0</v>
      </c>
      <c r="R13" s="310">
        <v>0</v>
      </c>
      <c r="S13" s="311">
        <f t="shared" si="7"/>
        <v>0</v>
      </c>
      <c r="T13" s="316">
        <f>分析係数表!F16</f>
        <v>0.2627694146106877</v>
      </c>
      <c r="U13" s="313">
        <f t="shared" si="1"/>
        <v>0</v>
      </c>
      <c r="V13" s="320">
        <f>分析係数表!D16</f>
        <v>1.0339400475073228E-2</v>
      </c>
      <c r="W13" s="301">
        <f t="shared" si="8"/>
        <v>0</v>
      </c>
      <c r="X13" s="316">
        <f>分析係数表!E16</f>
        <v>1.0339400475073228E-2</v>
      </c>
      <c r="Y13" s="302">
        <f t="shared" si="2"/>
        <v>0</v>
      </c>
    </row>
    <row r="14" spans="1:25">
      <c r="A14" s="278">
        <v>10</v>
      </c>
      <c r="B14" s="266" t="s">
        <v>82</v>
      </c>
      <c r="C14" s="287"/>
      <c r="D14" s="316">
        <f>投入係数表!AI14</f>
        <v>4.1667586416819927E-3</v>
      </c>
      <c r="E14" s="306">
        <f t="shared" si="3"/>
        <v>0</v>
      </c>
      <c r="F14" s="316">
        <f>分析係数表!C17</f>
        <v>0.24245613901755958</v>
      </c>
      <c r="G14" s="306">
        <f t="shared" si="4"/>
        <v>0</v>
      </c>
      <c r="H14" s="306">
        <v>0</v>
      </c>
      <c r="I14" s="306">
        <f t="shared" si="5"/>
        <v>0</v>
      </c>
      <c r="J14" s="316">
        <f>分析係数表!G17</f>
        <v>0.24054742090319753</v>
      </c>
      <c r="K14" s="308">
        <f t="shared" si="9"/>
        <v>0</v>
      </c>
      <c r="L14" s="49"/>
      <c r="M14" s="50"/>
      <c r="N14" s="318">
        <f>分析係数表!H17</f>
        <v>2.8816966460243139E-3</v>
      </c>
      <c r="O14" s="310">
        <f t="shared" si="10"/>
        <v>0</v>
      </c>
      <c r="P14" s="316">
        <f>分析係数表!C17</f>
        <v>0.24245613901755958</v>
      </c>
      <c r="Q14" s="310">
        <f t="shared" si="6"/>
        <v>0</v>
      </c>
      <c r="R14" s="310">
        <v>0</v>
      </c>
      <c r="S14" s="311">
        <f t="shared" si="7"/>
        <v>0</v>
      </c>
      <c r="T14" s="316">
        <f>分析係数表!F17</f>
        <v>0.42825667105631338</v>
      </c>
      <c r="U14" s="313">
        <f t="shared" si="1"/>
        <v>0</v>
      </c>
      <c r="V14" s="320">
        <f>分析係数表!D17</f>
        <v>5.1560411778863557E-2</v>
      </c>
      <c r="W14" s="301">
        <f t="shared" si="8"/>
        <v>0</v>
      </c>
      <c r="X14" s="316">
        <f>分析係数表!E17</f>
        <v>4.9008807340167618E-2</v>
      </c>
      <c r="Y14" s="302">
        <f t="shared" si="2"/>
        <v>0</v>
      </c>
    </row>
    <row r="15" spans="1:25">
      <c r="A15" s="278">
        <v>11</v>
      </c>
      <c r="B15" s="266" t="s">
        <v>83</v>
      </c>
      <c r="C15" s="287"/>
      <c r="D15" s="316">
        <f>投入係数表!AI15</f>
        <v>1.767082083925362E-3</v>
      </c>
      <c r="E15" s="306">
        <f t="shared" si="3"/>
        <v>0</v>
      </c>
      <c r="F15" s="316">
        <f>分析係数表!C18</f>
        <v>0.40831687749419565</v>
      </c>
      <c r="G15" s="306">
        <f t="shared" si="4"/>
        <v>0</v>
      </c>
      <c r="H15" s="306">
        <v>0</v>
      </c>
      <c r="I15" s="306">
        <f t="shared" si="5"/>
        <v>0</v>
      </c>
      <c r="J15" s="316">
        <f>分析係数表!G18</f>
        <v>0.21766947174074985</v>
      </c>
      <c r="K15" s="308">
        <f t="shared" si="9"/>
        <v>0</v>
      </c>
      <c r="L15" s="49"/>
      <c r="M15" s="50"/>
      <c r="N15" s="318">
        <f>分析係数表!H18</f>
        <v>4.4543159123807785E-4</v>
      </c>
      <c r="O15" s="310">
        <f t="shared" si="10"/>
        <v>0</v>
      </c>
      <c r="P15" s="316">
        <f>分析係数表!C18</f>
        <v>0.40831687749419565</v>
      </c>
      <c r="Q15" s="310">
        <f t="shared" si="6"/>
        <v>0</v>
      </c>
      <c r="R15" s="310">
        <v>0</v>
      </c>
      <c r="S15" s="311">
        <f t="shared" si="7"/>
        <v>0</v>
      </c>
      <c r="T15" s="316">
        <f>分析係数表!F18</f>
        <v>0.48997194925916815</v>
      </c>
      <c r="U15" s="313">
        <f t="shared" si="1"/>
        <v>0</v>
      </c>
      <c r="V15" s="320">
        <f>分析係数表!D18</f>
        <v>3.8565313316438733E-2</v>
      </c>
      <c r="W15" s="301">
        <f t="shared" si="8"/>
        <v>0</v>
      </c>
      <c r="X15" s="316">
        <f>分析係数表!E18</f>
        <v>3.6576455199010559E-2</v>
      </c>
      <c r="Y15" s="302">
        <f t="shared" si="2"/>
        <v>0</v>
      </c>
    </row>
    <row r="16" spans="1:25">
      <c r="A16" s="278">
        <v>12</v>
      </c>
      <c r="B16" s="266" t="s">
        <v>84</v>
      </c>
      <c r="C16" s="287"/>
      <c r="D16" s="316">
        <f>投入係数表!AI16</f>
        <v>0</v>
      </c>
      <c r="E16" s="306">
        <f t="shared" si="3"/>
        <v>0</v>
      </c>
      <c r="F16" s="316">
        <f>分析係数表!C19</f>
        <v>0.72110086081153413</v>
      </c>
      <c r="G16" s="306">
        <f t="shared" si="4"/>
        <v>0</v>
      </c>
      <c r="H16" s="306">
        <v>0</v>
      </c>
      <c r="I16" s="306">
        <f t="shared" si="5"/>
        <v>0</v>
      </c>
      <c r="J16" s="316">
        <f>分析係数表!G19</f>
        <v>6.2445810408374151E-2</v>
      </c>
      <c r="K16" s="308">
        <f t="shared" si="9"/>
        <v>0</v>
      </c>
      <c r="L16" s="49"/>
      <c r="M16" s="50"/>
      <c r="N16" s="318">
        <f>分析係数表!H19</f>
        <v>-1.2604560155461526E-4</v>
      </c>
      <c r="O16" s="310">
        <f t="shared" si="10"/>
        <v>0</v>
      </c>
      <c r="P16" s="316">
        <f>分析係数表!C19</f>
        <v>0.72110086081153413</v>
      </c>
      <c r="Q16" s="310">
        <f t="shared" si="6"/>
        <v>0</v>
      </c>
      <c r="R16" s="310">
        <v>0</v>
      </c>
      <c r="S16" s="311">
        <f t="shared" si="7"/>
        <v>0</v>
      </c>
      <c r="T16" s="316">
        <f>分析係数表!F19</f>
        <v>0.21331101927013058</v>
      </c>
      <c r="U16" s="313">
        <f t="shared" si="1"/>
        <v>0</v>
      </c>
      <c r="V16" s="320">
        <f>分析係数表!D19</f>
        <v>1.2736199640345095E-2</v>
      </c>
      <c r="W16" s="301">
        <f t="shared" si="8"/>
        <v>0</v>
      </c>
      <c r="X16" s="316">
        <f>分析係数表!E19</f>
        <v>1.2523714081279422E-2</v>
      </c>
      <c r="Y16" s="302">
        <f t="shared" si="2"/>
        <v>0</v>
      </c>
    </row>
    <row r="17" spans="1:25">
      <c r="A17" s="278">
        <v>13</v>
      </c>
      <c r="B17" s="266" t="s">
        <v>85</v>
      </c>
      <c r="C17" s="287"/>
      <c r="D17" s="316">
        <f>投入係数表!AI17</f>
        <v>8.0744381875616481E-5</v>
      </c>
      <c r="E17" s="306">
        <f t="shared" si="3"/>
        <v>0</v>
      </c>
      <c r="F17" s="316">
        <f>分析係数表!C20</f>
        <v>4.9598906854145253E-2</v>
      </c>
      <c r="G17" s="306">
        <f t="shared" si="4"/>
        <v>0</v>
      </c>
      <c r="H17" s="306">
        <v>0</v>
      </c>
      <c r="I17" s="306">
        <f t="shared" si="5"/>
        <v>0</v>
      </c>
      <c r="J17" s="316">
        <f>分析係数表!G20</f>
        <v>0.11671945764775135</v>
      </c>
      <c r="K17" s="308">
        <f t="shared" si="9"/>
        <v>0</v>
      </c>
      <c r="L17" s="49"/>
      <c r="M17" s="50"/>
      <c r="N17" s="318">
        <f>分析係数表!H20</f>
        <v>7.0439320449493942E-4</v>
      </c>
      <c r="O17" s="310">
        <f t="shared" si="10"/>
        <v>0</v>
      </c>
      <c r="P17" s="316">
        <f>分析係数表!C20</f>
        <v>4.9598906854145253E-2</v>
      </c>
      <c r="Q17" s="310">
        <f t="shared" si="6"/>
        <v>0</v>
      </c>
      <c r="R17" s="310">
        <v>0</v>
      </c>
      <c r="S17" s="311">
        <f t="shared" si="7"/>
        <v>0</v>
      </c>
      <c r="T17" s="316">
        <f>分析係数表!F20</f>
        <v>0.2109583665362576</v>
      </c>
      <c r="U17" s="313">
        <f t="shared" si="1"/>
        <v>0</v>
      </c>
      <c r="V17" s="320">
        <f>分析係数表!D20</f>
        <v>3.0797631013066269E-2</v>
      </c>
      <c r="W17" s="301">
        <f t="shared" si="8"/>
        <v>0</v>
      </c>
      <c r="X17" s="316">
        <f>分析係数表!E20</f>
        <v>2.9972730221401771E-2</v>
      </c>
      <c r="Y17" s="302">
        <f t="shared" si="2"/>
        <v>0</v>
      </c>
    </row>
    <row r="18" spans="1:25">
      <c r="A18" s="278">
        <v>14</v>
      </c>
      <c r="B18" s="266" t="s">
        <v>86</v>
      </c>
      <c r="C18" s="287"/>
      <c r="D18" s="316">
        <f>投入係数表!AI18</f>
        <v>2.0970303494314782E-4</v>
      </c>
      <c r="E18" s="306">
        <f t="shared" si="3"/>
        <v>0</v>
      </c>
      <c r="F18" s="316">
        <f>分析係数表!C21</f>
        <v>0.28411166756853934</v>
      </c>
      <c r="G18" s="306">
        <f t="shared" si="4"/>
        <v>0</v>
      </c>
      <c r="H18" s="306">
        <v>0</v>
      </c>
      <c r="I18" s="306">
        <f t="shared" si="5"/>
        <v>0</v>
      </c>
      <c r="J18" s="316">
        <f>分析係数表!G21</f>
        <v>0.29005387701730417</v>
      </c>
      <c r="K18" s="308">
        <f t="shared" si="9"/>
        <v>0</v>
      </c>
      <c r="L18" s="49"/>
      <c r="M18" s="50"/>
      <c r="N18" s="318">
        <f>分析係数表!H21</f>
        <v>2.3737267060065176E-3</v>
      </c>
      <c r="O18" s="310">
        <f t="shared" si="10"/>
        <v>0</v>
      </c>
      <c r="P18" s="316">
        <f>分析係数表!C21</f>
        <v>0.28411166756853934</v>
      </c>
      <c r="Q18" s="310">
        <f t="shared" si="6"/>
        <v>0</v>
      </c>
      <c r="R18" s="310">
        <v>0</v>
      </c>
      <c r="S18" s="311">
        <f t="shared" si="7"/>
        <v>0</v>
      </c>
      <c r="T18" s="316">
        <f>分析係数表!F21</f>
        <v>0.45791147145628314</v>
      </c>
      <c r="U18" s="313">
        <f t="shared" si="1"/>
        <v>0</v>
      </c>
      <c r="V18" s="320">
        <f>分析係数表!D21</f>
        <v>5.9847590028896828E-2</v>
      </c>
      <c r="W18" s="301">
        <f t="shared" si="8"/>
        <v>0</v>
      </c>
      <c r="X18" s="316">
        <f>分析係数表!E21</f>
        <v>5.4782163530779596E-2</v>
      </c>
      <c r="Y18" s="302">
        <f t="shared" si="2"/>
        <v>0</v>
      </c>
    </row>
    <row r="19" spans="1:25">
      <c r="A19" s="278">
        <v>15</v>
      </c>
      <c r="B19" s="266" t="s">
        <v>70</v>
      </c>
      <c r="C19" s="287"/>
      <c r="D19" s="316">
        <f>投入係数表!AI19</f>
        <v>0</v>
      </c>
      <c r="E19" s="306">
        <f t="shared" si="3"/>
        <v>0</v>
      </c>
      <c r="F19" s="316">
        <f>分析係数表!C22</f>
        <v>0.28280144764930404</v>
      </c>
      <c r="G19" s="306">
        <f t="shared" si="4"/>
        <v>0</v>
      </c>
      <c r="H19" s="306">
        <v>0</v>
      </c>
      <c r="I19" s="306">
        <f t="shared" si="5"/>
        <v>0</v>
      </c>
      <c r="J19" s="316">
        <f>分析係数表!G22</f>
        <v>0.21325815420745545</v>
      </c>
      <c r="K19" s="308">
        <f t="shared" si="9"/>
        <v>0</v>
      </c>
      <c r="L19" s="49"/>
      <c r="M19" s="50"/>
      <c r="N19" s="318">
        <f>分析係数表!H22</f>
        <v>5.2408897921031505E-5</v>
      </c>
      <c r="O19" s="310">
        <f t="shared" si="10"/>
        <v>0</v>
      </c>
      <c r="P19" s="316">
        <f>分析係数表!C22</f>
        <v>0.28280144764930404</v>
      </c>
      <c r="Q19" s="310">
        <f t="shared" si="6"/>
        <v>0</v>
      </c>
      <c r="R19" s="310">
        <v>0</v>
      </c>
      <c r="S19" s="311">
        <f t="shared" si="7"/>
        <v>0</v>
      </c>
      <c r="T19" s="316">
        <f>分析係数表!F22</f>
        <v>0.43073258580094059</v>
      </c>
      <c r="U19" s="313">
        <f t="shared" si="1"/>
        <v>0</v>
      </c>
      <c r="V19" s="320">
        <f>分析係数表!D22</f>
        <v>2.2938556731137788E-2</v>
      </c>
      <c r="W19" s="301">
        <f t="shared" si="8"/>
        <v>0</v>
      </c>
      <c r="X19" s="316">
        <f>分析係数表!E22</f>
        <v>2.2183368519679003E-2</v>
      </c>
      <c r="Y19" s="302">
        <f t="shared" si="2"/>
        <v>0</v>
      </c>
    </row>
    <row r="20" spans="1:25">
      <c r="A20" s="278">
        <v>16</v>
      </c>
      <c r="B20" s="266" t="s">
        <v>71</v>
      </c>
      <c r="C20" s="287"/>
      <c r="D20" s="316">
        <f>投入係数表!AI20</f>
        <v>0</v>
      </c>
      <c r="E20" s="306">
        <f t="shared" si="3"/>
        <v>0</v>
      </c>
      <c r="F20" s="316">
        <f>分析係数表!C23</f>
        <v>0.31843177703160996</v>
      </c>
      <c r="G20" s="306">
        <f t="shared" si="4"/>
        <v>0</v>
      </c>
      <c r="H20" s="306">
        <v>0</v>
      </c>
      <c r="I20" s="306">
        <f t="shared" si="5"/>
        <v>0</v>
      </c>
      <c r="J20" s="316">
        <f>分析係数表!G23</f>
        <v>0.24379890925547271</v>
      </c>
      <c r="K20" s="308">
        <f t="shared" si="9"/>
        <v>0</v>
      </c>
      <c r="L20" s="49"/>
      <c r="M20" s="50"/>
      <c r="N20" s="318">
        <f>分析係数表!H23</f>
        <v>7.2227388731505603E-6</v>
      </c>
      <c r="O20" s="310">
        <f t="shared" si="10"/>
        <v>0</v>
      </c>
      <c r="P20" s="316">
        <f>分析係数表!C23</f>
        <v>0.31843177703160996</v>
      </c>
      <c r="Q20" s="310">
        <f t="shared" si="6"/>
        <v>0</v>
      </c>
      <c r="R20" s="310">
        <v>0</v>
      </c>
      <c r="S20" s="311">
        <f t="shared" si="7"/>
        <v>0</v>
      </c>
      <c r="T20" s="316">
        <f>分析係数表!F23</f>
        <v>0.43764444987651224</v>
      </c>
      <c r="U20" s="313">
        <f t="shared" si="1"/>
        <v>0</v>
      </c>
      <c r="V20" s="320">
        <f>分析係数表!D23</f>
        <v>3.7770855561684982E-2</v>
      </c>
      <c r="W20" s="301">
        <f t="shared" si="8"/>
        <v>0</v>
      </c>
      <c r="X20" s="316">
        <f>分析係数表!E23</f>
        <v>3.6503495425501575E-2</v>
      </c>
      <c r="Y20" s="302">
        <f t="shared" si="2"/>
        <v>0</v>
      </c>
    </row>
    <row r="21" spans="1:25">
      <c r="A21" s="278">
        <v>17</v>
      </c>
      <c r="B21" s="266" t="s">
        <v>72</v>
      </c>
      <c r="C21" s="287"/>
      <c r="D21" s="316">
        <f>投入係数表!AI21</f>
        <v>0</v>
      </c>
      <c r="E21" s="306">
        <f t="shared" si="3"/>
        <v>0</v>
      </c>
      <c r="F21" s="316">
        <f>分析係数表!C24</f>
        <v>6.5709335168878003E-2</v>
      </c>
      <c r="G21" s="306">
        <f t="shared" si="4"/>
        <v>0</v>
      </c>
      <c r="H21" s="306">
        <v>0</v>
      </c>
      <c r="I21" s="306">
        <f t="shared" si="5"/>
        <v>0</v>
      </c>
      <c r="J21" s="316">
        <f>分析係数表!G24</f>
        <v>0.24633125110096343</v>
      </c>
      <c r="K21" s="308">
        <f t="shared" si="9"/>
        <v>0</v>
      </c>
      <c r="L21" s="49"/>
      <c r="M21" s="50"/>
      <c r="N21" s="318">
        <f>分析係数表!H24</f>
        <v>2.8080599423907303E-4</v>
      </c>
      <c r="O21" s="310">
        <f t="shared" si="10"/>
        <v>0</v>
      </c>
      <c r="P21" s="316">
        <f>分析係数表!C24</f>
        <v>6.5709335168878003E-2</v>
      </c>
      <c r="Q21" s="310">
        <f t="shared" si="6"/>
        <v>0</v>
      </c>
      <c r="R21" s="310">
        <v>0</v>
      </c>
      <c r="S21" s="311">
        <f t="shared" si="7"/>
        <v>0</v>
      </c>
      <c r="T21" s="316">
        <f>分析係数表!F24</f>
        <v>0.36721364788140759</v>
      </c>
      <c r="U21" s="313">
        <f t="shared" si="1"/>
        <v>0</v>
      </c>
      <c r="V21" s="320">
        <f>分析係数表!D24</f>
        <v>3.9309475738153632E-2</v>
      </c>
      <c r="W21" s="301">
        <f t="shared" si="8"/>
        <v>0</v>
      </c>
      <c r="X21" s="316">
        <f>分析係数表!E24</f>
        <v>3.8550657867992791E-2</v>
      </c>
      <c r="Y21" s="302">
        <f t="shared" si="2"/>
        <v>0</v>
      </c>
    </row>
    <row r="22" spans="1:25">
      <c r="A22" s="278">
        <v>18</v>
      </c>
      <c r="B22" s="266" t="s">
        <v>87</v>
      </c>
      <c r="C22" s="287"/>
      <c r="D22" s="316">
        <f>投入係数表!AI22</f>
        <v>8.9051177996633129E-4</v>
      </c>
      <c r="E22" s="306">
        <f t="shared" si="3"/>
        <v>0</v>
      </c>
      <c r="F22" s="316">
        <f>分析係数表!C25</f>
        <v>0.13092441386923714</v>
      </c>
      <c r="G22" s="306">
        <f t="shared" si="4"/>
        <v>0</v>
      </c>
      <c r="H22" s="306">
        <v>0</v>
      </c>
      <c r="I22" s="306">
        <f t="shared" si="5"/>
        <v>0</v>
      </c>
      <c r="J22" s="316">
        <f>分析係数表!G25</f>
        <v>0.2605848403511512</v>
      </c>
      <c r="K22" s="308">
        <f t="shared" si="9"/>
        <v>0</v>
      </c>
      <c r="L22" s="49"/>
      <c r="M22" s="50"/>
      <c r="N22" s="318">
        <f>分析係数表!H25</f>
        <v>9.8123550057191766E-5</v>
      </c>
      <c r="O22" s="310">
        <f t="shared" si="10"/>
        <v>0</v>
      </c>
      <c r="P22" s="316">
        <f>分析係数表!C25</f>
        <v>0.13092441386923714</v>
      </c>
      <c r="Q22" s="310">
        <f t="shared" si="6"/>
        <v>0</v>
      </c>
      <c r="R22" s="310">
        <v>0</v>
      </c>
      <c r="S22" s="311">
        <f t="shared" si="7"/>
        <v>0</v>
      </c>
      <c r="T22" s="316">
        <f>分析係数表!F25</f>
        <v>0.33318683873123567</v>
      </c>
      <c r="U22" s="313">
        <f t="shared" si="1"/>
        <v>0</v>
      </c>
      <c r="V22" s="320">
        <f>分析係数表!D25</f>
        <v>4.284059086963312E-2</v>
      </c>
      <c r="W22" s="301">
        <f t="shared" si="8"/>
        <v>0</v>
      </c>
      <c r="X22" s="316">
        <f>分析係数表!E25</f>
        <v>4.249917369780222E-2</v>
      </c>
      <c r="Y22" s="302">
        <f t="shared" si="2"/>
        <v>0</v>
      </c>
    </row>
    <row r="23" spans="1:25">
      <c r="A23" s="278">
        <v>19</v>
      </c>
      <c r="B23" s="266" t="s">
        <v>88</v>
      </c>
      <c r="C23" s="287"/>
      <c r="D23" s="316">
        <f>投入係数表!AI23</f>
        <v>6.7093353285134548E-4</v>
      </c>
      <c r="E23" s="306">
        <f t="shared" si="3"/>
        <v>0</v>
      </c>
      <c r="F23" s="316">
        <f>分析係数表!C26</f>
        <v>0.15308736674872969</v>
      </c>
      <c r="G23" s="306">
        <f t="shared" si="4"/>
        <v>0</v>
      </c>
      <c r="H23" s="306">
        <v>0</v>
      </c>
      <c r="I23" s="306">
        <f t="shared" si="5"/>
        <v>0</v>
      </c>
      <c r="J23" s="316">
        <f>分析係数表!G26</f>
        <v>0.20415569699579933</v>
      </c>
      <c r="K23" s="308">
        <f t="shared" si="9"/>
        <v>0</v>
      </c>
      <c r="L23" s="49"/>
      <c r="M23" s="50"/>
      <c r="N23" s="318">
        <f>分析係数表!H26</f>
        <v>8.8175548492147558E-3</v>
      </c>
      <c r="O23" s="310">
        <f t="shared" si="10"/>
        <v>0</v>
      </c>
      <c r="P23" s="316">
        <f>分析係数表!C26</f>
        <v>0.15308736674872969</v>
      </c>
      <c r="Q23" s="310">
        <f t="shared" si="6"/>
        <v>0</v>
      </c>
      <c r="R23" s="310">
        <v>0</v>
      </c>
      <c r="S23" s="311">
        <f t="shared" si="7"/>
        <v>0</v>
      </c>
      <c r="T23" s="316">
        <f>分析係数表!F26</f>
        <v>0.33811565690794865</v>
      </c>
      <c r="U23" s="313">
        <f t="shared" si="1"/>
        <v>0</v>
      </c>
      <c r="V23" s="320">
        <f>分析係数表!D26</f>
        <v>3.3929737559631502E-2</v>
      </c>
      <c r="W23" s="301">
        <f t="shared" si="8"/>
        <v>0</v>
      </c>
      <c r="X23" s="316">
        <f>分析係数表!E26</f>
        <v>3.3531988342571602E-2</v>
      </c>
      <c r="Y23" s="302">
        <f t="shared" si="2"/>
        <v>0</v>
      </c>
    </row>
    <row r="24" spans="1:25">
      <c r="A24" s="278">
        <v>20</v>
      </c>
      <c r="B24" s="266" t="s">
        <v>89</v>
      </c>
      <c r="C24" s="287"/>
      <c r="D24" s="316">
        <f>投入係数表!AI24</f>
        <v>9.6428542383829749E-5</v>
      </c>
      <c r="E24" s="306">
        <f t="shared" si="3"/>
        <v>0</v>
      </c>
      <c r="F24" s="316">
        <f>分析係数表!C27</f>
        <v>0.18884998044104273</v>
      </c>
      <c r="G24" s="306">
        <f t="shared" si="4"/>
        <v>0</v>
      </c>
      <c r="H24" s="306">
        <v>0</v>
      </c>
      <c r="I24" s="306">
        <f t="shared" si="5"/>
        <v>0</v>
      </c>
      <c r="J24" s="316">
        <f>分析係数表!G27</f>
        <v>0.16481626532719168</v>
      </c>
      <c r="K24" s="308">
        <f t="shared" si="9"/>
        <v>0</v>
      </c>
      <c r="L24" s="49"/>
      <c r="M24" s="50"/>
      <c r="N24" s="318">
        <f>分析係数表!H27</f>
        <v>2.2388024205688101E-2</v>
      </c>
      <c r="O24" s="310">
        <f t="shared" si="10"/>
        <v>0</v>
      </c>
      <c r="P24" s="316">
        <f>分析係数表!C27</f>
        <v>0.18884998044104273</v>
      </c>
      <c r="Q24" s="310">
        <f t="shared" si="6"/>
        <v>0</v>
      </c>
      <c r="R24" s="310">
        <v>0</v>
      </c>
      <c r="S24" s="311">
        <f t="shared" si="7"/>
        <v>0</v>
      </c>
      <c r="T24" s="316">
        <f>分析係数表!F27</f>
        <v>0.29536956526946395</v>
      </c>
      <c r="U24" s="313">
        <f t="shared" si="1"/>
        <v>0</v>
      </c>
      <c r="V24" s="320">
        <f>分析係数表!D27</f>
        <v>2.042747265118797E-2</v>
      </c>
      <c r="W24" s="301">
        <f t="shared" si="8"/>
        <v>0</v>
      </c>
      <c r="X24" s="316">
        <f>分析係数表!E27</f>
        <v>2.035082172191522E-2</v>
      </c>
      <c r="Y24" s="302">
        <f t="shared" si="2"/>
        <v>0</v>
      </c>
    </row>
    <row r="25" spans="1:25">
      <c r="A25" s="278">
        <v>21</v>
      </c>
      <c r="B25" s="266" t="s">
        <v>90</v>
      </c>
      <c r="C25" s="287"/>
      <c r="D25" s="316">
        <f>投入係数表!AI25</f>
        <v>9.8171226884742336E-5</v>
      </c>
      <c r="E25" s="306">
        <f t="shared" si="3"/>
        <v>0</v>
      </c>
      <c r="F25" s="316">
        <f>分析係数表!C28</f>
        <v>0.2115566871254172</v>
      </c>
      <c r="G25" s="306">
        <f t="shared" si="4"/>
        <v>0</v>
      </c>
      <c r="H25" s="306">
        <v>0</v>
      </c>
      <c r="I25" s="306">
        <f t="shared" si="5"/>
        <v>0</v>
      </c>
      <c r="J25" s="316">
        <f>分析係数表!G28</f>
        <v>0.18177207604774032</v>
      </c>
      <c r="K25" s="308">
        <f t="shared" si="9"/>
        <v>0</v>
      </c>
      <c r="L25" s="49"/>
      <c r="M25" s="50"/>
      <c r="N25" s="318">
        <f>分析係数表!H28</f>
        <v>7.2231792840574596E-3</v>
      </c>
      <c r="O25" s="310">
        <f t="shared" si="10"/>
        <v>0</v>
      </c>
      <c r="P25" s="316">
        <f>分析係数表!C28</f>
        <v>0.2115566871254172</v>
      </c>
      <c r="Q25" s="310">
        <f t="shared" si="6"/>
        <v>0</v>
      </c>
      <c r="R25" s="310">
        <v>0</v>
      </c>
      <c r="S25" s="311">
        <f t="shared" si="7"/>
        <v>0</v>
      </c>
      <c r="T25" s="316">
        <f>分析係数表!F28</f>
        <v>0.29628808224417325</v>
      </c>
      <c r="U25" s="313">
        <f t="shared" si="1"/>
        <v>0</v>
      </c>
      <c r="V25" s="320">
        <f>分析係数表!D28</f>
        <v>3.0551159487848582E-2</v>
      </c>
      <c r="W25" s="301">
        <f t="shared" si="8"/>
        <v>0</v>
      </c>
      <c r="X25" s="316">
        <f>分析係数表!E28</f>
        <v>3.018459578819983E-2</v>
      </c>
      <c r="Y25" s="302">
        <f t="shared" si="2"/>
        <v>0</v>
      </c>
    </row>
    <row r="26" spans="1:25">
      <c r="A26" s="278">
        <v>22</v>
      </c>
      <c r="B26" s="266" t="s">
        <v>64</v>
      </c>
      <c r="C26" s="287"/>
      <c r="D26" s="316">
        <f>投入係数表!AI26</f>
        <v>1.5169487685610421E-2</v>
      </c>
      <c r="E26" s="306">
        <f t="shared" si="3"/>
        <v>0</v>
      </c>
      <c r="F26" s="316">
        <f>分析係数表!C29</f>
        <v>0.4024048564090591</v>
      </c>
      <c r="G26" s="306">
        <f t="shared" si="4"/>
        <v>0</v>
      </c>
      <c r="H26" s="306">
        <v>0</v>
      </c>
      <c r="I26" s="306">
        <f t="shared" si="5"/>
        <v>0</v>
      </c>
      <c r="J26" s="316">
        <f>分析係数表!G29</f>
        <v>0.28848634430593861</v>
      </c>
      <c r="K26" s="308">
        <f t="shared" si="9"/>
        <v>0</v>
      </c>
      <c r="L26" s="49"/>
      <c r="M26" s="50"/>
      <c r="N26" s="318">
        <f>分析係数表!H29</f>
        <v>7.7130042947109994E-3</v>
      </c>
      <c r="O26" s="310">
        <f t="shared" si="10"/>
        <v>0</v>
      </c>
      <c r="P26" s="316">
        <f>分析係数表!C29</f>
        <v>0.4024048564090591</v>
      </c>
      <c r="Q26" s="310">
        <f t="shared" si="6"/>
        <v>0</v>
      </c>
      <c r="R26" s="310">
        <v>0</v>
      </c>
      <c r="S26" s="311">
        <f t="shared" si="7"/>
        <v>0</v>
      </c>
      <c r="T26" s="316">
        <f>分析係数表!F29</f>
        <v>0.40202182464221792</v>
      </c>
      <c r="U26" s="313">
        <f t="shared" si="1"/>
        <v>0</v>
      </c>
      <c r="V26" s="320">
        <f>分析係数表!D29</f>
        <v>7.9194780809421356E-2</v>
      </c>
      <c r="W26" s="301">
        <f t="shared" si="8"/>
        <v>0</v>
      </c>
      <c r="X26" s="316">
        <f>分析係数表!E29</f>
        <v>6.5944675090492746E-2</v>
      </c>
      <c r="Y26" s="302">
        <f t="shared" si="2"/>
        <v>0</v>
      </c>
    </row>
    <row r="27" spans="1:25">
      <c r="A27" s="278">
        <v>23</v>
      </c>
      <c r="B27" s="266" t="s">
        <v>91</v>
      </c>
      <c r="C27" s="287"/>
      <c r="D27" s="316">
        <f>投入係数表!AI27</f>
        <v>8.7389818772429795E-3</v>
      </c>
      <c r="E27" s="306">
        <f t="shared" si="3"/>
        <v>0</v>
      </c>
      <c r="F27" s="316">
        <f>分析係数表!C30</f>
        <v>1</v>
      </c>
      <c r="G27" s="306">
        <f t="shared" si="4"/>
        <v>0</v>
      </c>
      <c r="H27" s="306">
        <v>0</v>
      </c>
      <c r="I27" s="306">
        <f t="shared" si="5"/>
        <v>0</v>
      </c>
      <c r="J27" s="316">
        <f>分析係数表!G30</f>
        <v>0.33838967095036887</v>
      </c>
      <c r="K27" s="308">
        <f t="shared" si="9"/>
        <v>0</v>
      </c>
      <c r="L27" s="49"/>
      <c r="M27" s="50"/>
      <c r="N27" s="318">
        <f>分析係数表!H30</f>
        <v>0</v>
      </c>
      <c r="O27" s="310">
        <f t="shared" si="10"/>
        <v>0</v>
      </c>
      <c r="P27" s="316">
        <f>分析係数表!C30</f>
        <v>1</v>
      </c>
      <c r="Q27" s="310">
        <f t="shared" si="6"/>
        <v>0</v>
      </c>
      <c r="R27" s="310">
        <v>0</v>
      </c>
      <c r="S27" s="311">
        <f t="shared" si="7"/>
        <v>0</v>
      </c>
      <c r="T27" s="316">
        <f>分析係数表!F30</f>
        <v>0.46362091424568164</v>
      </c>
      <c r="U27" s="313">
        <f t="shared" si="1"/>
        <v>0</v>
      </c>
      <c r="V27" s="320">
        <f>分析係数表!D30</f>
        <v>7.3824536053885614E-2</v>
      </c>
      <c r="W27" s="301">
        <f t="shared" si="8"/>
        <v>0</v>
      </c>
      <c r="X27" s="316">
        <f>分析係数表!E30</f>
        <v>5.6949248710145881E-2</v>
      </c>
      <c r="Y27" s="302">
        <f t="shared" si="2"/>
        <v>0</v>
      </c>
    </row>
    <row r="28" spans="1:25">
      <c r="A28" s="278">
        <v>24</v>
      </c>
      <c r="B28" s="266" t="s">
        <v>92</v>
      </c>
      <c r="C28" s="287"/>
      <c r="D28" s="316">
        <f>投入係数表!AI28</f>
        <v>1.4757633248561414E-2</v>
      </c>
      <c r="E28" s="306">
        <f t="shared" si="3"/>
        <v>0</v>
      </c>
      <c r="F28" s="316">
        <f>分析係数表!C31</f>
        <v>0.99932498158227889</v>
      </c>
      <c r="G28" s="306">
        <f t="shared" si="4"/>
        <v>0</v>
      </c>
      <c r="H28" s="306">
        <v>0</v>
      </c>
      <c r="I28" s="306">
        <f t="shared" si="5"/>
        <v>0</v>
      </c>
      <c r="J28" s="316">
        <f>分析係数表!G31</f>
        <v>7.0262508387801376E-2</v>
      </c>
      <c r="K28" s="308">
        <f t="shared" si="9"/>
        <v>0</v>
      </c>
      <c r="L28" s="49"/>
      <c r="M28" s="50"/>
      <c r="N28" s="318">
        <f>分析係数表!H31</f>
        <v>3.314462019579964E-2</v>
      </c>
      <c r="O28" s="310">
        <f t="shared" si="10"/>
        <v>0</v>
      </c>
      <c r="P28" s="316">
        <f>分析係数表!C31</f>
        <v>0.99932498158227889</v>
      </c>
      <c r="Q28" s="310">
        <f t="shared" si="6"/>
        <v>0</v>
      </c>
      <c r="R28" s="310">
        <v>0</v>
      </c>
      <c r="S28" s="311">
        <f t="shared" si="7"/>
        <v>0</v>
      </c>
      <c r="T28" s="316">
        <f>分析係数表!F31</f>
        <v>0.39948542779773355</v>
      </c>
      <c r="U28" s="313">
        <f t="shared" si="1"/>
        <v>0</v>
      </c>
      <c r="V28" s="320">
        <f>分析係数表!D31</f>
        <v>2.9145126840892164E-3</v>
      </c>
      <c r="W28" s="301">
        <f t="shared" si="8"/>
        <v>0</v>
      </c>
      <c r="X28" s="316">
        <f>分析係数表!E31</f>
        <v>2.9145126840892164E-3</v>
      </c>
      <c r="Y28" s="302">
        <f t="shared" si="2"/>
        <v>0</v>
      </c>
    </row>
    <row r="29" spans="1:25">
      <c r="A29" s="278">
        <v>25</v>
      </c>
      <c r="B29" s="266" t="s">
        <v>1</v>
      </c>
      <c r="C29" s="287"/>
      <c r="D29" s="316">
        <f>投入係数表!AI29</f>
        <v>7.7688875050683079E-3</v>
      </c>
      <c r="E29" s="306">
        <f t="shared" si="3"/>
        <v>0</v>
      </c>
      <c r="F29" s="316">
        <f>分析係数表!C32</f>
        <v>0.9998360837770528</v>
      </c>
      <c r="G29" s="306">
        <f t="shared" si="4"/>
        <v>0</v>
      </c>
      <c r="H29" s="306">
        <v>0</v>
      </c>
      <c r="I29" s="306">
        <f t="shared" si="5"/>
        <v>0</v>
      </c>
      <c r="J29" s="316">
        <f>分析係数表!G32</f>
        <v>0.11380414292785156</v>
      </c>
      <c r="K29" s="308">
        <f t="shared" si="9"/>
        <v>0</v>
      </c>
      <c r="L29" s="49"/>
      <c r="M29" s="50"/>
      <c r="N29" s="318">
        <f>分析係数表!H32</f>
        <v>7.2296973654795713E-3</v>
      </c>
      <c r="O29" s="310">
        <f t="shared" si="10"/>
        <v>0</v>
      </c>
      <c r="P29" s="316">
        <f>分析係数表!C32</f>
        <v>0.9998360837770528</v>
      </c>
      <c r="Q29" s="310">
        <f t="shared" si="6"/>
        <v>0</v>
      </c>
      <c r="R29" s="310">
        <v>0</v>
      </c>
      <c r="S29" s="311">
        <f t="shared" si="7"/>
        <v>0</v>
      </c>
      <c r="T29" s="316">
        <f>分析係数表!F32</f>
        <v>0.44272670787830282</v>
      </c>
      <c r="U29" s="313">
        <f t="shared" si="1"/>
        <v>0</v>
      </c>
      <c r="V29" s="320">
        <f>分析係数表!D32</f>
        <v>2.1120085933633119E-2</v>
      </c>
      <c r="W29" s="301">
        <f t="shared" si="8"/>
        <v>0</v>
      </c>
      <c r="X29" s="316">
        <f>分析係数表!E32</f>
        <v>2.1120085933633119E-2</v>
      </c>
      <c r="Y29" s="302">
        <f t="shared" si="2"/>
        <v>0</v>
      </c>
    </row>
    <row r="30" spans="1:25">
      <c r="A30" s="278">
        <v>26</v>
      </c>
      <c r="B30" s="266" t="s">
        <v>2</v>
      </c>
      <c r="C30" s="287"/>
      <c r="D30" s="316">
        <f>投入係数表!AI30</f>
        <v>7.7880570345783455E-3</v>
      </c>
      <c r="E30" s="306">
        <f t="shared" si="3"/>
        <v>0</v>
      </c>
      <c r="F30" s="316">
        <f>分析係数表!C33</f>
        <v>0.99108509199615646</v>
      </c>
      <c r="G30" s="306">
        <f t="shared" si="4"/>
        <v>0</v>
      </c>
      <c r="H30" s="306">
        <v>0</v>
      </c>
      <c r="I30" s="306">
        <f t="shared" si="5"/>
        <v>0</v>
      </c>
      <c r="J30" s="316">
        <f>分析係数表!G33</f>
        <v>0.4529749017181946</v>
      </c>
      <c r="K30" s="308">
        <f t="shared" si="9"/>
        <v>0</v>
      </c>
      <c r="L30" s="49"/>
      <c r="M30" s="50"/>
      <c r="N30" s="318">
        <f>分析係数表!H33</f>
        <v>7.7168799106917146E-4</v>
      </c>
      <c r="O30" s="310">
        <f t="shared" si="10"/>
        <v>0</v>
      </c>
      <c r="P30" s="316">
        <f>分析係数表!C33</f>
        <v>0.99108509199615646</v>
      </c>
      <c r="Q30" s="310">
        <f t="shared" si="6"/>
        <v>0</v>
      </c>
      <c r="R30" s="310">
        <v>0</v>
      </c>
      <c r="S30" s="311">
        <f t="shared" si="7"/>
        <v>0</v>
      </c>
      <c r="T30" s="316">
        <f>分析係数表!F33</f>
        <v>0.63278689994307047</v>
      </c>
      <c r="U30" s="313">
        <f t="shared" si="1"/>
        <v>0</v>
      </c>
      <c r="V30" s="320">
        <f>分析係数表!D33</f>
        <v>8.7702783269007503E-2</v>
      </c>
      <c r="W30" s="301">
        <f t="shared" si="8"/>
        <v>0</v>
      </c>
      <c r="X30" s="316">
        <f>分析係数表!E33</f>
        <v>8.4336323251883824E-2</v>
      </c>
      <c r="Y30" s="302">
        <f t="shared" si="2"/>
        <v>0</v>
      </c>
    </row>
    <row r="31" spans="1:25">
      <c r="A31" s="278">
        <v>27</v>
      </c>
      <c r="B31" s="266" t="s">
        <v>65</v>
      </c>
      <c r="C31" s="287"/>
      <c r="D31" s="316">
        <f>投入係数表!AI31</f>
        <v>1.8057115903622575E-2</v>
      </c>
      <c r="E31" s="306">
        <f t="shared" si="3"/>
        <v>0</v>
      </c>
      <c r="F31" s="316">
        <f>分析係数表!C34</f>
        <v>0.24606089914510665</v>
      </c>
      <c r="G31" s="306">
        <f t="shared" si="4"/>
        <v>0</v>
      </c>
      <c r="H31" s="306">
        <v>0</v>
      </c>
      <c r="I31" s="306">
        <f t="shared" si="5"/>
        <v>0</v>
      </c>
      <c r="J31" s="316">
        <f>分析係数表!G34</f>
        <v>0.43749758717185111</v>
      </c>
      <c r="K31" s="308">
        <f t="shared" si="9"/>
        <v>0</v>
      </c>
      <c r="L31" s="49"/>
      <c r="M31" s="50"/>
      <c r="N31" s="318">
        <f>分析係数表!H34</f>
        <v>0.137069350800852</v>
      </c>
      <c r="O31" s="310">
        <f t="shared" si="10"/>
        <v>0</v>
      </c>
      <c r="P31" s="316">
        <f>分析係数表!C34</f>
        <v>0.24606089914510665</v>
      </c>
      <c r="Q31" s="310">
        <f t="shared" si="6"/>
        <v>0</v>
      </c>
      <c r="R31" s="310">
        <v>0</v>
      </c>
      <c r="S31" s="311">
        <f t="shared" si="7"/>
        <v>0</v>
      </c>
      <c r="T31" s="316">
        <f>分析係数表!F34</f>
        <v>0.68044247766447119</v>
      </c>
      <c r="U31" s="313">
        <f t="shared" si="1"/>
        <v>0</v>
      </c>
      <c r="V31" s="320">
        <f>分析係数表!D34</f>
        <v>0.15389009392691583</v>
      </c>
      <c r="W31" s="301">
        <f t="shared" si="8"/>
        <v>0</v>
      </c>
      <c r="X31" s="316">
        <f>分析係数表!E34</f>
        <v>0.1433320704064108</v>
      </c>
      <c r="Y31" s="302">
        <f t="shared" si="2"/>
        <v>0</v>
      </c>
    </row>
    <row r="32" spans="1:25">
      <c r="A32" s="278">
        <v>28</v>
      </c>
      <c r="B32" s="266" t="s">
        <v>66</v>
      </c>
      <c r="C32" s="287"/>
      <c r="D32" s="316">
        <f>投入係数表!AI32</f>
        <v>9.8415202714870094E-3</v>
      </c>
      <c r="E32" s="306">
        <f t="shared" si="3"/>
        <v>0</v>
      </c>
      <c r="F32" s="316">
        <f>分析係数表!C35</f>
        <v>0.75377646979277246</v>
      </c>
      <c r="G32" s="306">
        <f t="shared" si="4"/>
        <v>0</v>
      </c>
      <c r="H32" s="306">
        <v>0</v>
      </c>
      <c r="I32" s="306">
        <f t="shared" si="5"/>
        <v>0</v>
      </c>
      <c r="J32" s="316">
        <f>分析係数表!G35</f>
        <v>0.30282397072447498</v>
      </c>
      <c r="K32" s="308">
        <f t="shared" si="9"/>
        <v>0</v>
      </c>
      <c r="L32" s="49"/>
      <c r="M32" s="50"/>
      <c r="N32" s="318">
        <f>分析係数表!H35</f>
        <v>5.7629969222324183E-2</v>
      </c>
      <c r="O32" s="310">
        <f t="shared" si="10"/>
        <v>0</v>
      </c>
      <c r="P32" s="316">
        <f>分析係数表!C35</f>
        <v>0.75377646979277246</v>
      </c>
      <c r="Q32" s="310">
        <f t="shared" si="6"/>
        <v>0</v>
      </c>
      <c r="R32" s="310">
        <v>0</v>
      </c>
      <c r="S32" s="311">
        <f t="shared" si="7"/>
        <v>0</v>
      </c>
      <c r="T32" s="316">
        <f>分析係数表!F35</f>
        <v>0.60548890850388704</v>
      </c>
      <c r="U32" s="313">
        <f t="shared" si="1"/>
        <v>0</v>
      </c>
      <c r="V32" s="320">
        <f>分析係数表!D35</f>
        <v>4.0363234612300396E-2</v>
      </c>
      <c r="W32" s="301">
        <f t="shared" si="8"/>
        <v>0</v>
      </c>
      <c r="X32" s="316">
        <f>分析係数表!E35</f>
        <v>3.9154079363329694E-2</v>
      </c>
      <c r="Y32" s="302">
        <f t="shared" si="2"/>
        <v>0</v>
      </c>
    </row>
    <row r="33" spans="1:25">
      <c r="A33" s="278">
        <v>29</v>
      </c>
      <c r="B33" s="266" t="s">
        <v>93</v>
      </c>
      <c r="C33" s="287"/>
      <c r="D33" s="316">
        <f>投入係数表!AI33</f>
        <v>8.4491153552578527E-3</v>
      </c>
      <c r="E33" s="306">
        <f t="shared" si="3"/>
        <v>0</v>
      </c>
      <c r="F33" s="316">
        <f>分析係数表!C36</f>
        <v>0.99118010215945485</v>
      </c>
      <c r="G33" s="306">
        <f t="shared" si="4"/>
        <v>0</v>
      </c>
      <c r="H33" s="306">
        <v>0</v>
      </c>
      <c r="I33" s="306">
        <f t="shared" si="5"/>
        <v>0</v>
      </c>
      <c r="J33" s="316">
        <f>分析係数表!G36</f>
        <v>5.8650173764370726E-2</v>
      </c>
      <c r="K33" s="308">
        <f t="shared" si="9"/>
        <v>0</v>
      </c>
      <c r="L33" s="49"/>
      <c r="M33" s="50"/>
      <c r="N33" s="318">
        <f>分析係数表!H36</f>
        <v>0.2375179181177472</v>
      </c>
      <c r="O33" s="310">
        <f t="shared" si="10"/>
        <v>0</v>
      </c>
      <c r="P33" s="316">
        <f>分析係数表!C36</f>
        <v>0.99118010215945485</v>
      </c>
      <c r="Q33" s="310">
        <f t="shared" si="6"/>
        <v>0</v>
      </c>
      <c r="R33" s="310">
        <v>0</v>
      </c>
      <c r="S33" s="311">
        <f t="shared" si="7"/>
        <v>0</v>
      </c>
      <c r="T33" s="316">
        <f>分析係数表!F36</f>
        <v>0.81306518983088305</v>
      </c>
      <c r="U33" s="313">
        <f t="shared" si="1"/>
        <v>0</v>
      </c>
      <c r="V33" s="320">
        <f>分析係数表!D36</f>
        <v>1.5774342104513773E-2</v>
      </c>
      <c r="W33" s="301">
        <f t="shared" si="8"/>
        <v>0</v>
      </c>
      <c r="X33" s="316">
        <f>分析係数表!E36</f>
        <v>1.3229670821596217E-2</v>
      </c>
      <c r="Y33" s="302">
        <f t="shared" si="2"/>
        <v>0</v>
      </c>
    </row>
    <row r="34" spans="1:25">
      <c r="A34" s="278">
        <v>30</v>
      </c>
      <c r="B34" s="266" t="s">
        <v>94</v>
      </c>
      <c r="C34" s="287"/>
      <c r="D34" s="316">
        <f>投入係数表!AI34</f>
        <v>1.9357158541303366E-2</v>
      </c>
      <c r="E34" s="306">
        <f t="shared" si="3"/>
        <v>0</v>
      </c>
      <c r="F34" s="316">
        <f>分析係数表!C37</f>
        <v>0.58105140483022077</v>
      </c>
      <c r="G34" s="306">
        <f t="shared" si="4"/>
        <v>0</v>
      </c>
      <c r="H34" s="306">
        <v>0</v>
      </c>
      <c r="I34" s="306">
        <f t="shared" si="5"/>
        <v>0</v>
      </c>
      <c r="J34" s="316">
        <f>分析係数表!G37</f>
        <v>0.40235165952905672</v>
      </c>
      <c r="K34" s="308">
        <f t="shared" si="9"/>
        <v>0</v>
      </c>
      <c r="L34" s="49"/>
      <c r="M34" s="50"/>
      <c r="N34" s="318">
        <f>分析係数表!H37</f>
        <v>4.2719417558337268E-2</v>
      </c>
      <c r="O34" s="310">
        <f t="shared" si="10"/>
        <v>0</v>
      </c>
      <c r="P34" s="316">
        <f>分析係数表!C37</f>
        <v>0.58105140483022077</v>
      </c>
      <c r="Q34" s="310">
        <f t="shared" si="6"/>
        <v>0</v>
      </c>
      <c r="R34" s="310">
        <v>0</v>
      </c>
      <c r="S34" s="311">
        <f t="shared" si="7"/>
        <v>0</v>
      </c>
      <c r="T34" s="316">
        <f>分析係数表!F37</f>
        <v>0.63403708963374472</v>
      </c>
      <c r="U34" s="313">
        <f t="shared" si="1"/>
        <v>0</v>
      </c>
      <c r="V34" s="320">
        <f>分析係数表!D37</f>
        <v>7.9200513574427991E-2</v>
      </c>
      <c r="W34" s="301">
        <f t="shared" si="8"/>
        <v>0</v>
      </c>
      <c r="X34" s="316">
        <f>分析係数表!E37</f>
        <v>7.3600662533244779E-2</v>
      </c>
      <c r="Y34" s="302">
        <f t="shared" si="2"/>
        <v>0</v>
      </c>
    </row>
    <row r="35" spans="1:25">
      <c r="A35" s="278">
        <v>31</v>
      </c>
      <c r="B35" s="266" t="s">
        <v>95</v>
      </c>
      <c r="C35" s="287"/>
      <c r="D35" s="316">
        <f>投入係数表!AI35</f>
        <v>2.8549819283617255E-2</v>
      </c>
      <c r="E35" s="306">
        <f t="shared" si="3"/>
        <v>0</v>
      </c>
      <c r="F35" s="316">
        <f>分析係数表!C38</f>
        <v>0.47456671407271833</v>
      </c>
      <c r="G35" s="306">
        <f t="shared" si="4"/>
        <v>0</v>
      </c>
      <c r="H35" s="306">
        <v>0</v>
      </c>
      <c r="I35" s="306">
        <f t="shared" si="5"/>
        <v>0</v>
      </c>
      <c r="J35" s="316">
        <f>分析係数表!G38</f>
        <v>0.18003386475673192</v>
      </c>
      <c r="K35" s="308">
        <f t="shared" si="9"/>
        <v>0</v>
      </c>
      <c r="L35" s="49"/>
      <c r="M35" s="50"/>
      <c r="N35" s="318">
        <f>分析係数表!H38</f>
        <v>5.150358926080905E-2</v>
      </c>
      <c r="O35" s="310">
        <f t="shared" si="10"/>
        <v>0</v>
      </c>
      <c r="P35" s="316">
        <f>分析係数表!C38</f>
        <v>0.47456671407271833</v>
      </c>
      <c r="Q35" s="310">
        <f t="shared" si="6"/>
        <v>0</v>
      </c>
      <c r="R35" s="310">
        <v>0</v>
      </c>
      <c r="S35" s="311">
        <f t="shared" si="7"/>
        <v>0</v>
      </c>
      <c r="T35" s="316">
        <f>分析係数表!F38</f>
        <v>0.4997199825516766</v>
      </c>
      <c r="U35" s="313">
        <f t="shared" si="1"/>
        <v>0</v>
      </c>
      <c r="V35" s="320">
        <f>分析係数表!D38</f>
        <v>3.5590827435143364E-2</v>
      </c>
      <c r="W35" s="301">
        <f t="shared" si="8"/>
        <v>0</v>
      </c>
      <c r="X35" s="316">
        <f>分析係数表!E38</f>
        <v>3.1059891839156476E-2</v>
      </c>
      <c r="Y35" s="302">
        <f t="shared" si="2"/>
        <v>0</v>
      </c>
    </row>
    <row r="36" spans="1:25">
      <c r="A36" s="278">
        <v>32</v>
      </c>
      <c r="B36" s="266" t="s">
        <v>67</v>
      </c>
      <c r="C36" s="287"/>
      <c r="D36" s="316">
        <f>投入係数表!AI36</f>
        <v>0</v>
      </c>
      <c r="E36" s="306">
        <f t="shared" si="3"/>
        <v>0</v>
      </c>
      <c r="F36" s="316">
        <f>分析係数表!C39</f>
        <v>1</v>
      </c>
      <c r="G36" s="306">
        <f t="shared" si="4"/>
        <v>0</v>
      </c>
      <c r="H36" s="306">
        <v>0</v>
      </c>
      <c r="I36" s="306">
        <f t="shared" si="5"/>
        <v>0</v>
      </c>
      <c r="J36" s="316">
        <f>分析係数表!G39</f>
        <v>0.33345520667958617</v>
      </c>
      <c r="K36" s="308">
        <f t="shared" si="9"/>
        <v>0</v>
      </c>
      <c r="L36" s="49"/>
      <c r="M36" s="50"/>
      <c r="N36" s="318">
        <f>分析係数表!H39</f>
        <v>5.0851604954235139E-3</v>
      </c>
      <c r="O36" s="310">
        <f t="shared" si="10"/>
        <v>0</v>
      </c>
      <c r="P36" s="316">
        <f>分析係数表!C39</f>
        <v>1</v>
      </c>
      <c r="Q36" s="310">
        <f t="shared" si="6"/>
        <v>0</v>
      </c>
      <c r="R36" s="310">
        <v>0</v>
      </c>
      <c r="S36" s="311">
        <f t="shared" si="7"/>
        <v>0</v>
      </c>
      <c r="T36" s="316">
        <f>分析係数表!F39</f>
        <v>0.70859596344355691</v>
      </c>
      <c r="U36" s="313">
        <f t="shared" si="1"/>
        <v>0</v>
      </c>
      <c r="V36" s="320">
        <f>分析係数表!D39</f>
        <v>4.8027598057070089E-2</v>
      </c>
      <c r="W36" s="301">
        <f t="shared" si="8"/>
        <v>0</v>
      </c>
      <c r="X36" s="316">
        <f>分析係数表!E39</f>
        <v>4.8027598057070089E-2</v>
      </c>
      <c r="Y36" s="302">
        <f t="shared" si="2"/>
        <v>0</v>
      </c>
    </row>
    <row r="37" spans="1:25">
      <c r="A37" s="278">
        <v>33</v>
      </c>
      <c r="B37" s="266" t="s">
        <v>96</v>
      </c>
      <c r="C37" s="286">
        <f>データ入力!C38</f>
        <v>0</v>
      </c>
      <c r="D37" s="316">
        <f>投入係数表!AI37</f>
        <v>1.1037001839113044E-5</v>
      </c>
      <c r="E37" s="306">
        <f t="shared" si="3"/>
        <v>0</v>
      </c>
      <c r="F37" s="316">
        <f>分析係数表!C40</f>
        <v>0.78927678494152065</v>
      </c>
      <c r="G37" s="306">
        <f t="shared" si="4"/>
        <v>0</v>
      </c>
      <c r="H37" s="306">
        <v>0</v>
      </c>
      <c r="I37" s="306">
        <f t="shared" si="5"/>
        <v>0</v>
      </c>
      <c r="J37" s="316">
        <f>分析係数表!G40</f>
        <v>0.52314226927728547</v>
      </c>
      <c r="K37" s="308">
        <f t="shared" si="9"/>
        <v>0</v>
      </c>
      <c r="L37" s="49"/>
      <c r="M37" s="50"/>
      <c r="N37" s="318">
        <f>分析係数表!H40</f>
        <v>3.428475595158087E-2</v>
      </c>
      <c r="O37" s="310">
        <f t="shared" si="10"/>
        <v>0</v>
      </c>
      <c r="P37" s="316">
        <f>分析係数表!C40</f>
        <v>0.78927678494152065</v>
      </c>
      <c r="Q37" s="310">
        <f t="shared" si="6"/>
        <v>0</v>
      </c>
      <c r="R37" s="310">
        <v>0</v>
      </c>
      <c r="S37" s="311">
        <f t="shared" si="7"/>
        <v>0</v>
      </c>
      <c r="T37" s="316">
        <f>分析係数表!F40</f>
        <v>0.70623799726049996</v>
      </c>
      <c r="U37" s="313">
        <f t="shared" si="1"/>
        <v>0</v>
      </c>
      <c r="V37" s="320">
        <f>分析係数表!D40</f>
        <v>9.0697433955161888E-2</v>
      </c>
      <c r="W37" s="301">
        <f t="shared" si="8"/>
        <v>0</v>
      </c>
      <c r="X37" s="316">
        <f>分析係数表!E40</f>
        <v>9.0562666353757981E-2</v>
      </c>
      <c r="Y37" s="302">
        <f t="shared" si="2"/>
        <v>0</v>
      </c>
    </row>
    <row r="38" spans="1:25">
      <c r="A38" s="278">
        <v>34</v>
      </c>
      <c r="B38" s="266" t="s">
        <v>97</v>
      </c>
      <c r="C38" s="287"/>
      <c r="D38" s="316">
        <f>投入係数表!AI38</f>
        <v>1.1037001839113044E-5</v>
      </c>
      <c r="E38" s="306">
        <f t="shared" si="3"/>
        <v>0</v>
      </c>
      <c r="F38" s="316">
        <f>分析係数表!C41</f>
        <v>0.99594790611943085</v>
      </c>
      <c r="G38" s="306">
        <f t="shared" si="4"/>
        <v>0</v>
      </c>
      <c r="H38" s="306">
        <v>0</v>
      </c>
      <c r="I38" s="306">
        <f t="shared" si="5"/>
        <v>0</v>
      </c>
      <c r="J38" s="316">
        <f>分析係数表!G41</f>
        <v>0.50896339569449323</v>
      </c>
      <c r="K38" s="308">
        <f t="shared" si="9"/>
        <v>0</v>
      </c>
      <c r="L38" s="49"/>
      <c r="M38" s="50"/>
      <c r="N38" s="318">
        <f>分析係数表!H41</f>
        <v>5.504775199299148E-2</v>
      </c>
      <c r="O38" s="310">
        <f t="shared" si="10"/>
        <v>0</v>
      </c>
      <c r="P38" s="316">
        <f>分析係数表!C41</f>
        <v>0.99594790611943085</v>
      </c>
      <c r="Q38" s="310">
        <f t="shared" si="6"/>
        <v>0</v>
      </c>
      <c r="R38" s="310">
        <v>0</v>
      </c>
      <c r="S38" s="311">
        <f t="shared" si="7"/>
        <v>0</v>
      </c>
      <c r="T38" s="316">
        <f>分析係数表!F41</f>
        <v>0.58132099287543681</v>
      </c>
      <c r="U38" s="313">
        <f t="shared" si="1"/>
        <v>0</v>
      </c>
      <c r="V38" s="320">
        <f>分析係数表!D41</f>
        <v>0.12149342216939719</v>
      </c>
      <c r="W38" s="301">
        <f t="shared" si="8"/>
        <v>0</v>
      </c>
      <c r="X38" s="316">
        <f>分析係数表!E41</f>
        <v>0.11755967401821014</v>
      </c>
      <c r="Y38" s="302">
        <f t="shared" si="2"/>
        <v>0</v>
      </c>
    </row>
    <row r="39" spans="1:25">
      <c r="A39" s="278">
        <v>35</v>
      </c>
      <c r="B39" s="266" t="s">
        <v>3</v>
      </c>
      <c r="C39" s="287"/>
      <c r="D39" s="316">
        <f>投入係数表!AI39</f>
        <v>2.1376929877861051E-3</v>
      </c>
      <c r="E39" s="306">
        <f t="shared" si="3"/>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10"/>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316">
        <f>投入係数表!AI40</f>
        <v>9.1535665200100841E-2</v>
      </c>
      <c r="E40" s="306">
        <f t="shared" si="3"/>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10"/>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87"/>
      <c r="D41" s="316">
        <f>投入係数表!AI41</f>
        <v>1.0158688850653101E-2</v>
      </c>
      <c r="E41" s="306">
        <f t="shared" si="3"/>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10"/>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316">
        <f>投入係数表!AI42</f>
        <v>3.5597235405307754E-3</v>
      </c>
      <c r="E42" s="306">
        <f t="shared" si="3"/>
        <v>0</v>
      </c>
      <c r="F42" s="316">
        <f>分析係数表!C45</f>
        <v>1</v>
      </c>
      <c r="G42" s="306">
        <f>E42*F42</f>
        <v>0</v>
      </c>
      <c r="H42" s="306">
        <v>0</v>
      </c>
      <c r="I42" s="306">
        <f>C42+H42</f>
        <v>0</v>
      </c>
      <c r="J42" s="316">
        <f>分析係数表!G45</f>
        <v>0</v>
      </c>
      <c r="K42" s="308">
        <f>I42*J42</f>
        <v>0</v>
      </c>
      <c r="L42" s="49"/>
      <c r="M42" s="50"/>
      <c r="N42" s="318">
        <f>分析係数表!H45</f>
        <v>0</v>
      </c>
      <c r="O42" s="310">
        <f t="shared" si="10"/>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316">
        <f>投入係数表!AI43</f>
        <v>6.2957382069635352E-3</v>
      </c>
      <c r="E43" s="306">
        <f t="shared" si="3"/>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10"/>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17">
        <f>投入係数表!AI44</f>
        <v>0.29027663373767487</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15">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C8E41-411E-43DE-992E-1D17797ED883}">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customWidth="1"/>
    <col min="6" max="16384" width="8.1640625" style="83"/>
  </cols>
  <sheetData>
    <row r="1" spans="1:25" ht="13">
      <c r="B1" s="288" t="s">
        <v>238</v>
      </c>
      <c r="F1" s="289"/>
      <c r="G1" s="83" t="s">
        <v>355</v>
      </c>
    </row>
    <row r="2" spans="1:25">
      <c r="B2" s="83" t="s">
        <v>111</v>
      </c>
      <c r="S2" s="83" t="s">
        <v>240</v>
      </c>
      <c r="U2" s="290" t="s">
        <v>227</v>
      </c>
      <c r="W2" s="83" t="s">
        <v>216</v>
      </c>
      <c r="Y2" s="83" t="s">
        <v>241</v>
      </c>
    </row>
    <row r="3" spans="1:25" ht="44">
      <c r="B3" s="39"/>
      <c r="C3" s="40" t="s">
        <v>242</v>
      </c>
      <c r="D3" s="40" t="s">
        <v>345</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298">
        <f>投入係数表!AJ5</f>
        <v>1.5309810255073708E-3</v>
      </c>
      <c r="E5" s="306">
        <f>$C$38*D5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 t="shared" ref="Q5:Q10" si="0">O5*P5</f>
        <v>0</v>
      </c>
      <c r="R5" s="310">
        <f t="array" ref="R5:R43">MMULT(逆行列係数表!C5:AO43,Q5:Q43)</f>
        <v>0</v>
      </c>
      <c r="S5" s="311">
        <f>I5+R5</f>
        <v>0</v>
      </c>
      <c r="T5" s="316">
        <f>分析係数表!F8</f>
        <v>0.42721038226158625</v>
      </c>
      <c r="U5" s="313">
        <f>S5*T5</f>
        <v>0</v>
      </c>
      <c r="V5" s="320">
        <f>分析係数表!D8</f>
        <v>0.32298797552049696</v>
      </c>
      <c r="W5" s="291">
        <f>ROUND(S5*V5,0)</f>
        <v>0</v>
      </c>
      <c r="X5" s="316">
        <f>分析係数表!E8</f>
        <v>0.12265584155979949</v>
      </c>
      <c r="Y5" s="292">
        <f>ROUND(S5*X5,0)</f>
        <v>0</v>
      </c>
    </row>
    <row r="6" spans="1:25">
      <c r="A6" s="278">
        <v>2</v>
      </c>
      <c r="B6" s="266" t="s">
        <v>74</v>
      </c>
      <c r="C6" s="287"/>
      <c r="D6" s="298">
        <f>投入係数表!AJ6</f>
        <v>4.3167368325732526E-5</v>
      </c>
      <c r="E6" s="306">
        <f>$C$38*D6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 t="shared" si="0"/>
        <v>0</v>
      </c>
      <c r="R6" s="310">
        <v>0</v>
      </c>
      <c r="S6" s="311">
        <f>I6+R6</f>
        <v>0</v>
      </c>
      <c r="T6" s="316">
        <f>分析係数表!F9</f>
        <v>0.63987813845992225</v>
      </c>
      <c r="U6" s="313">
        <f>S6*T6</f>
        <v>0</v>
      </c>
      <c r="V6" s="320">
        <f>分析係数表!D9</f>
        <v>0.29572434079210003</v>
      </c>
      <c r="W6" s="291">
        <f t="shared" ref="W6:W43" si="1">ROUND(S6*V6,0)</f>
        <v>0</v>
      </c>
      <c r="X6" s="316">
        <f>分析係数表!E9</f>
        <v>0.26862065342998215</v>
      </c>
      <c r="Y6" s="292">
        <f>ROUND(S6*X6,0)</f>
        <v>0</v>
      </c>
    </row>
    <row r="7" spans="1:25">
      <c r="A7" s="278">
        <v>3</v>
      </c>
      <c r="B7" s="266" t="s">
        <v>75</v>
      </c>
      <c r="C7" s="287"/>
      <c r="D7" s="298">
        <f>投入係数表!AJ7</f>
        <v>2.8756607771878958E-4</v>
      </c>
      <c r="E7" s="306">
        <f>$C$38*D7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 t="shared" si="0"/>
        <v>0</v>
      </c>
      <c r="R7" s="310">
        <v>0</v>
      </c>
      <c r="S7" s="311">
        <f>I7+R7</f>
        <v>0</v>
      </c>
      <c r="T7" s="316">
        <f>分析係数表!F10</f>
        <v>0.47381340455197063</v>
      </c>
      <c r="U7" s="313">
        <f>S7*T7</f>
        <v>0</v>
      </c>
      <c r="V7" s="320">
        <f>分析係数表!D10</f>
        <v>9.5045460793747427E-2</v>
      </c>
      <c r="W7" s="291">
        <f t="shared" si="1"/>
        <v>0</v>
      </c>
      <c r="X7" s="316">
        <f>分析係数表!E10</f>
        <v>4.2279520059697977E-2</v>
      </c>
      <c r="Y7" s="292">
        <f t="shared" ref="Y7:Y43" si="2">ROUND(S7*X7,0)</f>
        <v>0</v>
      </c>
    </row>
    <row r="8" spans="1:25">
      <c r="A8" s="278">
        <v>4</v>
      </c>
      <c r="B8" s="266" t="s">
        <v>76</v>
      </c>
      <c r="C8" s="287"/>
      <c r="D8" s="298">
        <f>投入係数表!AJ8</f>
        <v>5.1930668662535366E-6</v>
      </c>
      <c r="E8" s="306">
        <f>$C$38*D8</f>
        <v>0</v>
      </c>
      <c r="F8" s="316">
        <f>分析係数表!C11</f>
        <v>9.348517078458185E-3</v>
      </c>
      <c r="G8" s="306">
        <f>E8*F8</f>
        <v>0</v>
      </c>
      <c r="H8" s="306">
        <v>0</v>
      </c>
      <c r="I8" s="306">
        <f>C8+H8</f>
        <v>0</v>
      </c>
      <c r="J8" s="316">
        <f>分析係数表!G11</f>
        <v>0.2579516055394917</v>
      </c>
      <c r="K8" s="308">
        <f>I8*J8</f>
        <v>0</v>
      </c>
      <c r="L8" s="49"/>
      <c r="M8" s="50"/>
      <c r="N8" s="318">
        <f>分析係数表!H11</f>
        <v>-1.9466162084954558E-5</v>
      </c>
      <c r="O8" s="310">
        <f>$M$44*N8</f>
        <v>0</v>
      </c>
      <c r="P8" s="316">
        <f>分析係数表!C11</f>
        <v>9.348517078458185E-3</v>
      </c>
      <c r="Q8" s="310">
        <f t="shared" si="0"/>
        <v>0</v>
      </c>
      <c r="R8" s="310">
        <v>0</v>
      </c>
      <c r="S8" s="311">
        <f>I8+R8</f>
        <v>0</v>
      </c>
      <c r="T8" s="316">
        <f>分析係数表!F11</f>
        <v>0.54360066960888753</v>
      </c>
      <c r="U8" s="313">
        <f>S8*T8</f>
        <v>0</v>
      </c>
      <c r="V8" s="320">
        <f>分析係数表!D11</f>
        <v>4.0785268604474206E-2</v>
      </c>
      <c r="W8" s="291">
        <f t="shared" si="1"/>
        <v>0</v>
      </c>
      <c r="X8" s="316">
        <f>分析係数表!E11</f>
        <v>3.926343022371024E-2</v>
      </c>
      <c r="Y8" s="292">
        <f t="shared" si="2"/>
        <v>0</v>
      </c>
    </row>
    <row r="9" spans="1:25">
      <c r="A9" s="278">
        <v>5</v>
      </c>
      <c r="B9" s="266" t="s">
        <v>77</v>
      </c>
      <c r="C9" s="287"/>
      <c r="D9" s="298">
        <f>投入係数表!AJ9</f>
        <v>6.5942212201045691E-3</v>
      </c>
      <c r="E9" s="306">
        <f t="shared" ref="E9:E43" si="3">$C$38*D9</f>
        <v>0</v>
      </c>
      <c r="F9" s="316">
        <f>分析係数表!C12</f>
        <v>0.26169189557273109</v>
      </c>
      <c r="G9" s="306">
        <f t="shared" ref="G9:G38" si="4">E9*F9</f>
        <v>0</v>
      </c>
      <c r="H9" s="306">
        <v>0</v>
      </c>
      <c r="I9" s="306">
        <f t="shared" ref="I9:I38" si="5">C9+H9</f>
        <v>0</v>
      </c>
      <c r="J9" s="316">
        <f>分析係数表!G12</f>
        <v>0.13770114594385849</v>
      </c>
      <c r="K9" s="308">
        <f t="shared" ref="K9:K38" si="6">I9*J9</f>
        <v>0</v>
      </c>
      <c r="L9" s="49"/>
      <c r="M9" s="50"/>
      <c r="N9" s="318">
        <f>分析係数表!H12</f>
        <v>0.10146071966313146</v>
      </c>
      <c r="O9" s="310">
        <f t="shared" ref="O9:O43" si="7">$M$44*N9</f>
        <v>0</v>
      </c>
      <c r="P9" s="316">
        <f>分析係数表!C12</f>
        <v>0.26169189557273109</v>
      </c>
      <c r="Q9" s="310">
        <f t="shared" si="0"/>
        <v>0</v>
      </c>
      <c r="R9" s="310">
        <v>0</v>
      </c>
      <c r="S9" s="311">
        <f t="shared" ref="S9:S38" si="8">I9+R9</f>
        <v>0</v>
      </c>
      <c r="T9" s="316">
        <f>分析係数表!F12</f>
        <v>0.33651535386825859</v>
      </c>
      <c r="U9" s="313">
        <f t="shared" ref="U9:U43" si="9">S9*T9</f>
        <v>0</v>
      </c>
      <c r="V9" s="320">
        <f>分析係数表!D12</f>
        <v>3.4578030097235327E-2</v>
      </c>
      <c r="W9" s="291">
        <f t="shared" si="1"/>
        <v>0</v>
      </c>
      <c r="X9" s="316">
        <f>分析係数表!E12</f>
        <v>3.3355134693599395E-2</v>
      </c>
      <c r="Y9" s="292">
        <f t="shared" si="2"/>
        <v>0</v>
      </c>
    </row>
    <row r="10" spans="1:25">
      <c r="A10" s="278">
        <v>6</v>
      </c>
      <c r="B10" s="266" t="s">
        <v>78</v>
      </c>
      <c r="C10" s="287"/>
      <c r="D10" s="298">
        <f>投入係数表!AJ10</f>
        <v>3.3618616625408831E-3</v>
      </c>
      <c r="E10" s="306">
        <f t="shared" si="3"/>
        <v>0</v>
      </c>
      <c r="F10" s="316">
        <f>分析係数表!C13</f>
        <v>8.2810371123538395E-2</v>
      </c>
      <c r="G10" s="306">
        <f t="shared" si="4"/>
        <v>0</v>
      </c>
      <c r="H10" s="306">
        <v>0</v>
      </c>
      <c r="I10" s="306">
        <f t="shared" si="5"/>
        <v>0</v>
      </c>
      <c r="J10" s="316">
        <f>分析係数表!G13</f>
        <v>0.2721720626600464</v>
      </c>
      <c r="K10" s="308">
        <f t="shared" si="6"/>
        <v>0</v>
      </c>
      <c r="L10" s="49"/>
      <c r="M10" s="50"/>
      <c r="N10" s="318">
        <f>分析係数表!H13</f>
        <v>1.212874021164739E-2</v>
      </c>
      <c r="O10" s="310">
        <f t="shared" si="7"/>
        <v>0</v>
      </c>
      <c r="P10" s="316">
        <f>分析係数表!C13</f>
        <v>8.2810371123538395E-2</v>
      </c>
      <c r="Q10" s="310">
        <f t="shared" si="0"/>
        <v>0</v>
      </c>
      <c r="R10" s="310">
        <v>0</v>
      </c>
      <c r="S10" s="311">
        <f t="shared" si="8"/>
        <v>0</v>
      </c>
      <c r="T10" s="316">
        <f>分析係数表!F13</f>
        <v>0.39077170920544851</v>
      </c>
      <c r="U10" s="313">
        <f t="shared" si="9"/>
        <v>0</v>
      </c>
      <c r="V10" s="320">
        <f>分析係数表!D13</f>
        <v>0.12720758845381647</v>
      </c>
      <c r="W10" s="291">
        <f t="shared" si="1"/>
        <v>0</v>
      </c>
      <c r="X10" s="316">
        <f>分析係数表!E13</f>
        <v>9.5492852763317662E-2</v>
      </c>
      <c r="Y10" s="292">
        <f t="shared" si="2"/>
        <v>0</v>
      </c>
    </row>
    <row r="11" spans="1:25">
      <c r="A11" s="278">
        <v>7</v>
      </c>
      <c r="B11" s="266" t="s">
        <v>79</v>
      </c>
      <c r="C11" s="287"/>
      <c r="D11" s="298">
        <f>投入係数表!AJ11</f>
        <v>5.8814727927112712E-3</v>
      </c>
      <c r="E11" s="306">
        <f t="shared" si="3"/>
        <v>0</v>
      </c>
      <c r="F11" s="316">
        <f>分析係数表!C14</f>
        <v>0.29759344347769412</v>
      </c>
      <c r="G11" s="306">
        <f t="shared" si="4"/>
        <v>0</v>
      </c>
      <c r="H11" s="306">
        <v>0</v>
      </c>
      <c r="I11" s="306">
        <f t="shared" si="5"/>
        <v>0</v>
      </c>
      <c r="J11" s="316">
        <f>分析係数表!G14</f>
        <v>0.17335642824825784</v>
      </c>
      <c r="K11" s="308">
        <f t="shared" si="6"/>
        <v>0</v>
      </c>
      <c r="L11" s="49"/>
      <c r="M11" s="50"/>
      <c r="N11" s="318">
        <f>分析係数表!H14</f>
        <v>1.9165801846449152E-3</v>
      </c>
      <c r="O11" s="310">
        <f t="shared" si="7"/>
        <v>0</v>
      </c>
      <c r="P11" s="316">
        <f>分析係数表!C14</f>
        <v>0.29759344347769412</v>
      </c>
      <c r="Q11" s="310">
        <f t="shared" ref="Q11:Q38" si="10">O11*P11</f>
        <v>0</v>
      </c>
      <c r="R11" s="310">
        <v>0</v>
      </c>
      <c r="S11" s="311">
        <f t="shared" si="8"/>
        <v>0</v>
      </c>
      <c r="T11" s="316">
        <f>分析係数表!F14</f>
        <v>0.35598651785260127</v>
      </c>
      <c r="U11" s="313">
        <f t="shared" si="9"/>
        <v>0</v>
      </c>
      <c r="V11" s="320">
        <f>分析係数表!D14</f>
        <v>4.3833041969742803E-2</v>
      </c>
      <c r="W11" s="291">
        <f t="shared" si="1"/>
        <v>0</v>
      </c>
      <c r="X11" s="316">
        <f>分析係数表!E14</f>
        <v>3.8757158040430381E-2</v>
      </c>
      <c r="Y11" s="292">
        <f t="shared" si="2"/>
        <v>0</v>
      </c>
    </row>
    <row r="12" spans="1:25">
      <c r="A12" s="278">
        <v>8</v>
      </c>
      <c r="B12" s="266" t="s">
        <v>80</v>
      </c>
      <c r="C12" s="287"/>
      <c r="D12" s="298">
        <f>投入係数表!AJ12</f>
        <v>0.15753720102134641</v>
      </c>
      <c r="E12" s="306">
        <f t="shared" si="3"/>
        <v>0</v>
      </c>
      <c r="F12" s="316">
        <f>分析係数表!C15</f>
        <v>0.21593049601829584</v>
      </c>
      <c r="G12" s="306">
        <f t="shared" si="4"/>
        <v>0</v>
      </c>
      <c r="H12" s="306">
        <v>0</v>
      </c>
      <c r="I12" s="306">
        <f t="shared" si="5"/>
        <v>0</v>
      </c>
      <c r="J12" s="316">
        <f>分析係数表!G15</f>
        <v>0.1171240792325445</v>
      </c>
      <c r="K12" s="308">
        <f t="shared" si="6"/>
        <v>0</v>
      </c>
      <c r="L12" s="49"/>
      <c r="M12" s="50"/>
      <c r="N12" s="318">
        <f>分析係数表!H15</f>
        <v>7.9892300155183192E-3</v>
      </c>
      <c r="O12" s="310">
        <f t="shared" si="7"/>
        <v>0</v>
      </c>
      <c r="P12" s="316">
        <f>分析係数表!C15</f>
        <v>0.21593049601829584</v>
      </c>
      <c r="Q12" s="310">
        <f t="shared" si="10"/>
        <v>0</v>
      </c>
      <c r="R12" s="310">
        <v>0</v>
      </c>
      <c r="S12" s="311">
        <f t="shared" si="8"/>
        <v>0</v>
      </c>
      <c r="T12" s="316">
        <f>分析係数表!F15</f>
        <v>0.35842164855867914</v>
      </c>
      <c r="U12" s="313">
        <f t="shared" si="9"/>
        <v>0</v>
      </c>
      <c r="V12" s="320">
        <f>分析係数表!D15</f>
        <v>1.5678367482667734E-2</v>
      </c>
      <c r="W12" s="291">
        <f t="shared" si="1"/>
        <v>0</v>
      </c>
      <c r="X12" s="316">
        <f>分析係数表!E15</f>
        <v>1.5634458686506418E-2</v>
      </c>
      <c r="Y12" s="292">
        <f t="shared" si="2"/>
        <v>0</v>
      </c>
    </row>
    <row r="13" spans="1:25">
      <c r="A13" s="278">
        <v>9</v>
      </c>
      <c r="B13" s="266" t="s">
        <v>81</v>
      </c>
      <c r="C13" s="287"/>
      <c r="D13" s="298">
        <f>投入係数表!AJ13</f>
        <v>3.1814025889385727E-3</v>
      </c>
      <c r="E13" s="306">
        <f t="shared" si="3"/>
        <v>0</v>
      </c>
      <c r="F13" s="316">
        <f>分析係数表!C16</f>
        <v>0.18770505348742417</v>
      </c>
      <c r="G13" s="306">
        <f t="shared" si="4"/>
        <v>0</v>
      </c>
      <c r="H13" s="306">
        <v>0</v>
      </c>
      <c r="I13" s="306">
        <f t="shared" si="5"/>
        <v>0</v>
      </c>
      <c r="J13" s="316">
        <f>分析係数表!G16</f>
        <v>1.5279579137581789E-2</v>
      </c>
      <c r="K13" s="308">
        <f t="shared" si="6"/>
        <v>0</v>
      </c>
      <c r="L13" s="49"/>
      <c r="M13" s="50"/>
      <c r="N13" s="318">
        <f>分析係数表!H16</f>
        <v>6.0242927132958465E-3</v>
      </c>
      <c r="O13" s="310">
        <f t="shared" si="7"/>
        <v>0</v>
      </c>
      <c r="P13" s="316">
        <f>分析係数表!C16</f>
        <v>0.18770505348742417</v>
      </c>
      <c r="Q13" s="310">
        <f t="shared" si="10"/>
        <v>0</v>
      </c>
      <c r="R13" s="310">
        <v>0</v>
      </c>
      <c r="S13" s="311">
        <f t="shared" si="8"/>
        <v>0</v>
      </c>
      <c r="T13" s="316">
        <f>分析係数表!F16</f>
        <v>0.2627694146106877</v>
      </c>
      <c r="U13" s="313">
        <f t="shared" si="9"/>
        <v>0</v>
      </c>
      <c r="V13" s="320">
        <f>分析係数表!D16</f>
        <v>1.0339400475073228E-2</v>
      </c>
      <c r="W13" s="291">
        <f t="shared" si="1"/>
        <v>0</v>
      </c>
      <c r="X13" s="316">
        <f>分析係数表!E16</f>
        <v>1.0339400475073228E-2</v>
      </c>
      <c r="Y13" s="292">
        <f t="shared" si="2"/>
        <v>0</v>
      </c>
    </row>
    <row r="14" spans="1:25">
      <c r="A14" s="278">
        <v>10</v>
      </c>
      <c r="B14" s="266" t="s">
        <v>82</v>
      </c>
      <c r="C14" s="287"/>
      <c r="D14" s="298">
        <f>投入係数表!AJ14</f>
        <v>2.3177306557447814E-3</v>
      </c>
      <c r="E14" s="306">
        <f t="shared" si="3"/>
        <v>0</v>
      </c>
      <c r="F14" s="316">
        <f>分析係数表!C17</f>
        <v>0.24245613901755958</v>
      </c>
      <c r="G14" s="306">
        <f t="shared" si="4"/>
        <v>0</v>
      </c>
      <c r="H14" s="306">
        <v>0</v>
      </c>
      <c r="I14" s="306">
        <f t="shared" si="5"/>
        <v>0</v>
      </c>
      <c r="J14" s="316">
        <f>分析係数表!G17</f>
        <v>0.24054742090319753</v>
      </c>
      <c r="K14" s="308">
        <f t="shared" si="6"/>
        <v>0</v>
      </c>
      <c r="L14" s="49"/>
      <c r="M14" s="50"/>
      <c r="N14" s="318">
        <f>分析係数表!H17</f>
        <v>2.8816966460243139E-3</v>
      </c>
      <c r="O14" s="310">
        <f t="shared" si="7"/>
        <v>0</v>
      </c>
      <c r="P14" s="316">
        <f>分析係数表!C17</f>
        <v>0.24245613901755958</v>
      </c>
      <c r="Q14" s="310">
        <f t="shared" si="10"/>
        <v>0</v>
      </c>
      <c r="R14" s="310">
        <v>0</v>
      </c>
      <c r="S14" s="311">
        <f t="shared" si="8"/>
        <v>0</v>
      </c>
      <c r="T14" s="316">
        <f>分析係数表!F17</f>
        <v>0.42825667105631338</v>
      </c>
      <c r="U14" s="313">
        <f t="shared" si="9"/>
        <v>0</v>
      </c>
      <c r="V14" s="320">
        <f>分析係数表!D17</f>
        <v>5.1560411778863557E-2</v>
      </c>
      <c r="W14" s="291">
        <f t="shared" si="1"/>
        <v>0</v>
      </c>
      <c r="X14" s="316">
        <f>分析係数表!E17</f>
        <v>4.9008807340167618E-2</v>
      </c>
      <c r="Y14" s="292">
        <f t="shared" si="2"/>
        <v>0</v>
      </c>
    </row>
    <row r="15" spans="1:25">
      <c r="A15" s="278">
        <v>11</v>
      </c>
      <c r="B15" s="266" t="s">
        <v>83</v>
      </c>
      <c r="C15" s="287"/>
      <c r="D15" s="298">
        <f>投入係数表!AJ15</f>
        <v>6.7704609268780486E-4</v>
      </c>
      <c r="E15" s="306">
        <f t="shared" si="3"/>
        <v>0</v>
      </c>
      <c r="F15" s="316">
        <f>分析係数表!C18</f>
        <v>0.40831687749419565</v>
      </c>
      <c r="G15" s="306">
        <f t="shared" si="4"/>
        <v>0</v>
      </c>
      <c r="H15" s="306">
        <v>0</v>
      </c>
      <c r="I15" s="306">
        <f t="shared" si="5"/>
        <v>0</v>
      </c>
      <c r="J15" s="316">
        <f>分析係数表!G18</f>
        <v>0.21766947174074985</v>
      </c>
      <c r="K15" s="308">
        <f t="shared" si="6"/>
        <v>0</v>
      </c>
      <c r="L15" s="49"/>
      <c r="M15" s="50"/>
      <c r="N15" s="318">
        <f>分析係数表!H18</f>
        <v>4.4543159123807785E-4</v>
      </c>
      <c r="O15" s="310">
        <f t="shared" si="7"/>
        <v>0</v>
      </c>
      <c r="P15" s="316">
        <f>分析係数表!C18</f>
        <v>0.40831687749419565</v>
      </c>
      <c r="Q15" s="310">
        <f t="shared" si="10"/>
        <v>0</v>
      </c>
      <c r="R15" s="310">
        <v>0</v>
      </c>
      <c r="S15" s="311">
        <f t="shared" si="8"/>
        <v>0</v>
      </c>
      <c r="T15" s="316">
        <f>分析係数表!F18</f>
        <v>0.48997194925916815</v>
      </c>
      <c r="U15" s="313">
        <f t="shared" si="9"/>
        <v>0</v>
      </c>
      <c r="V15" s="320">
        <f>分析係数表!D18</f>
        <v>3.8565313316438733E-2</v>
      </c>
      <c r="W15" s="291">
        <f t="shared" si="1"/>
        <v>0</v>
      </c>
      <c r="X15" s="316">
        <f>分析係数表!E18</f>
        <v>3.6576455199010559E-2</v>
      </c>
      <c r="Y15" s="292">
        <f t="shared" si="2"/>
        <v>0</v>
      </c>
    </row>
    <row r="16" spans="1:25">
      <c r="A16" s="278">
        <v>12</v>
      </c>
      <c r="B16" s="266" t="s">
        <v>84</v>
      </c>
      <c r="C16" s="287"/>
      <c r="D16" s="298">
        <f>投入係数表!AJ16</f>
        <v>2.5965334331267683E-6</v>
      </c>
      <c r="E16" s="306">
        <f t="shared" si="3"/>
        <v>0</v>
      </c>
      <c r="F16" s="316">
        <f>分析係数表!C19</f>
        <v>0.72110086081153413</v>
      </c>
      <c r="G16" s="306">
        <f t="shared" si="4"/>
        <v>0</v>
      </c>
      <c r="H16" s="306">
        <v>0</v>
      </c>
      <c r="I16" s="306">
        <f t="shared" si="5"/>
        <v>0</v>
      </c>
      <c r="J16" s="316">
        <f>分析係数表!G19</f>
        <v>6.2445810408374151E-2</v>
      </c>
      <c r="K16" s="308">
        <f t="shared" si="6"/>
        <v>0</v>
      </c>
      <c r="L16" s="49"/>
      <c r="M16" s="50"/>
      <c r="N16" s="318">
        <f>分析係数表!H19</f>
        <v>-1.2604560155461526E-4</v>
      </c>
      <c r="O16" s="310">
        <f t="shared" si="7"/>
        <v>0</v>
      </c>
      <c r="P16" s="316">
        <f>分析係数表!C19</f>
        <v>0.72110086081153413</v>
      </c>
      <c r="Q16" s="310">
        <f t="shared" si="10"/>
        <v>0</v>
      </c>
      <c r="R16" s="310">
        <v>0</v>
      </c>
      <c r="S16" s="311">
        <f t="shared" si="8"/>
        <v>0</v>
      </c>
      <c r="T16" s="316">
        <f>分析係数表!F19</f>
        <v>0.21331101927013058</v>
      </c>
      <c r="U16" s="313">
        <f t="shared" si="9"/>
        <v>0</v>
      </c>
      <c r="V16" s="320">
        <f>分析係数表!D19</f>
        <v>1.2736199640345095E-2</v>
      </c>
      <c r="W16" s="291">
        <f t="shared" si="1"/>
        <v>0</v>
      </c>
      <c r="X16" s="316">
        <f>分析係数表!E19</f>
        <v>1.2523714081279422E-2</v>
      </c>
      <c r="Y16" s="292">
        <f t="shared" si="2"/>
        <v>0</v>
      </c>
    </row>
    <row r="17" spans="1:25">
      <c r="A17" s="278">
        <v>13</v>
      </c>
      <c r="B17" s="266" t="s">
        <v>85</v>
      </c>
      <c r="C17" s="287"/>
      <c r="D17" s="298">
        <f>投入係数表!AJ17</f>
        <v>1.6705446975379345E-3</v>
      </c>
      <c r="E17" s="306">
        <f t="shared" si="3"/>
        <v>0</v>
      </c>
      <c r="F17" s="316">
        <f>分析係数表!C20</f>
        <v>4.9598906854145253E-2</v>
      </c>
      <c r="G17" s="306">
        <f t="shared" si="4"/>
        <v>0</v>
      </c>
      <c r="H17" s="306">
        <v>0</v>
      </c>
      <c r="I17" s="306">
        <f t="shared" si="5"/>
        <v>0</v>
      </c>
      <c r="J17" s="316">
        <f>分析係数表!G20</f>
        <v>0.11671945764775135</v>
      </c>
      <c r="K17" s="308">
        <f t="shared" si="6"/>
        <v>0</v>
      </c>
      <c r="L17" s="49"/>
      <c r="M17" s="50"/>
      <c r="N17" s="318">
        <f>分析係数表!H20</f>
        <v>7.0439320449493942E-4</v>
      </c>
      <c r="O17" s="310">
        <f t="shared" si="7"/>
        <v>0</v>
      </c>
      <c r="P17" s="316">
        <f>分析係数表!C20</f>
        <v>4.9598906854145253E-2</v>
      </c>
      <c r="Q17" s="310">
        <f t="shared" si="10"/>
        <v>0</v>
      </c>
      <c r="R17" s="310">
        <v>0</v>
      </c>
      <c r="S17" s="311">
        <f t="shared" si="8"/>
        <v>0</v>
      </c>
      <c r="T17" s="316">
        <f>分析係数表!F20</f>
        <v>0.2109583665362576</v>
      </c>
      <c r="U17" s="313">
        <f t="shared" si="9"/>
        <v>0</v>
      </c>
      <c r="V17" s="320">
        <f>分析係数表!D20</f>
        <v>3.0797631013066269E-2</v>
      </c>
      <c r="W17" s="291">
        <f t="shared" si="1"/>
        <v>0</v>
      </c>
      <c r="X17" s="316">
        <f>分析係数表!E20</f>
        <v>2.9972730221401771E-2</v>
      </c>
      <c r="Y17" s="292">
        <f t="shared" si="2"/>
        <v>0</v>
      </c>
    </row>
    <row r="18" spans="1:25">
      <c r="A18" s="278">
        <v>14</v>
      </c>
      <c r="B18" s="266" t="s">
        <v>86</v>
      </c>
      <c r="C18" s="287"/>
      <c r="D18" s="298">
        <f>投入係数表!AJ18</f>
        <v>3.8298868138619835E-4</v>
      </c>
      <c r="E18" s="306">
        <f t="shared" si="3"/>
        <v>0</v>
      </c>
      <c r="F18" s="316">
        <f>分析係数表!C21</f>
        <v>0.28411166756853934</v>
      </c>
      <c r="G18" s="306">
        <f t="shared" si="4"/>
        <v>0</v>
      </c>
      <c r="H18" s="306">
        <v>0</v>
      </c>
      <c r="I18" s="306">
        <f t="shared" si="5"/>
        <v>0</v>
      </c>
      <c r="J18" s="316">
        <f>分析係数表!G21</f>
        <v>0.29005387701730417</v>
      </c>
      <c r="K18" s="308">
        <f t="shared" si="6"/>
        <v>0</v>
      </c>
      <c r="L18" s="49"/>
      <c r="M18" s="50"/>
      <c r="N18" s="318">
        <f>分析係数表!H21</f>
        <v>2.3737267060065176E-3</v>
      </c>
      <c r="O18" s="310">
        <f t="shared" si="7"/>
        <v>0</v>
      </c>
      <c r="P18" s="316">
        <f>分析係数表!C21</f>
        <v>0.28411166756853934</v>
      </c>
      <c r="Q18" s="310">
        <f t="shared" si="10"/>
        <v>0</v>
      </c>
      <c r="R18" s="310">
        <v>0</v>
      </c>
      <c r="S18" s="311">
        <f t="shared" si="8"/>
        <v>0</v>
      </c>
      <c r="T18" s="316">
        <f>分析係数表!F21</f>
        <v>0.45791147145628314</v>
      </c>
      <c r="U18" s="313">
        <f t="shared" si="9"/>
        <v>0</v>
      </c>
      <c r="V18" s="320">
        <f>分析係数表!D21</f>
        <v>5.9847590028896828E-2</v>
      </c>
      <c r="W18" s="291">
        <f t="shared" si="1"/>
        <v>0</v>
      </c>
      <c r="X18" s="316">
        <f>分析係数表!E21</f>
        <v>5.4782163530779596E-2</v>
      </c>
      <c r="Y18" s="292">
        <f t="shared" si="2"/>
        <v>0</v>
      </c>
    </row>
    <row r="19" spans="1:25">
      <c r="A19" s="278">
        <v>15</v>
      </c>
      <c r="B19" s="266" t="s">
        <v>70</v>
      </c>
      <c r="C19" s="287"/>
      <c r="D19" s="298">
        <f>投入係数表!AJ19</f>
        <v>0</v>
      </c>
      <c r="E19" s="306">
        <f t="shared" si="3"/>
        <v>0</v>
      </c>
      <c r="F19" s="316">
        <f>分析係数表!C22</f>
        <v>0.28280144764930404</v>
      </c>
      <c r="G19" s="306">
        <f t="shared" si="4"/>
        <v>0</v>
      </c>
      <c r="H19" s="306">
        <v>0</v>
      </c>
      <c r="I19" s="306">
        <f t="shared" si="5"/>
        <v>0</v>
      </c>
      <c r="J19" s="316">
        <f>分析係数表!G22</f>
        <v>0.21325815420745545</v>
      </c>
      <c r="K19" s="308">
        <f t="shared" si="6"/>
        <v>0</v>
      </c>
      <c r="L19" s="49"/>
      <c r="M19" s="50"/>
      <c r="N19" s="318">
        <f>分析係数表!H22</f>
        <v>5.2408897921031505E-5</v>
      </c>
      <c r="O19" s="310">
        <f t="shared" si="7"/>
        <v>0</v>
      </c>
      <c r="P19" s="316">
        <f>分析係数表!C22</f>
        <v>0.28280144764930404</v>
      </c>
      <c r="Q19" s="310">
        <f t="shared" si="10"/>
        <v>0</v>
      </c>
      <c r="R19" s="310">
        <v>0</v>
      </c>
      <c r="S19" s="311">
        <f t="shared" si="8"/>
        <v>0</v>
      </c>
      <c r="T19" s="316">
        <f>分析係数表!F22</f>
        <v>0.43073258580094059</v>
      </c>
      <c r="U19" s="313">
        <f t="shared" si="9"/>
        <v>0</v>
      </c>
      <c r="V19" s="320">
        <f>分析係数表!D22</f>
        <v>2.2938556731137788E-2</v>
      </c>
      <c r="W19" s="291">
        <f t="shared" si="1"/>
        <v>0</v>
      </c>
      <c r="X19" s="316">
        <f>分析係数表!E22</f>
        <v>2.2183368519679003E-2</v>
      </c>
      <c r="Y19" s="292">
        <f t="shared" si="2"/>
        <v>0</v>
      </c>
    </row>
    <row r="20" spans="1:25">
      <c r="A20" s="278">
        <v>16</v>
      </c>
      <c r="B20" s="266" t="s">
        <v>71</v>
      </c>
      <c r="C20" s="287"/>
      <c r="D20" s="298">
        <f>投入係数表!AJ20</f>
        <v>0</v>
      </c>
      <c r="E20" s="306">
        <f t="shared" si="3"/>
        <v>0</v>
      </c>
      <c r="F20" s="316">
        <f>分析係数表!C23</f>
        <v>0.31843177703160996</v>
      </c>
      <c r="G20" s="306">
        <f t="shared" si="4"/>
        <v>0</v>
      </c>
      <c r="H20" s="306">
        <v>0</v>
      </c>
      <c r="I20" s="306">
        <f t="shared" si="5"/>
        <v>0</v>
      </c>
      <c r="J20" s="316">
        <f>分析係数表!G23</f>
        <v>0.24379890925547271</v>
      </c>
      <c r="K20" s="308">
        <f t="shared" si="6"/>
        <v>0</v>
      </c>
      <c r="L20" s="49"/>
      <c r="M20" s="50"/>
      <c r="N20" s="318">
        <f>分析係数表!H23</f>
        <v>7.2227388731505603E-6</v>
      </c>
      <c r="O20" s="310">
        <f t="shared" si="7"/>
        <v>0</v>
      </c>
      <c r="P20" s="316">
        <f>分析係数表!C23</f>
        <v>0.31843177703160996</v>
      </c>
      <c r="Q20" s="310">
        <f t="shared" si="10"/>
        <v>0</v>
      </c>
      <c r="R20" s="310">
        <v>0</v>
      </c>
      <c r="S20" s="311">
        <f t="shared" si="8"/>
        <v>0</v>
      </c>
      <c r="T20" s="316">
        <f>分析係数表!F23</f>
        <v>0.43764444987651224</v>
      </c>
      <c r="U20" s="313">
        <f t="shared" si="9"/>
        <v>0</v>
      </c>
      <c r="V20" s="320">
        <f>分析係数表!D23</f>
        <v>3.7770855561684982E-2</v>
      </c>
      <c r="W20" s="291">
        <f t="shared" si="1"/>
        <v>0</v>
      </c>
      <c r="X20" s="316">
        <f>分析係数表!E23</f>
        <v>3.6503495425501575E-2</v>
      </c>
      <c r="Y20" s="292">
        <f t="shared" si="2"/>
        <v>0</v>
      </c>
    </row>
    <row r="21" spans="1:25">
      <c r="A21" s="278">
        <v>17</v>
      </c>
      <c r="B21" s="266" t="s">
        <v>72</v>
      </c>
      <c r="C21" s="287"/>
      <c r="D21" s="298">
        <f>投入係数表!AJ21</f>
        <v>1.1679856515562486E-2</v>
      </c>
      <c r="E21" s="306">
        <f t="shared" si="3"/>
        <v>0</v>
      </c>
      <c r="F21" s="316">
        <f>分析係数表!C24</f>
        <v>6.5709335168878003E-2</v>
      </c>
      <c r="G21" s="306">
        <f t="shared" si="4"/>
        <v>0</v>
      </c>
      <c r="H21" s="306">
        <v>0</v>
      </c>
      <c r="I21" s="306">
        <f t="shared" si="5"/>
        <v>0</v>
      </c>
      <c r="J21" s="316">
        <f>分析係数表!G24</f>
        <v>0.24633125110096343</v>
      </c>
      <c r="K21" s="308">
        <f t="shared" si="6"/>
        <v>0</v>
      </c>
      <c r="L21" s="49"/>
      <c r="M21" s="50"/>
      <c r="N21" s="318">
        <f>分析係数表!H24</f>
        <v>2.8080599423907303E-4</v>
      </c>
      <c r="O21" s="310">
        <f t="shared" si="7"/>
        <v>0</v>
      </c>
      <c r="P21" s="316">
        <f>分析係数表!C24</f>
        <v>6.5709335168878003E-2</v>
      </c>
      <c r="Q21" s="310">
        <f t="shared" si="10"/>
        <v>0</v>
      </c>
      <c r="R21" s="310">
        <v>0</v>
      </c>
      <c r="S21" s="311">
        <f t="shared" si="8"/>
        <v>0</v>
      </c>
      <c r="T21" s="316">
        <f>分析係数表!F24</f>
        <v>0.36721364788140759</v>
      </c>
      <c r="U21" s="313">
        <f t="shared" si="9"/>
        <v>0</v>
      </c>
      <c r="V21" s="320">
        <f>分析係数表!D24</f>
        <v>3.9309475738153632E-2</v>
      </c>
      <c r="W21" s="291">
        <f t="shared" si="1"/>
        <v>0</v>
      </c>
      <c r="X21" s="316">
        <f>分析係数表!E24</f>
        <v>3.8550657867992791E-2</v>
      </c>
      <c r="Y21" s="292">
        <f t="shared" si="2"/>
        <v>0</v>
      </c>
    </row>
    <row r="22" spans="1:25">
      <c r="A22" s="278">
        <v>18</v>
      </c>
      <c r="B22" s="266" t="s">
        <v>87</v>
      </c>
      <c r="C22" s="287"/>
      <c r="D22" s="298">
        <f>投入係数表!AJ22</f>
        <v>1.6228333957042302E-6</v>
      </c>
      <c r="E22" s="306">
        <f t="shared" si="3"/>
        <v>0</v>
      </c>
      <c r="F22" s="316">
        <f>分析係数表!C25</f>
        <v>0.13092441386923714</v>
      </c>
      <c r="G22" s="306">
        <f t="shared" si="4"/>
        <v>0</v>
      </c>
      <c r="H22" s="306">
        <v>0</v>
      </c>
      <c r="I22" s="306">
        <f t="shared" si="5"/>
        <v>0</v>
      </c>
      <c r="J22" s="316">
        <f>分析係数表!G25</f>
        <v>0.2605848403511512</v>
      </c>
      <c r="K22" s="308">
        <f t="shared" si="6"/>
        <v>0</v>
      </c>
      <c r="L22" s="49"/>
      <c r="M22" s="50"/>
      <c r="N22" s="318">
        <f>分析係数表!H25</f>
        <v>9.8123550057191766E-5</v>
      </c>
      <c r="O22" s="310">
        <f t="shared" si="7"/>
        <v>0</v>
      </c>
      <c r="P22" s="316">
        <f>分析係数表!C25</f>
        <v>0.13092441386923714</v>
      </c>
      <c r="Q22" s="310">
        <f t="shared" si="10"/>
        <v>0</v>
      </c>
      <c r="R22" s="310">
        <v>0</v>
      </c>
      <c r="S22" s="311">
        <f t="shared" si="8"/>
        <v>0</v>
      </c>
      <c r="T22" s="316">
        <f>分析係数表!F25</f>
        <v>0.33318683873123567</v>
      </c>
      <c r="U22" s="313">
        <f t="shared" si="9"/>
        <v>0</v>
      </c>
      <c r="V22" s="320">
        <f>分析係数表!D25</f>
        <v>4.284059086963312E-2</v>
      </c>
      <c r="W22" s="291">
        <f t="shared" si="1"/>
        <v>0</v>
      </c>
      <c r="X22" s="316">
        <f>分析係数表!E25</f>
        <v>4.249917369780222E-2</v>
      </c>
      <c r="Y22" s="292">
        <f t="shared" si="2"/>
        <v>0</v>
      </c>
    </row>
    <row r="23" spans="1:25">
      <c r="A23" s="278">
        <v>19</v>
      </c>
      <c r="B23" s="266" t="s">
        <v>88</v>
      </c>
      <c r="C23" s="287"/>
      <c r="D23" s="298">
        <f>投入係数表!AJ23</f>
        <v>6.1667669036760743E-5</v>
      </c>
      <c r="E23" s="306">
        <f t="shared" si="3"/>
        <v>0</v>
      </c>
      <c r="F23" s="316">
        <f>分析係数表!C26</f>
        <v>0.15308736674872969</v>
      </c>
      <c r="G23" s="306">
        <f t="shared" si="4"/>
        <v>0</v>
      </c>
      <c r="H23" s="306">
        <v>0</v>
      </c>
      <c r="I23" s="306">
        <f t="shared" si="5"/>
        <v>0</v>
      </c>
      <c r="J23" s="316">
        <f>分析係数表!G26</f>
        <v>0.20415569699579933</v>
      </c>
      <c r="K23" s="308">
        <f t="shared" si="6"/>
        <v>0</v>
      </c>
      <c r="L23" s="49"/>
      <c r="M23" s="50"/>
      <c r="N23" s="318">
        <f>分析係数表!H26</f>
        <v>8.8175548492147558E-3</v>
      </c>
      <c r="O23" s="310">
        <f t="shared" si="7"/>
        <v>0</v>
      </c>
      <c r="P23" s="316">
        <f>分析係数表!C26</f>
        <v>0.15308736674872969</v>
      </c>
      <c r="Q23" s="310">
        <f t="shared" si="10"/>
        <v>0</v>
      </c>
      <c r="R23" s="310">
        <v>0</v>
      </c>
      <c r="S23" s="311">
        <f t="shared" si="8"/>
        <v>0</v>
      </c>
      <c r="T23" s="316">
        <f>分析係数表!F26</f>
        <v>0.33811565690794865</v>
      </c>
      <c r="U23" s="313">
        <f t="shared" si="9"/>
        <v>0</v>
      </c>
      <c r="V23" s="320">
        <f>分析係数表!D26</f>
        <v>3.3929737559631502E-2</v>
      </c>
      <c r="W23" s="291">
        <f t="shared" si="1"/>
        <v>0</v>
      </c>
      <c r="X23" s="316">
        <f>分析係数表!E26</f>
        <v>3.3531988342571602E-2</v>
      </c>
      <c r="Y23" s="292">
        <f t="shared" si="2"/>
        <v>0</v>
      </c>
    </row>
    <row r="24" spans="1:25">
      <c r="A24" s="278">
        <v>20</v>
      </c>
      <c r="B24" s="266" t="s">
        <v>89</v>
      </c>
      <c r="C24" s="287"/>
      <c r="D24" s="298">
        <f>投入係数表!AJ24</f>
        <v>1.7202033994464838E-5</v>
      </c>
      <c r="E24" s="306">
        <f t="shared" si="3"/>
        <v>0</v>
      </c>
      <c r="F24" s="316">
        <f>分析係数表!C27</f>
        <v>0.18884998044104273</v>
      </c>
      <c r="G24" s="306">
        <f t="shared" si="4"/>
        <v>0</v>
      </c>
      <c r="H24" s="306">
        <v>0</v>
      </c>
      <c r="I24" s="306">
        <f t="shared" si="5"/>
        <v>0</v>
      </c>
      <c r="J24" s="316">
        <f>分析係数表!G27</f>
        <v>0.16481626532719168</v>
      </c>
      <c r="K24" s="308">
        <f t="shared" si="6"/>
        <v>0</v>
      </c>
      <c r="L24" s="49"/>
      <c r="M24" s="50"/>
      <c r="N24" s="318">
        <f>分析係数表!H27</f>
        <v>2.2388024205688101E-2</v>
      </c>
      <c r="O24" s="310">
        <f t="shared" si="7"/>
        <v>0</v>
      </c>
      <c r="P24" s="316">
        <f>分析係数表!C27</f>
        <v>0.18884998044104273</v>
      </c>
      <c r="Q24" s="310">
        <f t="shared" si="10"/>
        <v>0</v>
      </c>
      <c r="R24" s="310">
        <v>0</v>
      </c>
      <c r="S24" s="311">
        <f t="shared" si="8"/>
        <v>0</v>
      </c>
      <c r="T24" s="316">
        <f>分析係数表!F27</f>
        <v>0.29536956526946395</v>
      </c>
      <c r="U24" s="313">
        <f t="shared" si="9"/>
        <v>0</v>
      </c>
      <c r="V24" s="320">
        <f>分析係数表!D27</f>
        <v>2.042747265118797E-2</v>
      </c>
      <c r="W24" s="291">
        <f t="shared" si="1"/>
        <v>0</v>
      </c>
      <c r="X24" s="316">
        <f>分析係数表!E27</f>
        <v>2.035082172191522E-2</v>
      </c>
      <c r="Y24" s="292">
        <f t="shared" si="2"/>
        <v>0</v>
      </c>
    </row>
    <row r="25" spans="1:25">
      <c r="A25" s="278">
        <v>21</v>
      </c>
      <c r="B25" s="266" t="s">
        <v>90</v>
      </c>
      <c r="C25" s="287"/>
      <c r="D25" s="298">
        <f>投入係数表!AJ25</f>
        <v>3.2456667914084604E-7</v>
      </c>
      <c r="E25" s="306">
        <f t="shared" si="3"/>
        <v>0</v>
      </c>
      <c r="F25" s="316">
        <f>分析係数表!C28</f>
        <v>0.2115566871254172</v>
      </c>
      <c r="G25" s="306">
        <f t="shared" si="4"/>
        <v>0</v>
      </c>
      <c r="H25" s="306">
        <v>0</v>
      </c>
      <c r="I25" s="306">
        <f t="shared" si="5"/>
        <v>0</v>
      </c>
      <c r="J25" s="316">
        <f>分析係数表!G28</f>
        <v>0.18177207604774032</v>
      </c>
      <c r="K25" s="308">
        <f t="shared" si="6"/>
        <v>0</v>
      </c>
      <c r="L25" s="49"/>
      <c r="M25" s="50"/>
      <c r="N25" s="318">
        <f>分析係数表!H28</f>
        <v>7.2231792840574596E-3</v>
      </c>
      <c r="O25" s="310">
        <f t="shared" si="7"/>
        <v>0</v>
      </c>
      <c r="P25" s="316">
        <f>分析係数表!C28</f>
        <v>0.2115566871254172</v>
      </c>
      <c r="Q25" s="310">
        <f t="shared" si="10"/>
        <v>0</v>
      </c>
      <c r="R25" s="310">
        <v>0</v>
      </c>
      <c r="S25" s="311">
        <f t="shared" si="8"/>
        <v>0</v>
      </c>
      <c r="T25" s="316">
        <f>分析係数表!F28</f>
        <v>0.29628808224417325</v>
      </c>
      <c r="U25" s="313">
        <f t="shared" si="9"/>
        <v>0</v>
      </c>
      <c r="V25" s="320">
        <f>分析係数表!D28</f>
        <v>3.0551159487848582E-2</v>
      </c>
      <c r="W25" s="291">
        <f t="shared" si="1"/>
        <v>0</v>
      </c>
      <c r="X25" s="316">
        <f>分析係数表!E28</f>
        <v>3.018459578819983E-2</v>
      </c>
      <c r="Y25" s="292">
        <f t="shared" si="2"/>
        <v>0</v>
      </c>
    </row>
    <row r="26" spans="1:25">
      <c r="A26" s="278">
        <v>22</v>
      </c>
      <c r="B26" s="266" t="s">
        <v>64</v>
      </c>
      <c r="C26" s="287"/>
      <c r="D26" s="298">
        <f>投入係数表!AJ26</f>
        <v>3.3453087619046999E-3</v>
      </c>
      <c r="E26" s="306">
        <f t="shared" si="3"/>
        <v>0</v>
      </c>
      <c r="F26" s="316">
        <f>分析係数表!C29</f>
        <v>0.4024048564090591</v>
      </c>
      <c r="G26" s="306">
        <f t="shared" si="4"/>
        <v>0</v>
      </c>
      <c r="H26" s="306">
        <v>0</v>
      </c>
      <c r="I26" s="306">
        <f t="shared" si="5"/>
        <v>0</v>
      </c>
      <c r="J26" s="316">
        <f>分析係数表!G29</f>
        <v>0.28848634430593861</v>
      </c>
      <c r="K26" s="308">
        <f t="shared" si="6"/>
        <v>0</v>
      </c>
      <c r="L26" s="49"/>
      <c r="M26" s="50"/>
      <c r="N26" s="318">
        <f>分析係数表!H29</f>
        <v>7.7130042947109994E-3</v>
      </c>
      <c r="O26" s="310">
        <f t="shared" si="7"/>
        <v>0</v>
      </c>
      <c r="P26" s="316">
        <f>分析係数表!C29</f>
        <v>0.4024048564090591</v>
      </c>
      <c r="Q26" s="310">
        <f t="shared" si="10"/>
        <v>0</v>
      </c>
      <c r="R26" s="310">
        <v>0</v>
      </c>
      <c r="S26" s="311">
        <f t="shared" si="8"/>
        <v>0</v>
      </c>
      <c r="T26" s="316">
        <f>分析係数表!F29</f>
        <v>0.40202182464221792</v>
      </c>
      <c r="U26" s="313">
        <f t="shared" si="9"/>
        <v>0</v>
      </c>
      <c r="V26" s="320">
        <f>分析係数表!D29</f>
        <v>7.9194780809421356E-2</v>
      </c>
      <c r="W26" s="291">
        <f t="shared" si="1"/>
        <v>0</v>
      </c>
      <c r="X26" s="316">
        <f>分析係数表!E29</f>
        <v>6.5944675090492746E-2</v>
      </c>
      <c r="Y26" s="292">
        <f t="shared" si="2"/>
        <v>0</v>
      </c>
    </row>
    <row r="27" spans="1:25">
      <c r="A27" s="278">
        <v>23</v>
      </c>
      <c r="B27" s="266" t="s">
        <v>91</v>
      </c>
      <c r="C27" s="287"/>
      <c r="D27" s="298">
        <f>投入係数表!AJ27</f>
        <v>3.0077594155982204E-3</v>
      </c>
      <c r="E27" s="306">
        <f t="shared" si="3"/>
        <v>0</v>
      </c>
      <c r="F27" s="316">
        <f>分析係数表!C30</f>
        <v>1</v>
      </c>
      <c r="G27" s="306">
        <f t="shared" si="4"/>
        <v>0</v>
      </c>
      <c r="H27" s="306">
        <v>0</v>
      </c>
      <c r="I27" s="306">
        <f t="shared" si="5"/>
        <v>0</v>
      </c>
      <c r="J27" s="316">
        <f>分析係数表!G30</f>
        <v>0.33838967095036887</v>
      </c>
      <c r="K27" s="308">
        <f t="shared" si="6"/>
        <v>0</v>
      </c>
      <c r="L27" s="49"/>
      <c r="M27" s="50"/>
      <c r="N27" s="318">
        <f>分析係数表!H30</f>
        <v>0</v>
      </c>
      <c r="O27" s="310">
        <f t="shared" si="7"/>
        <v>0</v>
      </c>
      <c r="P27" s="316">
        <f>分析係数表!C30</f>
        <v>1</v>
      </c>
      <c r="Q27" s="310">
        <f t="shared" si="10"/>
        <v>0</v>
      </c>
      <c r="R27" s="310">
        <v>0</v>
      </c>
      <c r="S27" s="311">
        <f t="shared" si="8"/>
        <v>0</v>
      </c>
      <c r="T27" s="316">
        <f>分析係数表!F30</f>
        <v>0.46362091424568164</v>
      </c>
      <c r="U27" s="313">
        <f t="shared" si="9"/>
        <v>0</v>
      </c>
      <c r="V27" s="320">
        <f>分析係数表!D30</f>
        <v>7.3824536053885614E-2</v>
      </c>
      <c r="W27" s="291">
        <f t="shared" si="1"/>
        <v>0</v>
      </c>
      <c r="X27" s="316">
        <f>分析係数表!E30</f>
        <v>5.6949248710145881E-2</v>
      </c>
      <c r="Y27" s="292">
        <f t="shared" si="2"/>
        <v>0</v>
      </c>
    </row>
    <row r="28" spans="1:25">
      <c r="A28" s="278">
        <v>24</v>
      </c>
      <c r="B28" s="266" t="s">
        <v>92</v>
      </c>
      <c r="C28" s="287"/>
      <c r="D28" s="298">
        <f>投入係数表!AJ28</f>
        <v>1.1835323954870951E-2</v>
      </c>
      <c r="E28" s="306">
        <f t="shared" si="3"/>
        <v>0</v>
      </c>
      <c r="F28" s="316">
        <f>分析係数表!C31</f>
        <v>0.99932498158227889</v>
      </c>
      <c r="G28" s="306">
        <f t="shared" si="4"/>
        <v>0</v>
      </c>
      <c r="H28" s="306">
        <v>0</v>
      </c>
      <c r="I28" s="306">
        <f t="shared" si="5"/>
        <v>0</v>
      </c>
      <c r="J28" s="316">
        <f>分析係数表!G31</f>
        <v>7.0262508387801376E-2</v>
      </c>
      <c r="K28" s="308">
        <f t="shared" si="6"/>
        <v>0</v>
      </c>
      <c r="L28" s="49"/>
      <c r="M28" s="50"/>
      <c r="N28" s="318">
        <f>分析係数表!H31</f>
        <v>3.314462019579964E-2</v>
      </c>
      <c r="O28" s="310">
        <f t="shared" si="7"/>
        <v>0</v>
      </c>
      <c r="P28" s="316">
        <f>分析係数表!C31</f>
        <v>0.99932498158227889</v>
      </c>
      <c r="Q28" s="310">
        <f t="shared" si="10"/>
        <v>0</v>
      </c>
      <c r="R28" s="310">
        <v>0</v>
      </c>
      <c r="S28" s="311">
        <f t="shared" si="8"/>
        <v>0</v>
      </c>
      <c r="T28" s="316">
        <f>分析係数表!F31</f>
        <v>0.39948542779773355</v>
      </c>
      <c r="U28" s="313">
        <f t="shared" si="9"/>
        <v>0</v>
      </c>
      <c r="V28" s="320">
        <f>分析係数表!D31</f>
        <v>2.9145126840892164E-3</v>
      </c>
      <c r="W28" s="291">
        <f t="shared" si="1"/>
        <v>0</v>
      </c>
      <c r="X28" s="316">
        <f>分析係数表!E31</f>
        <v>2.9145126840892164E-3</v>
      </c>
      <c r="Y28" s="292">
        <f t="shared" si="2"/>
        <v>0</v>
      </c>
    </row>
    <row r="29" spans="1:25">
      <c r="A29" s="278">
        <v>25</v>
      </c>
      <c r="B29" s="266" t="s">
        <v>1</v>
      </c>
      <c r="C29" s="287"/>
      <c r="D29" s="298">
        <f>投入係数表!AJ29</f>
        <v>4.4400721706467734E-3</v>
      </c>
      <c r="E29" s="306">
        <f t="shared" si="3"/>
        <v>0</v>
      </c>
      <c r="F29" s="316">
        <f>分析係数表!C32</f>
        <v>0.9998360837770528</v>
      </c>
      <c r="G29" s="306">
        <f t="shared" si="4"/>
        <v>0</v>
      </c>
      <c r="H29" s="306">
        <v>0</v>
      </c>
      <c r="I29" s="306">
        <f t="shared" si="5"/>
        <v>0</v>
      </c>
      <c r="J29" s="316">
        <f>分析係数表!G32</f>
        <v>0.11380414292785156</v>
      </c>
      <c r="K29" s="308">
        <f t="shared" si="6"/>
        <v>0</v>
      </c>
      <c r="L29" s="49"/>
      <c r="M29" s="50"/>
      <c r="N29" s="318">
        <f>分析係数表!H32</f>
        <v>7.2296973654795713E-3</v>
      </c>
      <c r="O29" s="310">
        <f t="shared" si="7"/>
        <v>0</v>
      </c>
      <c r="P29" s="316">
        <f>分析係数表!C32</f>
        <v>0.9998360837770528</v>
      </c>
      <c r="Q29" s="310">
        <f t="shared" si="10"/>
        <v>0</v>
      </c>
      <c r="R29" s="310">
        <v>0</v>
      </c>
      <c r="S29" s="311">
        <f t="shared" si="8"/>
        <v>0</v>
      </c>
      <c r="T29" s="316">
        <f>分析係数表!F32</f>
        <v>0.44272670787830282</v>
      </c>
      <c r="U29" s="313">
        <f t="shared" si="9"/>
        <v>0</v>
      </c>
      <c r="V29" s="320">
        <f>分析係数表!D32</f>
        <v>2.1120085933633119E-2</v>
      </c>
      <c r="W29" s="291">
        <f t="shared" si="1"/>
        <v>0</v>
      </c>
      <c r="X29" s="316">
        <f>分析係数表!E32</f>
        <v>2.1120085933633119E-2</v>
      </c>
      <c r="Y29" s="292">
        <f t="shared" si="2"/>
        <v>0</v>
      </c>
    </row>
    <row r="30" spans="1:25">
      <c r="A30" s="278">
        <v>26</v>
      </c>
      <c r="B30" s="266" t="s">
        <v>2</v>
      </c>
      <c r="C30" s="287"/>
      <c r="D30" s="298">
        <f>投入係数表!AJ30</f>
        <v>4.9532120903684517E-3</v>
      </c>
      <c r="E30" s="306">
        <f t="shared" si="3"/>
        <v>0</v>
      </c>
      <c r="F30" s="316">
        <f>分析係数表!C33</f>
        <v>0.99108509199615646</v>
      </c>
      <c r="G30" s="306">
        <f t="shared" si="4"/>
        <v>0</v>
      </c>
      <c r="H30" s="306">
        <v>0</v>
      </c>
      <c r="I30" s="306">
        <f t="shared" si="5"/>
        <v>0</v>
      </c>
      <c r="J30" s="316">
        <f>分析係数表!G33</f>
        <v>0.4529749017181946</v>
      </c>
      <c r="K30" s="308">
        <f t="shared" si="6"/>
        <v>0</v>
      </c>
      <c r="L30" s="49"/>
      <c r="M30" s="50"/>
      <c r="N30" s="318">
        <f>分析係数表!H33</f>
        <v>7.7168799106917146E-4</v>
      </c>
      <c r="O30" s="310">
        <f t="shared" si="7"/>
        <v>0</v>
      </c>
      <c r="P30" s="316">
        <f>分析係数表!C33</f>
        <v>0.99108509199615646</v>
      </c>
      <c r="Q30" s="310">
        <f t="shared" si="10"/>
        <v>0</v>
      </c>
      <c r="R30" s="310">
        <v>0</v>
      </c>
      <c r="S30" s="311">
        <f t="shared" si="8"/>
        <v>0</v>
      </c>
      <c r="T30" s="316">
        <f>分析係数表!F33</f>
        <v>0.63278689994307047</v>
      </c>
      <c r="U30" s="313">
        <f t="shared" si="9"/>
        <v>0</v>
      </c>
      <c r="V30" s="320">
        <f>分析係数表!D33</f>
        <v>8.7702783269007503E-2</v>
      </c>
      <c r="W30" s="291">
        <f t="shared" si="1"/>
        <v>0</v>
      </c>
      <c r="X30" s="316">
        <f>分析係数表!E33</f>
        <v>8.4336323251883824E-2</v>
      </c>
      <c r="Y30" s="292">
        <f t="shared" si="2"/>
        <v>0</v>
      </c>
    </row>
    <row r="31" spans="1:25">
      <c r="A31" s="278">
        <v>27</v>
      </c>
      <c r="B31" s="266" t="s">
        <v>65</v>
      </c>
      <c r="C31" s="287"/>
      <c r="D31" s="298">
        <f>投入係数表!AJ31</f>
        <v>4.2903171048911871E-2</v>
      </c>
      <c r="E31" s="306">
        <f t="shared" si="3"/>
        <v>0</v>
      </c>
      <c r="F31" s="316">
        <f>分析係数表!C34</f>
        <v>0.24606089914510665</v>
      </c>
      <c r="G31" s="306">
        <f t="shared" si="4"/>
        <v>0</v>
      </c>
      <c r="H31" s="306">
        <v>0</v>
      </c>
      <c r="I31" s="306">
        <f t="shared" si="5"/>
        <v>0</v>
      </c>
      <c r="J31" s="316">
        <f>分析係数表!G34</f>
        <v>0.43749758717185111</v>
      </c>
      <c r="K31" s="308">
        <f t="shared" si="6"/>
        <v>0</v>
      </c>
      <c r="L31" s="49"/>
      <c r="M31" s="50"/>
      <c r="N31" s="318">
        <f>分析係数表!H34</f>
        <v>0.137069350800852</v>
      </c>
      <c r="O31" s="310">
        <f t="shared" si="7"/>
        <v>0</v>
      </c>
      <c r="P31" s="316">
        <f>分析係数表!C34</f>
        <v>0.24606089914510665</v>
      </c>
      <c r="Q31" s="310">
        <f t="shared" si="10"/>
        <v>0</v>
      </c>
      <c r="R31" s="310">
        <v>0</v>
      </c>
      <c r="S31" s="311">
        <f t="shared" si="8"/>
        <v>0</v>
      </c>
      <c r="T31" s="316">
        <f>分析係数表!F34</f>
        <v>0.68044247766447119</v>
      </c>
      <c r="U31" s="313">
        <f t="shared" si="9"/>
        <v>0</v>
      </c>
      <c r="V31" s="320">
        <f>分析係数表!D34</f>
        <v>0.15389009392691583</v>
      </c>
      <c r="W31" s="291">
        <f t="shared" si="1"/>
        <v>0</v>
      </c>
      <c r="X31" s="316">
        <f>分析係数表!E34</f>
        <v>0.1433320704064108</v>
      </c>
      <c r="Y31" s="292">
        <f t="shared" si="2"/>
        <v>0</v>
      </c>
    </row>
    <row r="32" spans="1:25">
      <c r="A32" s="278">
        <v>28</v>
      </c>
      <c r="B32" s="266" t="s">
        <v>66</v>
      </c>
      <c r="C32" s="287"/>
      <c r="D32" s="298">
        <f>投入係数表!AJ32</f>
        <v>7.6471155272374736E-3</v>
      </c>
      <c r="E32" s="306">
        <f t="shared" si="3"/>
        <v>0</v>
      </c>
      <c r="F32" s="316">
        <f>分析係数表!C35</f>
        <v>0.75377646979277246</v>
      </c>
      <c r="G32" s="306">
        <f t="shared" si="4"/>
        <v>0</v>
      </c>
      <c r="H32" s="306">
        <v>0</v>
      </c>
      <c r="I32" s="306">
        <f t="shared" si="5"/>
        <v>0</v>
      </c>
      <c r="J32" s="316">
        <f>分析係数表!G35</f>
        <v>0.30282397072447498</v>
      </c>
      <c r="K32" s="308">
        <f t="shared" si="6"/>
        <v>0</v>
      </c>
      <c r="L32" s="49"/>
      <c r="M32" s="50"/>
      <c r="N32" s="318">
        <f>分析係数表!H35</f>
        <v>5.7629969222324183E-2</v>
      </c>
      <c r="O32" s="310">
        <f t="shared" si="7"/>
        <v>0</v>
      </c>
      <c r="P32" s="316">
        <f>分析係数表!C35</f>
        <v>0.75377646979277246</v>
      </c>
      <c r="Q32" s="310">
        <f t="shared" si="10"/>
        <v>0</v>
      </c>
      <c r="R32" s="310">
        <v>0</v>
      </c>
      <c r="S32" s="311">
        <f t="shared" si="8"/>
        <v>0</v>
      </c>
      <c r="T32" s="316">
        <f>分析係数表!F35</f>
        <v>0.60548890850388704</v>
      </c>
      <c r="U32" s="313">
        <f t="shared" si="9"/>
        <v>0</v>
      </c>
      <c r="V32" s="320">
        <f>分析係数表!D35</f>
        <v>4.0363234612300396E-2</v>
      </c>
      <c r="W32" s="291">
        <f t="shared" si="1"/>
        <v>0</v>
      </c>
      <c r="X32" s="316">
        <f>分析係数表!E35</f>
        <v>3.9154079363329694E-2</v>
      </c>
      <c r="Y32" s="292">
        <f t="shared" si="2"/>
        <v>0</v>
      </c>
    </row>
    <row r="33" spans="1:25">
      <c r="A33" s="278">
        <v>29</v>
      </c>
      <c r="B33" s="266" t="s">
        <v>93</v>
      </c>
      <c r="C33" s="287"/>
      <c r="D33" s="298">
        <f>投入係数表!AJ33</f>
        <v>1.9898209398087847E-2</v>
      </c>
      <c r="E33" s="306">
        <f t="shared" si="3"/>
        <v>0</v>
      </c>
      <c r="F33" s="316">
        <f>分析係数表!C36</f>
        <v>0.99118010215945485</v>
      </c>
      <c r="G33" s="306">
        <f t="shared" si="4"/>
        <v>0</v>
      </c>
      <c r="H33" s="306">
        <v>0</v>
      </c>
      <c r="I33" s="306">
        <f t="shared" si="5"/>
        <v>0</v>
      </c>
      <c r="J33" s="316">
        <f>分析係数表!G36</f>
        <v>5.8650173764370726E-2</v>
      </c>
      <c r="K33" s="308">
        <f t="shared" si="6"/>
        <v>0</v>
      </c>
      <c r="L33" s="49"/>
      <c r="M33" s="50"/>
      <c r="N33" s="318">
        <f>分析係数表!H36</f>
        <v>0.2375179181177472</v>
      </c>
      <c r="O33" s="310">
        <f t="shared" si="7"/>
        <v>0</v>
      </c>
      <c r="P33" s="316">
        <f>分析係数表!C36</f>
        <v>0.99118010215945485</v>
      </c>
      <c r="Q33" s="310">
        <f t="shared" si="10"/>
        <v>0</v>
      </c>
      <c r="R33" s="310">
        <v>0</v>
      </c>
      <c r="S33" s="311">
        <f t="shared" si="8"/>
        <v>0</v>
      </c>
      <c r="T33" s="316">
        <f>分析係数表!F36</f>
        <v>0.81306518983088305</v>
      </c>
      <c r="U33" s="313">
        <f t="shared" si="9"/>
        <v>0</v>
      </c>
      <c r="V33" s="320">
        <f>分析係数表!D36</f>
        <v>1.5774342104513773E-2</v>
      </c>
      <c r="W33" s="291">
        <f t="shared" si="1"/>
        <v>0</v>
      </c>
      <c r="X33" s="316">
        <f>分析係数表!E36</f>
        <v>1.3229670821596217E-2</v>
      </c>
      <c r="Y33" s="292">
        <f t="shared" si="2"/>
        <v>0</v>
      </c>
    </row>
    <row r="34" spans="1:25">
      <c r="A34" s="278">
        <v>30</v>
      </c>
      <c r="B34" s="266" t="s">
        <v>94</v>
      </c>
      <c r="C34" s="287"/>
      <c r="D34" s="298">
        <f>投入係数表!AJ34</f>
        <v>1.306283513538163E-2</v>
      </c>
      <c r="E34" s="306">
        <f t="shared" si="3"/>
        <v>0</v>
      </c>
      <c r="F34" s="316">
        <f>分析係数表!C37</f>
        <v>0.58105140483022077</v>
      </c>
      <c r="G34" s="306">
        <f t="shared" si="4"/>
        <v>0</v>
      </c>
      <c r="H34" s="306">
        <v>0</v>
      </c>
      <c r="I34" s="306">
        <f t="shared" si="5"/>
        <v>0</v>
      </c>
      <c r="J34" s="316">
        <f>分析係数表!G37</f>
        <v>0.40235165952905672</v>
      </c>
      <c r="K34" s="308">
        <f t="shared" si="6"/>
        <v>0</v>
      </c>
      <c r="L34" s="49"/>
      <c r="M34" s="50"/>
      <c r="N34" s="318">
        <f>分析係数表!H37</f>
        <v>4.2719417558337268E-2</v>
      </c>
      <c r="O34" s="310">
        <f t="shared" si="7"/>
        <v>0</v>
      </c>
      <c r="P34" s="316">
        <f>分析係数表!C37</f>
        <v>0.58105140483022077</v>
      </c>
      <c r="Q34" s="310">
        <f t="shared" si="10"/>
        <v>0</v>
      </c>
      <c r="R34" s="310">
        <v>0</v>
      </c>
      <c r="S34" s="311">
        <f t="shared" si="8"/>
        <v>0</v>
      </c>
      <c r="T34" s="316">
        <f>分析係数表!F37</f>
        <v>0.63403708963374472</v>
      </c>
      <c r="U34" s="313">
        <f t="shared" si="9"/>
        <v>0</v>
      </c>
      <c r="V34" s="320">
        <f>分析係数表!D37</f>
        <v>7.9200513574427991E-2</v>
      </c>
      <c r="W34" s="291">
        <f t="shared" si="1"/>
        <v>0</v>
      </c>
      <c r="X34" s="316">
        <f>分析係数表!E37</f>
        <v>7.3600662533244779E-2</v>
      </c>
      <c r="Y34" s="292">
        <f t="shared" si="2"/>
        <v>0</v>
      </c>
    </row>
    <row r="35" spans="1:25">
      <c r="A35" s="278">
        <v>31</v>
      </c>
      <c r="B35" s="266" t="s">
        <v>95</v>
      </c>
      <c r="C35" s="287"/>
      <c r="D35" s="298">
        <f>投入係数表!AJ35</f>
        <v>1.2667188353508939E-2</v>
      </c>
      <c r="E35" s="306">
        <f t="shared" si="3"/>
        <v>0</v>
      </c>
      <c r="F35" s="316">
        <f>分析係数表!C38</f>
        <v>0.47456671407271833</v>
      </c>
      <c r="G35" s="306">
        <f t="shared" si="4"/>
        <v>0</v>
      </c>
      <c r="H35" s="306">
        <v>0</v>
      </c>
      <c r="I35" s="306">
        <f t="shared" si="5"/>
        <v>0</v>
      </c>
      <c r="J35" s="316">
        <f>分析係数表!G38</f>
        <v>0.18003386475673192</v>
      </c>
      <c r="K35" s="308">
        <f t="shared" si="6"/>
        <v>0</v>
      </c>
      <c r="L35" s="49"/>
      <c r="M35" s="50"/>
      <c r="N35" s="318">
        <f>分析係数表!H38</f>
        <v>5.150358926080905E-2</v>
      </c>
      <c r="O35" s="310">
        <f t="shared" si="7"/>
        <v>0</v>
      </c>
      <c r="P35" s="316">
        <f>分析係数表!C38</f>
        <v>0.47456671407271833</v>
      </c>
      <c r="Q35" s="310">
        <f t="shared" si="10"/>
        <v>0</v>
      </c>
      <c r="R35" s="310">
        <v>0</v>
      </c>
      <c r="S35" s="311">
        <f t="shared" si="8"/>
        <v>0</v>
      </c>
      <c r="T35" s="316">
        <f>分析係数表!F38</f>
        <v>0.4997199825516766</v>
      </c>
      <c r="U35" s="313">
        <f t="shared" si="9"/>
        <v>0</v>
      </c>
      <c r="V35" s="320">
        <f>分析係数表!D38</f>
        <v>3.5590827435143364E-2</v>
      </c>
      <c r="W35" s="291">
        <f t="shared" si="1"/>
        <v>0</v>
      </c>
      <c r="X35" s="316">
        <f>分析係数表!E38</f>
        <v>3.1059891839156476E-2</v>
      </c>
      <c r="Y35" s="292">
        <f t="shared" si="2"/>
        <v>0</v>
      </c>
    </row>
    <row r="36" spans="1:25">
      <c r="A36" s="278">
        <v>32</v>
      </c>
      <c r="B36" s="266" t="s">
        <v>67</v>
      </c>
      <c r="C36" s="287"/>
      <c r="D36" s="298">
        <f>投入係数表!AJ36</f>
        <v>0</v>
      </c>
      <c r="E36" s="306">
        <f t="shared" si="3"/>
        <v>0</v>
      </c>
      <c r="F36" s="316">
        <f>分析係数表!C39</f>
        <v>1</v>
      </c>
      <c r="G36" s="306">
        <f t="shared" si="4"/>
        <v>0</v>
      </c>
      <c r="H36" s="306">
        <v>0</v>
      </c>
      <c r="I36" s="306">
        <f t="shared" si="5"/>
        <v>0</v>
      </c>
      <c r="J36" s="316">
        <f>分析係数表!G39</f>
        <v>0.33345520667958617</v>
      </c>
      <c r="K36" s="308">
        <f t="shared" si="6"/>
        <v>0</v>
      </c>
      <c r="L36" s="49"/>
      <c r="M36" s="50"/>
      <c r="N36" s="318">
        <f>分析係数表!H39</f>
        <v>5.0851604954235139E-3</v>
      </c>
      <c r="O36" s="310">
        <f t="shared" si="7"/>
        <v>0</v>
      </c>
      <c r="P36" s="316">
        <f>分析係数表!C39</f>
        <v>1</v>
      </c>
      <c r="Q36" s="310">
        <f t="shared" si="10"/>
        <v>0</v>
      </c>
      <c r="R36" s="310">
        <v>0</v>
      </c>
      <c r="S36" s="311">
        <f t="shared" si="8"/>
        <v>0</v>
      </c>
      <c r="T36" s="316">
        <f>分析係数表!F39</f>
        <v>0.70859596344355691</v>
      </c>
      <c r="U36" s="313">
        <f t="shared" si="9"/>
        <v>0</v>
      </c>
      <c r="V36" s="320">
        <f>分析係数表!D39</f>
        <v>4.8027598057070089E-2</v>
      </c>
      <c r="W36" s="291">
        <f t="shared" si="1"/>
        <v>0</v>
      </c>
      <c r="X36" s="316">
        <f>分析係数表!E39</f>
        <v>4.8027598057070089E-2</v>
      </c>
      <c r="Y36" s="292">
        <f t="shared" si="2"/>
        <v>0</v>
      </c>
    </row>
    <row r="37" spans="1:25">
      <c r="A37" s="278">
        <v>33</v>
      </c>
      <c r="B37" s="266" t="s">
        <v>96</v>
      </c>
      <c r="C37" s="287"/>
      <c r="D37" s="298">
        <f>投入係数表!AJ37</f>
        <v>1.9506457416364846E-4</v>
      </c>
      <c r="E37" s="306">
        <f t="shared" si="3"/>
        <v>0</v>
      </c>
      <c r="F37" s="316">
        <f>分析係数表!C40</f>
        <v>0.78927678494152065</v>
      </c>
      <c r="G37" s="306">
        <f t="shared" si="4"/>
        <v>0</v>
      </c>
      <c r="H37" s="306">
        <v>0</v>
      </c>
      <c r="I37" s="306">
        <f t="shared" si="5"/>
        <v>0</v>
      </c>
      <c r="J37" s="316">
        <f>分析係数表!G40</f>
        <v>0.52314226927728547</v>
      </c>
      <c r="K37" s="308">
        <f t="shared" si="6"/>
        <v>0</v>
      </c>
      <c r="L37" s="49"/>
      <c r="M37" s="50"/>
      <c r="N37" s="318">
        <f>分析係数表!H40</f>
        <v>3.428475595158087E-2</v>
      </c>
      <c r="O37" s="310">
        <f t="shared" si="7"/>
        <v>0</v>
      </c>
      <c r="P37" s="316">
        <f>分析係数表!C40</f>
        <v>0.78927678494152065</v>
      </c>
      <c r="Q37" s="310">
        <f t="shared" si="10"/>
        <v>0</v>
      </c>
      <c r="R37" s="310">
        <v>0</v>
      </c>
      <c r="S37" s="311">
        <f t="shared" si="8"/>
        <v>0</v>
      </c>
      <c r="T37" s="316">
        <f>分析係数表!F40</f>
        <v>0.70623799726049996</v>
      </c>
      <c r="U37" s="313">
        <f t="shared" si="9"/>
        <v>0</v>
      </c>
      <c r="V37" s="320">
        <f>分析係数表!D40</f>
        <v>9.0697433955161888E-2</v>
      </c>
      <c r="W37" s="291">
        <f t="shared" si="1"/>
        <v>0</v>
      </c>
      <c r="X37" s="316">
        <f>分析係数表!E40</f>
        <v>9.0562666353757981E-2</v>
      </c>
      <c r="Y37" s="292">
        <f t="shared" si="2"/>
        <v>0</v>
      </c>
    </row>
    <row r="38" spans="1:25">
      <c r="A38" s="278">
        <v>34</v>
      </c>
      <c r="B38" s="266" t="s">
        <v>97</v>
      </c>
      <c r="C38" s="286">
        <f>データ入力!C39</f>
        <v>0</v>
      </c>
      <c r="D38" s="298">
        <f>投入係数表!AJ38</f>
        <v>1.4579210660327663E-2</v>
      </c>
      <c r="E38" s="306">
        <f t="shared" si="3"/>
        <v>0</v>
      </c>
      <c r="F38" s="316">
        <f>分析係数表!C41</f>
        <v>0.99594790611943085</v>
      </c>
      <c r="G38" s="306">
        <f t="shared" si="4"/>
        <v>0</v>
      </c>
      <c r="H38" s="306">
        <v>0</v>
      </c>
      <c r="I38" s="306">
        <f t="shared" si="5"/>
        <v>0</v>
      </c>
      <c r="J38" s="316">
        <f>分析係数表!G41</f>
        <v>0.50896339569449323</v>
      </c>
      <c r="K38" s="308">
        <f t="shared" si="6"/>
        <v>0</v>
      </c>
      <c r="L38" s="49"/>
      <c r="M38" s="50"/>
      <c r="N38" s="318">
        <f>分析係数表!H41</f>
        <v>5.504775199299148E-2</v>
      </c>
      <c r="O38" s="310">
        <f t="shared" si="7"/>
        <v>0</v>
      </c>
      <c r="P38" s="316">
        <f>分析係数表!C41</f>
        <v>0.99594790611943085</v>
      </c>
      <c r="Q38" s="310">
        <f t="shared" si="10"/>
        <v>0</v>
      </c>
      <c r="R38" s="310">
        <v>0</v>
      </c>
      <c r="S38" s="311">
        <f t="shared" si="8"/>
        <v>0</v>
      </c>
      <c r="T38" s="316">
        <f>分析係数表!F41</f>
        <v>0.58132099287543681</v>
      </c>
      <c r="U38" s="313">
        <f t="shared" si="9"/>
        <v>0</v>
      </c>
      <c r="V38" s="320">
        <f>分析係数表!D41</f>
        <v>0.12149342216939719</v>
      </c>
      <c r="W38" s="291">
        <f t="shared" si="1"/>
        <v>0</v>
      </c>
      <c r="X38" s="316">
        <f>分析係数表!E41</f>
        <v>0.11755967401821014</v>
      </c>
      <c r="Y38" s="292">
        <f>ROUND(S38*X38,0)</f>
        <v>0</v>
      </c>
    </row>
    <row r="39" spans="1:25">
      <c r="A39" s="278">
        <v>35</v>
      </c>
      <c r="B39" s="266" t="s">
        <v>3</v>
      </c>
      <c r="C39" s="287"/>
      <c r="D39" s="298">
        <f>投入係数表!AJ39</f>
        <v>1.1028775757205948E-3</v>
      </c>
      <c r="E39" s="306">
        <f t="shared" si="3"/>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7"/>
        <v>0</v>
      </c>
      <c r="P39" s="316">
        <f>分析係数表!C42</f>
        <v>0.9655414908579466</v>
      </c>
      <c r="Q39" s="310">
        <f>O39*P39</f>
        <v>0</v>
      </c>
      <c r="R39" s="310">
        <v>0</v>
      </c>
      <c r="S39" s="311">
        <f>I39+R39</f>
        <v>0</v>
      </c>
      <c r="T39" s="316">
        <f>分析係数表!F42</f>
        <v>0.58706867988829459</v>
      </c>
      <c r="U39" s="313">
        <f t="shared" si="9"/>
        <v>0</v>
      </c>
      <c r="V39" s="320">
        <f>分析係数表!D42</f>
        <v>0.12536880137580664</v>
      </c>
      <c r="W39" s="291">
        <f t="shared" si="1"/>
        <v>0</v>
      </c>
      <c r="X39" s="316">
        <f>分析係数表!E42</f>
        <v>0.11770088827882173</v>
      </c>
      <c r="Y39" s="292">
        <f t="shared" si="2"/>
        <v>0</v>
      </c>
    </row>
    <row r="40" spans="1:25">
      <c r="A40" s="278">
        <v>36</v>
      </c>
      <c r="B40" s="266" t="s">
        <v>98</v>
      </c>
      <c r="C40" s="287"/>
      <c r="D40" s="298">
        <f>投入係数表!AJ40</f>
        <v>4.7969981476979624E-2</v>
      </c>
      <c r="E40" s="306">
        <f t="shared" si="3"/>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7"/>
        <v>0</v>
      </c>
      <c r="P40" s="316">
        <f>分析係数表!C43</f>
        <v>0.68354347123018677</v>
      </c>
      <c r="Q40" s="310">
        <f>O40*P40</f>
        <v>0</v>
      </c>
      <c r="R40" s="310">
        <v>0</v>
      </c>
      <c r="S40" s="311">
        <f>I40+R40</f>
        <v>0</v>
      </c>
      <c r="T40" s="316">
        <f>分析係数表!F43</f>
        <v>0.62240825035949521</v>
      </c>
      <c r="U40" s="313">
        <f t="shared" si="9"/>
        <v>0</v>
      </c>
      <c r="V40" s="320">
        <f>分析係数表!D43</f>
        <v>0.13048156468325811</v>
      </c>
      <c r="W40" s="291">
        <f t="shared" si="1"/>
        <v>0</v>
      </c>
      <c r="X40" s="316">
        <f>分析係数表!E43</f>
        <v>0.11291103502841897</v>
      </c>
      <c r="Y40" s="292">
        <f t="shared" si="2"/>
        <v>0</v>
      </c>
    </row>
    <row r="41" spans="1:25">
      <c r="A41" s="278">
        <v>37</v>
      </c>
      <c r="B41" s="266" t="s">
        <v>99</v>
      </c>
      <c r="C41" s="287"/>
      <c r="D41" s="298">
        <f>投入係数表!AJ41</f>
        <v>2.2585621501374054E-2</v>
      </c>
      <c r="E41" s="306">
        <f t="shared" si="3"/>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7"/>
        <v>0</v>
      </c>
      <c r="P41" s="316">
        <f>分析係数表!C44</f>
        <v>0.55987382763194615</v>
      </c>
      <c r="Q41" s="310">
        <f>O41*P41</f>
        <v>0</v>
      </c>
      <c r="R41" s="310">
        <v>0</v>
      </c>
      <c r="S41" s="311">
        <f>I41+R41</f>
        <v>0</v>
      </c>
      <c r="T41" s="316">
        <f>分析係数表!F44</f>
        <v>0.5344179716450459</v>
      </c>
      <c r="U41" s="313">
        <f t="shared" si="9"/>
        <v>0</v>
      </c>
      <c r="V41" s="320">
        <f>分析係数表!D44</f>
        <v>0.19836337849438287</v>
      </c>
      <c r="W41" s="291">
        <f t="shared" si="1"/>
        <v>0</v>
      </c>
      <c r="X41" s="316">
        <f>分析係数表!E44</f>
        <v>0.16230318686650563</v>
      </c>
      <c r="Y41" s="292">
        <f t="shared" si="2"/>
        <v>0</v>
      </c>
    </row>
    <row r="42" spans="1:25">
      <c r="A42" s="278">
        <v>38</v>
      </c>
      <c r="B42" s="266" t="s">
        <v>4</v>
      </c>
      <c r="C42" s="287"/>
      <c r="D42" s="298">
        <f>投入係数表!AJ42</f>
        <v>2.4040653923962465E-3</v>
      </c>
      <c r="E42" s="306">
        <f t="shared" si="3"/>
        <v>0</v>
      </c>
      <c r="F42" s="316">
        <f>分析係数表!C45</f>
        <v>1</v>
      </c>
      <c r="G42" s="306">
        <f>E42*F42</f>
        <v>0</v>
      </c>
      <c r="H42" s="306">
        <v>0</v>
      </c>
      <c r="I42" s="306">
        <f>C42+H42</f>
        <v>0</v>
      </c>
      <c r="J42" s="316">
        <f>分析係数表!G45</f>
        <v>0</v>
      </c>
      <c r="K42" s="308">
        <f>I42*J42</f>
        <v>0</v>
      </c>
      <c r="L42" s="49"/>
      <c r="M42" s="50"/>
      <c r="N42" s="318">
        <f>分析係数表!H45</f>
        <v>0</v>
      </c>
      <c r="O42" s="310">
        <f t="shared" si="7"/>
        <v>0</v>
      </c>
      <c r="P42" s="316">
        <f>分析係数表!C45</f>
        <v>1</v>
      </c>
      <c r="Q42" s="310">
        <f>O42*P42</f>
        <v>0</v>
      </c>
      <c r="R42" s="310">
        <v>0</v>
      </c>
      <c r="S42" s="311">
        <f>I42+R42</f>
        <v>0</v>
      </c>
      <c r="T42" s="316">
        <f>分析係数表!F45</f>
        <v>0</v>
      </c>
      <c r="U42" s="313">
        <f t="shared" si="9"/>
        <v>0</v>
      </c>
      <c r="V42" s="320">
        <f>分析係数表!D45</f>
        <v>0</v>
      </c>
      <c r="W42" s="291">
        <f t="shared" si="1"/>
        <v>0</v>
      </c>
      <c r="X42" s="316">
        <f>分析係数表!E45</f>
        <v>0</v>
      </c>
      <c r="Y42" s="292">
        <f t="shared" si="2"/>
        <v>0</v>
      </c>
    </row>
    <row r="43" spans="1:25">
      <c r="A43" s="278">
        <v>39</v>
      </c>
      <c r="B43" s="266" t="s">
        <v>5</v>
      </c>
      <c r="C43" s="287"/>
      <c r="D43" s="298">
        <f>投入係数表!AJ43</f>
        <v>2.7461586722106984E-3</v>
      </c>
      <c r="E43" s="306">
        <f t="shared" si="3"/>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7"/>
        <v>0</v>
      </c>
      <c r="P43" s="316">
        <f>分析係数表!C46</f>
        <v>0.63561708735819755</v>
      </c>
      <c r="Q43" s="310">
        <f>O43*P43</f>
        <v>0</v>
      </c>
      <c r="R43" s="310">
        <v>0</v>
      </c>
      <c r="S43" s="311">
        <f>I43+R43</f>
        <v>0</v>
      </c>
      <c r="T43" s="316">
        <f>分析係数表!F46</f>
        <v>0.64740426293918441</v>
      </c>
      <c r="U43" s="313">
        <f t="shared" si="9"/>
        <v>0</v>
      </c>
      <c r="V43" s="320">
        <f>分析係数表!D46</f>
        <v>3.6867524451068895E-3</v>
      </c>
      <c r="W43" s="291">
        <f t="shared" si="1"/>
        <v>0</v>
      </c>
      <c r="X43" s="316">
        <f>分析係数表!E46</f>
        <v>3.6024838177901608E-3</v>
      </c>
      <c r="Y43" s="292">
        <f t="shared" si="2"/>
        <v>0</v>
      </c>
    </row>
    <row r="44" spans="1:25">
      <c r="A44" s="279">
        <v>40</v>
      </c>
      <c r="B44" s="276" t="s">
        <v>279</v>
      </c>
      <c r="C44" s="293">
        <f>SUM(C5:C43)</f>
        <v>0</v>
      </c>
      <c r="D44" s="300">
        <f>投入係数表!AJ44</f>
        <v>0.41057782281320765</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5" right="0.75" top="1" bottom="1" header="0.51200000000000001" footer="0.5120000000000000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CD287-3788-41D0-AD21-03B8ABE6EC78}">
  <sheetPr>
    <pageSetUpPr fitToPage="1"/>
  </sheetPr>
  <dimension ref="A1:R51"/>
  <sheetViews>
    <sheetView showGridLines="0" workbookViewId="0">
      <pane xSplit="2" ySplit="5" topLeftCell="C6" activePane="bottomRight" state="frozen"/>
      <selection pane="topRight"/>
      <selection pane="bottomLeft"/>
      <selection pane="bottomRight" activeCell="C6" sqref="C6"/>
    </sheetView>
  </sheetViews>
  <sheetFormatPr defaultRowHeight="13"/>
  <cols>
    <col min="1" max="1" width="2.9140625" style="52" customWidth="1"/>
    <col min="2" max="2" width="20.83203125" style="52" customWidth="1"/>
    <col min="3" max="9" width="11.6640625" style="52" customWidth="1"/>
    <col min="10" max="10" width="9.83203125" style="52" bestFit="1" customWidth="1"/>
    <col min="11" max="11" width="4" style="52" customWidth="1"/>
    <col min="12" max="12" width="16.5" style="52" customWidth="1"/>
    <col min="13" max="13" width="10.1640625" style="52" customWidth="1"/>
    <col min="14" max="14" width="13.08203125" style="52" customWidth="1"/>
    <col min="15" max="15" width="11.58203125" style="52" customWidth="1"/>
    <col min="16" max="18" width="12.5" style="52" customWidth="1"/>
    <col min="19" max="16384" width="8.6640625" style="52"/>
  </cols>
  <sheetData>
    <row r="1" spans="1:18">
      <c r="A1" s="51" t="s">
        <v>401</v>
      </c>
      <c r="L1" s="53"/>
      <c r="M1" s="53"/>
      <c r="N1" s="53"/>
      <c r="O1" s="53"/>
      <c r="P1" s="53"/>
    </row>
    <row r="2" spans="1:18">
      <c r="A2" s="54" t="s">
        <v>206</v>
      </c>
      <c r="B2" s="55"/>
      <c r="C2" s="55"/>
      <c r="D2" s="55"/>
      <c r="E2" s="55"/>
      <c r="F2" s="55"/>
      <c r="G2" s="55"/>
      <c r="H2" s="55"/>
      <c r="I2" s="56"/>
      <c r="J2" s="256"/>
      <c r="L2" s="53"/>
      <c r="M2" s="53"/>
      <c r="N2" s="53"/>
      <c r="O2" s="53"/>
      <c r="P2" s="53"/>
    </row>
    <row r="3" spans="1:18">
      <c r="A3" s="51" t="s">
        <v>225</v>
      </c>
      <c r="D3" s="252" t="s">
        <v>385</v>
      </c>
      <c r="E3" s="251"/>
      <c r="F3" s="251"/>
      <c r="G3" s="251"/>
      <c r="H3" s="251"/>
      <c r="I3" s="251"/>
      <c r="L3" s="59" t="s">
        <v>226</v>
      </c>
      <c r="M3" s="53"/>
      <c r="N3" s="53"/>
      <c r="O3" s="53"/>
      <c r="P3" s="53"/>
    </row>
    <row r="4" spans="1:18" ht="35" customHeight="1">
      <c r="A4" s="60"/>
      <c r="B4" s="61"/>
      <c r="C4" s="238" t="s">
        <v>209</v>
      </c>
      <c r="D4" s="198"/>
      <c r="E4" s="63" t="s">
        <v>382</v>
      </c>
      <c r="F4" s="64" t="s">
        <v>210</v>
      </c>
      <c r="G4" s="65"/>
      <c r="H4" s="347" t="s">
        <v>412</v>
      </c>
      <c r="I4" s="342" t="s">
        <v>421</v>
      </c>
      <c r="J4" s="113" t="s">
        <v>211</v>
      </c>
      <c r="L4" s="200"/>
      <c r="M4" s="201" t="s">
        <v>214</v>
      </c>
      <c r="N4" s="202" t="s">
        <v>227</v>
      </c>
      <c r="O4" s="203" t="s">
        <v>216</v>
      </c>
      <c r="P4" s="202" t="s">
        <v>228</v>
      </c>
      <c r="Q4" s="362" t="s">
        <v>420</v>
      </c>
      <c r="R4" s="211" t="s">
        <v>429</v>
      </c>
    </row>
    <row r="5" spans="1:18" ht="16">
      <c r="A5" s="99"/>
      <c r="B5" s="118"/>
      <c r="C5" s="248" t="s">
        <v>213</v>
      </c>
      <c r="D5" s="199" t="s">
        <v>214</v>
      </c>
      <c r="E5" s="249" t="s">
        <v>215</v>
      </c>
      <c r="F5" s="250" t="s">
        <v>216</v>
      </c>
      <c r="G5" s="249" t="s">
        <v>217</v>
      </c>
      <c r="H5" s="348" t="s">
        <v>427</v>
      </c>
      <c r="I5" s="348" t="s">
        <v>428</v>
      </c>
      <c r="J5" s="204" t="s">
        <v>418</v>
      </c>
      <c r="L5" s="205"/>
      <c r="M5" s="206" t="s">
        <v>213</v>
      </c>
      <c r="N5" s="207" t="s">
        <v>213</v>
      </c>
      <c r="O5" s="208" t="s">
        <v>229</v>
      </c>
      <c r="P5" s="207" t="s">
        <v>229</v>
      </c>
      <c r="Q5" s="361" t="s">
        <v>431</v>
      </c>
      <c r="R5" s="361" t="s">
        <v>430</v>
      </c>
    </row>
    <row r="6" spans="1:18">
      <c r="A6" s="273">
        <v>1</v>
      </c>
      <c r="B6" s="76" t="s">
        <v>73</v>
      </c>
      <c r="C6" s="245">
        <f>IF(ISNUMBER(データ入力!C6)=FALSE,0,データ入力!C6)</f>
        <v>0</v>
      </c>
      <c r="D6" s="216">
        <f>'1'!S5+'2'!S5+'3'!S5+'4'!S5+'5'!S5+'6'!S5+'7'!S5+'8'!S5+'9'!S5+'10'!S5+'11'!S5+'12'!S5+'13'!S5+'14'!S5+'15'!S5+'16'!S5+'17'!S5+'18'!S5+'19'!S5+'20'!S5+'21'!S5+'22'!S5+'23'!S5+'24'!S5+'25'!S5+'26'!S5+'27'!S5+'28'!S5+'29'!S5+'30'!S5+'31'!S5+'32'!S5+'33'!S5+'34'!S5+'35'!S5+'36'!S5+'37'!S5+'38'!S5+'39'!S5</f>
        <v>5.0279850527874572</v>
      </c>
      <c r="E6" s="210">
        <f>'1'!U5+'2'!U5+'3'!U5+'4'!U5+'5'!U5+'6'!U5+'7'!U5+'8'!U5+'9'!U5+'10'!U5+'11'!U5+'12'!U5+'13'!U5+'14'!U5+'15'!U5+'16'!U5+'17'!U5+'18'!U5+'19'!U5+'20'!U5+'21'!U5+'22'!U5+'23'!U5+'24'!U5+'25'!U5+'26'!U5+'27'!U5+'28'!U5+'29'!U5+'30'!U5+'31'!U5+'32'!U5+'33'!U5+'34'!U5+'35'!U5+'36'!U5+'37'!U5+'38'!U5+'39'!U5</f>
        <v>2.1480074164068714</v>
      </c>
      <c r="F6" s="85">
        <f>'1'!W5+'2'!W5+'3'!W5+'4'!W5+'5'!W5+'6'!W5+'7'!W5+'8'!W5+'9'!W5+'10'!W5+'11'!W5+'12'!W5+'13'!W5+'14'!W5+'15'!W5+'16'!W5+'17'!W5+'18'!W5+'19'!W5+'20'!W5+'21'!W5+'22'!W5+'23'!W5+'24'!W5+'25'!W5+'26'!W5+'27'!W5+'28'!W5+'29'!W5+'30'!W5+'31'!W5+'32'!W5+'33'!W5+'34'!W5+'35'!W5+'36'!W5+'37'!W5+'38'!W5+'39'!W5</f>
        <v>2</v>
      </c>
      <c r="G6" s="86">
        <f>'1'!Y5+'2'!Y5+'3'!Y5+'4'!Y5+'5'!Y5+'6'!Y5+'7'!Y5+'8'!Y5+'9'!Y5+'10'!Y5+'11'!Y5+'12'!Y5+'13'!Y5+'14'!Y5+'15'!Y5+'16'!Y5+'17'!Y5+'18'!Y5+'19'!Y5+'20'!Y5+'21'!Y5+'22'!Y5+'23'!Y5+'24'!Y5+'25'!Y5+'26'!Y5+'27'!Y5+'28'!Y5+'29'!Y5+'30'!Y5+'31'!Y5+'32'!Y5+'33'!Y5+'34'!Y5+'35'!Y5+'36'!Y5+'37'!Y5+'38'!Y5+'39'!Y5</f>
        <v>1</v>
      </c>
      <c r="H6" s="343">
        <f>$D6*環境係数!F6</f>
        <v>74.749210941279514</v>
      </c>
      <c r="I6" s="343">
        <f>$D6*環境係数!G6</f>
        <v>5.2126622929919808</v>
      </c>
      <c r="J6" s="217">
        <v>1</v>
      </c>
      <c r="L6" s="212" t="s">
        <v>230</v>
      </c>
      <c r="M6" s="213">
        <f t="shared" ref="M6:R6" si="0">D45</f>
        <v>14906.622783637327</v>
      </c>
      <c r="N6" s="213">
        <f t="shared" si="0"/>
        <v>6545.9196753870574</v>
      </c>
      <c r="O6" s="214">
        <f t="shared" si="0"/>
        <v>460</v>
      </c>
      <c r="P6" s="215">
        <f t="shared" si="0"/>
        <v>431</v>
      </c>
      <c r="Q6" s="363">
        <f t="shared" si="0"/>
        <v>212894.64912384498</v>
      </c>
      <c r="R6" s="363">
        <f t="shared" si="0"/>
        <v>15588.121314402386</v>
      </c>
    </row>
    <row r="7" spans="1:18">
      <c r="A7" s="274">
        <v>2</v>
      </c>
      <c r="B7" s="83" t="s">
        <v>74</v>
      </c>
      <c r="C7" s="245">
        <f>IF(ISNUMBER(データ入力!C7)=FALSE,0,データ入力!C7)</f>
        <v>0</v>
      </c>
      <c r="D7" s="216">
        <f>'1'!S6+'2'!S6+'3'!S6+'4'!S6+'5'!S6+'6'!S6+'7'!S6+'8'!S6+'9'!S6+'10'!S6+'11'!S6+'12'!S6+'13'!S6+'14'!S6+'15'!S6+'16'!S6+'17'!S6+'18'!S6+'19'!S6+'20'!S6+'21'!S6+'22'!S6+'23'!S6+'24'!S6+'25'!S6+'26'!S6+'27'!S6+'28'!S6+'29'!S6+'30'!S6+'31'!S6+'32'!S6+'33'!S6+'34'!S6+'35'!S6+'36'!S6+'37'!S6+'38'!S6+'39'!S6</f>
        <v>0.52214593861131708</v>
      </c>
      <c r="E7" s="210">
        <f>'1'!U6+'2'!U6+'3'!U6+'4'!U6+'5'!U6+'6'!U6+'7'!U6+'8'!U6+'9'!U6+'10'!U6+'11'!U6+'12'!U6+'13'!U6+'14'!U6+'15'!U6+'16'!U6+'17'!U6+'18'!U6+'19'!U6+'20'!U6+'21'!U6+'22'!U6+'23'!U6+'24'!U6+'25'!U6+'26'!U6+'27'!U6+'28'!U6+'29'!U6+'30'!U6+'31'!U6+'32'!U6+'33'!U6+'34'!U6+'35'!U6+'36'!U6+'37'!U6+'38'!U6+'39'!U6</f>
        <v>0.33410977120301844</v>
      </c>
      <c r="F7" s="85">
        <f>'1'!W6+'2'!W6+'3'!W6+'4'!W6+'5'!W6+'6'!W6+'7'!W6+'8'!W6+'9'!W6+'10'!W6+'11'!W6+'12'!W6+'13'!W6+'14'!W6+'15'!W6+'16'!W6+'17'!W6+'18'!W6+'19'!W6+'20'!W6+'21'!W6+'22'!W6+'23'!W6+'24'!W6+'25'!W6+'26'!W6+'27'!W6+'28'!W6+'29'!W6+'30'!W6+'31'!W6+'32'!W6+'33'!W6+'34'!W6+'35'!W6+'36'!W6+'37'!W6+'38'!W6+'39'!W6</f>
        <v>0</v>
      </c>
      <c r="G7" s="86">
        <f>'1'!Y6+'2'!Y6+'3'!Y6+'4'!Y6+'5'!Y6+'6'!Y6+'7'!Y6+'8'!Y6+'9'!Y6+'10'!Y6+'11'!Y6+'12'!Y6+'13'!Y6+'14'!Y6+'15'!Y6+'16'!Y6+'17'!Y6+'18'!Y6+'19'!Y6+'20'!Y6+'21'!Y6+'22'!Y6+'23'!Y6+'24'!Y6+'25'!Y6+'26'!Y6+'27'!Y6+'28'!Y6+'29'!Y6+'30'!Y6+'31'!Y6+'32'!Y6+'33'!Y6+'34'!Y6+'35'!Y6+'36'!Y6+'37'!Y6+'38'!Y6+'39'!Y6</f>
        <v>0</v>
      </c>
      <c r="H7" s="343">
        <f>$D7*環境係数!F7</f>
        <v>6.8463507523715901</v>
      </c>
      <c r="I7" s="343">
        <f>$D7*環境係数!G7</f>
        <v>0.4696494065604721</v>
      </c>
      <c r="J7" s="217">
        <v>2</v>
      </c>
      <c r="L7" s="212" t="s">
        <v>231</v>
      </c>
      <c r="M7" s="213">
        <f>C45</f>
        <v>10000</v>
      </c>
      <c r="N7" s="215">
        <f>データ入力!L8</f>
        <v>23462649</v>
      </c>
      <c r="O7" s="218" t="s">
        <v>232</v>
      </c>
      <c r="P7" s="219" t="s">
        <v>232</v>
      </c>
      <c r="Q7" s="217"/>
      <c r="R7" s="217"/>
    </row>
    <row r="8" spans="1:18">
      <c r="A8" s="274">
        <v>3</v>
      </c>
      <c r="B8" s="83" t="s">
        <v>75</v>
      </c>
      <c r="C8" s="245">
        <f>IF(ISNUMBER(データ入力!C8)=FALSE,0,データ入力!C8)</f>
        <v>0</v>
      </c>
      <c r="D8" s="216">
        <f>'1'!S7+'2'!S7+'3'!S7+'4'!S7+'5'!S7+'6'!S7+'7'!S7+'8'!S7+'9'!S7+'10'!S7+'11'!S7+'12'!S7+'13'!S7+'14'!S7+'15'!S7+'16'!S7+'17'!S7+'18'!S7+'19'!S7+'20'!S7+'21'!S7+'22'!S7+'23'!S7+'24'!S7+'25'!S7+'26'!S7+'27'!S7+'28'!S7+'29'!S7+'30'!S7+'31'!S7+'32'!S7+'33'!S7+'34'!S7+'35'!S7+'36'!S7+'37'!S7+'38'!S7+'39'!S7</f>
        <v>0.38127002366553431</v>
      </c>
      <c r="E8" s="210">
        <f>'1'!U7+'2'!U7+'3'!U7+'4'!U7+'5'!U7+'6'!U7+'7'!U7+'8'!U7+'9'!U7+'10'!U7+'11'!U7+'12'!U7+'13'!U7+'14'!U7+'15'!U7+'16'!U7+'17'!U7+'18'!U7+'19'!U7+'20'!U7+'21'!U7+'22'!U7+'23'!U7+'24'!U7+'25'!U7+'26'!U7+'27'!U7+'28'!U7+'29'!U7+'30'!U7+'31'!U7+'32'!U7+'33'!U7+'34'!U7+'35'!U7+'36'!U7+'37'!U7+'38'!U7+'39'!U7</f>
        <v>0.18065084796657721</v>
      </c>
      <c r="F8" s="85">
        <f>'1'!W7+'2'!W7+'3'!W7+'4'!W7+'5'!W7+'6'!W7+'7'!W7+'8'!W7+'9'!W7+'10'!W7+'11'!W7+'12'!W7+'13'!W7+'14'!W7+'15'!W7+'16'!W7+'17'!W7+'18'!W7+'19'!W7+'20'!W7+'21'!W7+'22'!W7+'23'!W7+'24'!W7+'25'!W7+'26'!W7+'27'!W7+'28'!W7+'29'!W7+'30'!W7+'31'!W7+'32'!W7+'33'!W7+'34'!W7+'35'!W7+'36'!W7+'37'!W7+'38'!W7+'39'!W7</f>
        <v>0</v>
      </c>
      <c r="G8" s="86">
        <f>'1'!Y7+'2'!Y7+'3'!Y7+'4'!Y7+'5'!Y7+'6'!Y7+'7'!Y7+'8'!Y7+'9'!Y7+'10'!Y7+'11'!Y7+'12'!Y7+'13'!Y7+'14'!Y7+'15'!Y7+'16'!Y7+'17'!Y7+'18'!Y7+'19'!Y7+'20'!Y7+'21'!Y7+'22'!Y7+'23'!Y7+'24'!Y7+'25'!Y7+'26'!Y7+'27'!Y7+'28'!Y7+'29'!Y7+'30'!Y7+'31'!Y7+'32'!Y7+'33'!Y7+'34'!Y7+'35'!Y7+'36'!Y7+'37'!Y7+'38'!Y7+'39'!Y7</f>
        <v>0</v>
      </c>
      <c r="H8" s="343">
        <f>$D8*環境係数!F8</f>
        <v>15.596361733484338</v>
      </c>
      <c r="I8" s="343">
        <f>$D8*環境係数!G8</f>
        <v>1.0989144827463009</v>
      </c>
      <c r="J8" s="217">
        <v>3</v>
      </c>
      <c r="L8" s="212" t="s">
        <v>233</v>
      </c>
      <c r="M8" s="220">
        <f>M6/M7</f>
        <v>1.4906622783637327</v>
      </c>
      <c r="N8" s="221">
        <f>N6/N7</f>
        <v>2.7899320641019937E-4</v>
      </c>
      <c r="O8" s="218" t="s">
        <v>232</v>
      </c>
      <c r="P8" s="222" t="s">
        <v>232</v>
      </c>
      <c r="Q8" s="236"/>
      <c r="R8" s="236"/>
    </row>
    <row r="9" spans="1:18">
      <c r="A9" s="274">
        <v>4</v>
      </c>
      <c r="B9" s="83" t="s">
        <v>76</v>
      </c>
      <c r="C9" s="245">
        <f>IF(ISNUMBER(データ入力!C9)=FALSE,0,データ入力!C9)</f>
        <v>0</v>
      </c>
      <c r="D9" s="216">
        <f>'1'!S8+'2'!S8+'3'!S8+'4'!S8+'5'!S8+'6'!S8+'7'!S8+'8'!S8+'9'!S8+'10'!S8+'11'!S8+'12'!S8+'13'!S8+'14'!S8+'15'!S8+'16'!S8+'17'!S8+'18'!S8+'19'!S8+'20'!S8+'21'!S8+'22'!S8+'23'!S8+'24'!S8+'25'!S8+'26'!S8+'27'!S8+'28'!S8+'29'!S8+'30'!S8+'31'!S8+'32'!S8+'33'!S8+'34'!S8+'35'!S8+'36'!S8+'37'!S8+'38'!S8+'39'!S8</f>
        <v>1.6431180210068002</v>
      </c>
      <c r="E9" s="210">
        <f>'1'!U8+'2'!U8+'3'!U8+'4'!U8+'5'!U8+'6'!U8+'7'!U8+'8'!U8+'9'!U8+'10'!U8+'11'!U8+'12'!U8+'13'!U8+'14'!U8+'15'!U8+'16'!U8+'17'!U8+'18'!U8+'19'!U8+'20'!U8+'21'!U8+'22'!U8+'23'!U8+'24'!U8+'25'!U8+'26'!U8+'27'!U8+'28'!U8+'29'!U8+'30'!U8+'31'!U8+'32'!U8+'33'!U8+'34'!U8+'35'!U8+'36'!U8+'37'!U8+'38'!U8+'39'!U8</f>
        <v>0.89320005646572664</v>
      </c>
      <c r="F9" s="85">
        <f>'1'!W8+'2'!W8+'3'!W8+'4'!W8+'5'!W8+'6'!W8+'7'!W8+'8'!W8+'9'!W8+'10'!W8+'11'!W8+'12'!W8+'13'!W8+'14'!W8+'15'!W8+'16'!W8+'17'!W8+'18'!W8+'19'!W8+'20'!W8+'21'!W8+'22'!W8+'23'!W8+'24'!W8+'25'!W8+'26'!W8+'27'!W8+'28'!W8+'29'!W8+'30'!W8+'31'!W8+'32'!W8+'33'!W8+'34'!W8+'35'!W8+'36'!W8+'37'!W8+'38'!W8+'39'!W8</f>
        <v>0</v>
      </c>
      <c r="G9" s="86">
        <f>'1'!Y8+'2'!Y8+'3'!Y8+'4'!Y8+'5'!Y8+'6'!Y8+'7'!Y8+'8'!Y8+'9'!Y8+'10'!Y8+'11'!Y8+'12'!Y8+'13'!Y8+'14'!Y8+'15'!Y8+'16'!Y8+'17'!Y8+'18'!Y8+'19'!Y8+'20'!Y8+'21'!Y8+'22'!Y8+'23'!Y8+'24'!Y8+'25'!Y8+'26'!Y8+'27'!Y8+'28'!Y8+'29'!Y8+'30'!Y8+'31'!Y8+'32'!Y8+'33'!Y8+'34'!Y8+'35'!Y8+'36'!Y8+'37'!Y8+'38'!Y8+'39'!Y8</f>
        <v>0</v>
      </c>
      <c r="H9" s="343">
        <f>$D9*環境係数!F9</f>
        <v>22.048800857229388</v>
      </c>
      <c r="I9" s="343">
        <f>$D9*環境係数!G9</f>
        <v>1.3460754784791837</v>
      </c>
      <c r="J9" s="217">
        <v>4</v>
      </c>
      <c r="L9" s="223" t="s">
        <v>211</v>
      </c>
      <c r="M9" s="364" t="s">
        <v>398</v>
      </c>
      <c r="N9" s="365"/>
      <c r="O9" s="224"/>
      <c r="P9" s="224"/>
      <c r="Q9" s="360"/>
      <c r="R9" s="106"/>
    </row>
    <row r="10" spans="1:18">
      <c r="A10" s="273">
        <v>5</v>
      </c>
      <c r="B10" s="76" t="s">
        <v>77</v>
      </c>
      <c r="C10" s="244">
        <f>IF(ISNUMBER(データ入力!C10)=FALSE,0,データ入力!C10)</f>
        <v>0</v>
      </c>
      <c r="D10" s="209">
        <f>'1'!S9+'2'!S9+'3'!S9+'4'!S9+'5'!S9+'6'!S9+'7'!S9+'8'!S9+'9'!S9+'10'!S9+'11'!S9+'12'!S9+'13'!S9+'14'!S9+'15'!S9+'16'!S9+'17'!S9+'18'!S9+'19'!S9+'20'!S9+'21'!S9+'22'!S9+'23'!S9+'24'!S9+'25'!S9+'26'!S9+'27'!S9+'28'!S9+'29'!S9+'30'!S9+'31'!S9+'32'!S9+'33'!S9+'34'!S9+'35'!S9+'36'!S9+'37'!S9+'38'!S9+'39'!S9</f>
        <v>51.271627890331224</v>
      </c>
      <c r="E10" s="225">
        <f>'1'!U9+'2'!U9+'3'!U9+'4'!U9+'5'!U9+'6'!U9+'7'!U9+'8'!U9+'9'!U9+'10'!U9+'11'!U9+'12'!U9+'13'!U9+'14'!U9+'15'!U9+'16'!U9+'17'!U9+'18'!U9+'19'!U9+'20'!U9+'21'!U9+'22'!U9+'23'!U9+'24'!U9+'25'!U9+'26'!U9+'27'!U9+'28'!U9+'29'!U9+'30'!U9+'31'!U9+'32'!U9+'33'!U9+'34'!U9+'35'!U9+'36'!U9+'37'!U9+'38'!U9+'39'!U9</f>
        <v>17.253690002916489</v>
      </c>
      <c r="F10" s="78">
        <f>'1'!W9+'2'!W9+'3'!W9+'4'!W9+'5'!W9+'6'!W9+'7'!W9+'8'!W9+'9'!W9+'10'!W9+'11'!W9+'12'!W9+'13'!W9+'14'!W9+'15'!W9+'16'!W9+'17'!W9+'18'!W9+'19'!W9+'20'!W9+'21'!W9+'22'!W9+'23'!W9+'24'!W9+'25'!W9+'26'!W9+'27'!W9+'28'!W9+'29'!W9+'30'!W9+'31'!W9+'32'!W9+'33'!W9+'34'!W9+'35'!W9+'36'!W9+'37'!W9+'38'!W9+'39'!W9</f>
        <v>2</v>
      </c>
      <c r="G10" s="79">
        <f>'1'!Y9+'2'!Y9+'3'!Y9+'4'!Y9+'5'!Y9+'6'!Y9+'7'!Y9+'8'!Y9+'9'!Y9+'10'!Y9+'11'!Y9+'12'!Y9+'13'!Y9+'14'!Y9+'15'!Y9+'16'!Y9+'17'!Y9+'18'!Y9+'19'!Y9+'20'!Y9+'21'!Y9+'22'!Y9+'23'!Y9+'24'!Y9+'25'!Y9+'26'!Y9+'27'!Y9+'28'!Y9+'29'!Y9+'30'!Y9+'31'!Y9+'32'!Y9+'33'!Y9+'34'!Y9+'35'!Y9+'36'!Y9+'37'!Y9+'38'!Y9+'39'!Y9</f>
        <v>2</v>
      </c>
      <c r="H10" s="344">
        <f>$D10*環境係数!F10</f>
        <v>213.76417050648709</v>
      </c>
      <c r="I10" s="344">
        <f>$D10*環境係数!G10</f>
        <v>12.490612269365782</v>
      </c>
      <c r="J10" s="211">
        <v>5</v>
      </c>
      <c r="L10" s="107" t="s">
        <v>413</v>
      </c>
      <c r="M10" s="53"/>
      <c r="N10" s="53"/>
      <c r="O10" s="53"/>
      <c r="P10" s="53"/>
    </row>
    <row r="11" spans="1:18">
      <c r="A11" s="274">
        <v>6</v>
      </c>
      <c r="B11" s="83" t="s">
        <v>78</v>
      </c>
      <c r="C11" s="245">
        <f>IF(ISNUMBER(データ入力!C11)=FALSE,0,データ入力!C11)</f>
        <v>0</v>
      </c>
      <c r="D11" s="216">
        <f>'1'!S10+'2'!S10+'3'!S10+'4'!S10+'5'!S10+'6'!S10+'7'!S10+'8'!S10+'9'!S10+'10'!S10+'11'!S10+'12'!S10+'13'!S10+'14'!S10+'15'!S10+'16'!S10+'17'!S10+'18'!S10+'19'!S10+'20'!S10+'21'!S10+'22'!S10+'23'!S10+'24'!S10+'25'!S10+'26'!S10+'27'!S10+'28'!S10+'29'!S10+'30'!S10+'31'!S10+'32'!S10+'33'!S10+'34'!S10+'35'!S10+'36'!S10+'37'!S10+'38'!S10+'39'!S10</f>
        <v>2.9484493558617246</v>
      </c>
      <c r="E11" s="210">
        <f>'1'!U10+'2'!U10+'3'!U10+'4'!U10+'5'!U10+'6'!U10+'7'!U10+'8'!U10+'9'!U10+'10'!U10+'11'!U10+'12'!U10+'13'!U10+'14'!U10+'15'!U10+'16'!U10+'17'!U10+'18'!U10+'19'!U10+'20'!U10+'21'!U10+'22'!U10+'23'!U10+'24'!U10+'25'!U10+'26'!U10+'27'!U10+'28'!U10+'29'!U10+'30'!U10+'31'!U10+'32'!U10+'33'!U10+'34'!U10+'35'!U10+'36'!U10+'37'!U10+'38'!U10+'39'!U10</f>
        <v>1.1521705942957898</v>
      </c>
      <c r="F11" s="85">
        <f>'1'!W10+'2'!W10+'3'!W10+'4'!W10+'5'!W10+'6'!W10+'7'!W10+'8'!W10+'9'!W10+'10'!W10+'11'!W10+'12'!W10+'13'!W10+'14'!W10+'15'!W10+'16'!W10+'17'!W10+'18'!W10+'19'!W10+'20'!W10+'21'!W10+'22'!W10+'23'!W10+'24'!W10+'25'!W10+'26'!W10+'27'!W10+'28'!W10+'29'!W10+'30'!W10+'31'!W10+'32'!W10+'33'!W10+'34'!W10+'35'!W10+'36'!W10+'37'!W10+'38'!W10+'39'!W10</f>
        <v>0</v>
      </c>
      <c r="G11" s="86">
        <f>'1'!Y10+'2'!Y10+'3'!Y10+'4'!Y10+'5'!Y10+'6'!Y10+'7'!Y10+'8'!Y10+'9'!Y10+'10'!Y10+'11'!Y10+'12'!Y10+'13'!Y10+'14'!Y10+'15'!Y10+'16'!Y10+'17'!Y10+'18'!Y10+'19'!Y10+'20'!Y10+'21'!Y10+'22'!Y10+'23'!Y10+'24'!Y10+'25'!Y10+'26'!Y10+'27'!Y10+'28'!Y10+'29'!Y10+'30'!Y10+'31'!Y10+'32'!Y10+'33'!Y10+'34'!Y10+'35'!Y10+'36'!Y10+'37'!Y10+'38'!Y10+'39'!Y10</f>
        <v>0</v>
      </c>
      <c r="H11" s="343">
        <f>$D11*環境係数!F11</f>
        <v>18.594165870649181</v>
      </c>
      <c r="I11" s="343">
        <f>$D11*環境係数!G11</f>
        <v>1.1246529595531027</v>
      </c>
      <c r="J11" s="217">
        <v>6</v>
      </c>
      <c r="L11" s="53"/>
      <c r="M11" s="53"/>
      <c r="N11" s="53"/>
      <c r="O11" s="53"/>
      <c r="P11" s="53"/>
    </row>
    <row r="12" spans="1:18" ht="14">
      <c r="A12" s="274">
        <v>7</v>
      </c>
      <c r="B12" s="83" t="s">
        <v>79</v>
      </c>
      <c r="C12" s="245">
        <f>IF(ISNUMBER(データ入力!C12)=FALSE,0,データ入力!C12)</f>
        <v>0</v>
      </c>
      <c r="D12" s="216">
        <f>'1'!S11+'2'!S11+'3'!S11+'4'!S11+'5'!S11+'6'!S11+'7'!S11+'8'!S11+'9'!S11+'10'!S11+'11'!S11+'12'!S11+'13'!S11+'14'!S11+'15'!S11+'16'!S11+'17'!S11+'18'!S11+'19'!S11+'20'!S11+'21'!S11+'22'!S11+'23'!S11+'24'!S11+'25'!S11+'26'!S11+'27'!S11+'28'!S11+'29'!S11+'30'!S11+'31'!S11+'32'!S11+'33'!S11+'34'!S11+'35'!S11+'36'!S11+'37'!S11+'38'!S11+'39'!S11</f>
        <v>10.545267052779483</v>
      </c>
      <c r="E12" s="210">
        <f>'1'!U11+'2'!U11+'3'!U11+'4'!U11+'5'!U11+'6'!U11+'7'!U11+'8'!U11+'9'!U11+'10'!U11+'11'!U11+'12'!U11+'13'!U11+'14'!U11+'15'!U11+'16'!U11+'17'!U11+'18'!U11+'19'!U11+'20'!U11+'21'!U11+'22'!U11+'23'!U11+'24'!U11+'25'!U11+'26'!U11+'27'!U11+'28'!U11+'29'!U11+'30'!U11+'31'!U11+'32'!U11+'33'!U11+'34'!U11+'35'!U11+'36'!U11+'37'!U11+'38'!U11+'39'!U11</f>
        <v>3.7539728979447315</v>
      </c>
      <c r="F12" s="85">
        <f>'1'!W11+'2'!W11+'3'!W11+'4'!W11+'5'!W11+'6'!W11+'7'!W11+'8'!W11+'9'!W11+'10'!W11+'11'!W11+'12'!W11+'13'!W11+'14'!W11+'15'!W11+'16'!W11+'17'!W11+'18'!W11+'19'!W11+'20'!W11+'21'!W11+'22'!W11+'23'!W11+'24'!W11+'25'!W11+'26'!W11+'27'!W11+'28'!W11+'29'!W11+'30'!W11+'31'!W11+'32'!W11+'33'!W11+'34'!W11+'35'!W11+'36'!W11+'37'!W11+'38'!W11+'39'!W11</f>
        <v>0</v>
      </c>
      <c r="G12" s="86">
        <f>'1'!Y11+'2'!Y11+'3'!Y11+'4'!Y11+'5'!Y11+'6'!Y11+'7'!Y11+'8'!Y11+'9'!Y11+'10'!Y11+'11'!Y11+'12'!Y11+'13'!Y11+'14'!Y11+'15'!Y11+'16'!Y11+'17'!Y11+'18'!Y11+'19'!Y11+'20'!Y11+'21'!Y11+'22'!Y11+'23'!Y11+'24'!Y11+'25'!Y11+'26'!Y11+'27'!Y11+'28'!Y11+'29'!Y11+'30'!Y11+'31'!Y11+'32'!Y11+'33'!Y11+'34'!Y11+'35'!Y11+'36'!Y11+'37'!Y11+'38'!Y11+'39'!Y11</f>
        <v>0</v>
      </c>
      <c r="H12" s="343">
        <f>$D12*環境係数!F12</f>
        <v>229.56485889731641</v>
      </c>
      <c r="I12" s="343">
        <f>$D12*環境係数!G12</f>
        <v>10.003769456837754</v>
      </c>
      <c r="J12" s="217">
        <v>7</v>
      </c>
      <c r="L12" s="107" t="s">
        <v>234</v>
      </c>
      <c r="M12" s="226">
        <f>C45</f>
        <v>10000</v>
      </c>
      <c r="N12" s="53"/>
      <c r="O12" s="53"/>
      <c r="P12" s="53"/>
    </row>
    <row r="13" spans="1:18" ht="14">
      <c r="A13" s="274">
        <v>8</v>
      </c>
      <c r="B13" s="83" t="s">
        <v>80</v>
      </c>
      <c r="C13" s="245">
        <f>IF(ISNUMBER(データ入力!C13)=FALSE,0,データ入力!C13)</f>
        <v>0</v>
      </c>
      <c r="D13" s="216">
        <f>'1'!S12+'2'!S12+'3'!S12+'4'!S12+'5'!S12+'6'!S12+'7'!S12+'8'!S12+'9'!S12+'10'!S12+'11'!S12+'12'!S12+'13'!S12+'14'!S12+'15'!S12+'16'!S12+'17'!S12+'18'!S12+'19'!S12+'20'!S12+'21'!S12+'22'!S12+'23'!S12+'24'!S12+'25'!S12+'26'!S12+'27'!S12+'28'!S12+'29'!S12+'30'!S12+'31'!S12+'32'!S12+'33'!S12+'34'!S12+'35'!S12+'36'!S12+'37'!S12+'38'!S12+'39'!S12</f>
        <v>16.587559346296551</v>
      </c>
      <c r="E13" s="210">
        <f>'1'!U12+'2'!U12+'3'!U12+'4'!U12+'5'!U12+'6'!U12+'7'!U12+'8'!U12+'9'!U12+'10'!U12+'11'!U12+'12'!U12+'13'!U12+'14'!U12+'15'!U12+'16'!U12+'17'!U12+'18'!U12+'19'!U12+'20'!U12+'21'!U12+'22'!U12+'23'!U12+'24'!U12+'25'!U12+'26'!U12+'27'!U12+'28'!U12+'29'!U12+'30'!U12+'31'!U12+'32'!U12+'33'!U12+'34'!U12+'35'!U12+'36'!U12+'37'!U12+'38'!U12+'39'!U12</f>
        <v>5.9453403664645359</v>
      </c>
      <c r="F13" s="85">
        <f>'1'!W12+'2'!W12+'3'!W12+'4'!W12+'5'!W12+'6'!W12+'7'!W12+'8'!W12+'9'!W12+'10'!W12+'11'!W12+'12'!W12+'13'!W12+'14'!W12+'15'!W12+'16'!W12+'17'!W12+'18'!W12+'19'!W12+'20'!W12+'21'!W12+'22'!W12+'23'!W12+'24'!W12+'25'!W12+'26'!W12+'27'!W12+'28'!W12+'29'!W12+'30'!W12+'31'!W12+'32'!W12+'33'!W12+'34'!W12+'35'!W12+'36'!W12+'37'!W12+'38'!W12+'39'!W12</f>
        <v>0</v>
      </c>
      <c r="G13" s="86">
        <f>'1'!Y12+'2'!Y12+'3'!Y12+'4'!Y12+'5'!Y12+'6'!Y12+'7'!Y12+'8'!Y12+'9'!Y12+'10'!Y12+'11'!Y12+'12'!Y12+'13'!Y12+'14'!Y12+'15'!Y12+'16'!Y12+'17'!Y12+'18'!Y12+'19'!Y12+'20'!Y12+'21'!Y12+'22'!Y12+'23'!Y12+'24'!Y12+'25'!Y12+'26'!Y12+'27'!Y12+'28'!Y12+'29'!Y12+'30'!Y12+'31'!Y12+'32'!Y12+'33'!Y12+'34'!Y12+'35'!Y12+'36'!Y12+'37'!Y12+'38'!Y12+'39'!Y12</f>
        <v>0</v>
      </c>
      <c r="H13" s="343">
        <f>$D13*環境係数!F13</f>
        <v>402.32058882507442</v>
      </c>
      <c r="I13" s="343">
        <f>$D13*環境係数!G13</f>
        <v>25.657631178067042</v>
      </c>
      <c r="J13" s="217">
        <v>8</v>
      </c>
      <c r="L13" s="227" t="s">
        <v>235</v>
      </c>
      <c r="M13" s="228">
        <f>'1'!H44+'2'!H44+'3'!H44+'4'!H44+'5'!H44+'6'!H44+'7'!H44+'8'!H44+'9'!H44+'10'!H44+'11'!H44+'12'!H44+'13'!H44+'14'!H44+'15'!H44+'16'!H44+'17'!H44+'18'!H44+'19'!H44+'20'!H44+'21'!H44+'22'!H44+'23'!H44+'24'!H44+'25'!H44+'26'!H44+'27'!H44+'28'!H44+'29'!H44+'30'!H44+'31'!H44+'32'!H44+'33'!H44+'34'!H44+'35'!H44+'36'!H44+'37'!H44+'38'!H44+'39'!H44</f>
        <v>3604.7674899138874</v>
      </c>
      <c r="N13" s="53"/>
      <c r="O13" s="53"/>
      <c r="P13" s="53"/>
    </row>
    <row r="14" spans="1:18" ht="14">
      <c r="A14" s="274">
        <v>9</v>
      </c>
      <c r="B14" s="83" t="s">
        <v>81</v>
      </c>
      <c r="C14" s="245">
        <f>IF(ISNUMBER(データ入力!C14)=FALSE,0,データ入力!C14)</f>
        <v>0</v>
      </c>
      <c r="D14" s="216">
        <f>'1'!S13+'2'!S13+'3'!S13+'4'!S13+'5'!S13+'6'!S13+'7'!S13+'8'!S13+'9'!S13+'10'!S13+'11'!S13+'12'!S13+'13'!S13+'14'!S13+'15'!S13+'16'!S13+'17'!S13+'18'!S13+'19'!S13+'20'!S13+'21'!S13+'22'!S13+'23'!S13+'24'!S13+'25'!S13+'26'!S13+'27'!S13+'28'!S13+'29'!S13+'30'!S13+'31'!S13+'32'!S13+'33'!S13+'34'!S13+'35'!S13+'36'!S13+'37'!S13+'38'!S13+'39'!S13</f>
        <v>20.56727431262328</v>
      </c>
      <c r="E14" s="210">
        <f>'1'!U13+'2'!U13+'3'!U13+'4'!U13+'5'!U13+'6'!U13+'7'!U13+'8'!U13+'9'!U13+'10'!U13+'11'!U13+'12'!U13+'13'!U13+'14'!U13+'15'!U13+'16'!U13+'17'!U13+'18'!U13+'19'!U13+'20'!U13+'21'!U13+'22'!U13+'23'!U13+'24'!U13+'25'!U13+'26'!U13+'27'!U13+'28'!U13+'29'!U13+'30'!U13+'31'!U13+'32'!U13+'33'!U13+'34'!U13+'35'!U13+'36'!U13+'37'!U13+'38'!U13+'39'!U13</f>
        <v>5.4044506312654539</v>
      </c>
      <c r="F14" s="85">
        <f>'1'!W13+'2'!W13+'3'!W13+'4'!W13+'5'!W13+'6'!W13+'7'!W13+'8'!W13+'9'!W13+'10'!W13+'11'!W13+'12'!W13+'13'!W13+'14'!W13+'15'!W13+'16'!W13+'17'!W13+'18'!W13+'19'!W13+'20'!W13+'21'!W13+'22'!W13+'23'!W13+'24'!W13+'25'!W13+'26'!W13+'27'!W13+'28'!W13+'29'!W13+'30'!W13+'31'!W13+'32'!W13+'33'!W13+'34'!W13+'35'!W13+'36'!W13+'37'!W13+'38'!W13+'39'!W13</f>
        <v>0</v>
      </c>
      <c r="G14" s="86">
        <f>'1'!Y13+'2'!Y13+'3'!Y13+'4'!Y13+'5'!Y13+'6'!Y13+'7'!Y13+'8'!Y13+'9'!Y13+'10'!Y13+'11'!Y13+'12'!Y13+'13'!Y13+'14'!Y13+'15'!Y13+'16'!Y13+'17'!Y13+'18'!Y13+'19'!Y13+'20'!Y13+'21'!Y13+'22'!Y13+'23'!Y13+'24'!Y13+'25'!Y13+'26'!Y13+'27'!Y13+'28'!Y13+'29'!Y13+'30'!Y13+'31'!Y13+'32'!Y13+'33'!Y13+'34'!Y13+'35'!Y13+'36'!Y13+'37'!Y13+'38'!Y13+'39'!Y13</f>
        <v>0</v>
      </c>
      <c r="H14" s="343">
        <f>$D14*環境係数!F14</f>
        <v>774.9932482102231</v>
      </c>
      <c r="I14" s="343">
        <f>$D14*環境係数!G14</f>
        <v>64.018164648698843</v>
      </c>
      <c r="J14" s="217">
        <v>9</v>
      </c>
      <c r="L14" s="229" t="s">
        <v>236</v>
      </c>
      <c r="M14" s="230">
        <f>'1'!R44+'2'!R44+'3'!R44+'4'!R44+'5'!R44+'6'!R44+'7'!R44+'8'!R44+'9'!R44+'10'!R44+'11'!R44+'12'!R44+'13'!R44+'14'!R44+'15'!R44+'16'!R44+'17'!R44+'18'!R44+'19'!R44+'20'!R44+'21'!R44+'22'!R44+'23'!R44+'24'!R44+'25'!R44+'26'!R44+'27'!R44+'28'!R44+'29'!R44+'30'!R44+'31'!R44+'32'!R44+'33'!R44+'34'!R44+'35'!R44+'36'!R44+'37'!R44+'38'!R44+'39'!R44</f>
        <v>1301.8552937234399</v>
      </c>
      <c r="N14" s="53"/>
      <c r="O14" s="53"/>
      <c r="P14" s="53"/>
    </row>
    <row r="15" spans="1:18" ht="14">
      <c r="A15" s="274">
        <v>10</v>
      </c>
      <c r="B15" s="83" t="s">
        <v>82</v>
      </c>
      <c r="C15" s="245">
        <f>IF(ISNUMBER(データ入力!C15)=FALSE,0,データ入力!C15)</f>
        <v>0</v>
      </c>
      <c r="D15" s="216">
        <f>'1'!S14+'2'!S14+'3'!S14+'4'!S14+'5'!S14+'6'!S14+'7'!S14+'8'!S14+'9'!S14+'10'!S14+'11'!S14+'12'!S14+'13'!S14+'14'!S14+'15'!S14+'16'!S14+'17'!S14+'18'!S14+'19'!S14+'20'!S14+'21'!S14+'22'!S14+'23'!S14+'24'!S14+'25'!S14+'26'!S14+'27'!S14+'28'!S14+'29'!S14+'30'!S14+'31'!S14+'32'!S14+'33'!S14+'34'!S14+'35'!S14+'36'!S14+'37'!S14+'38'!S14+'39'!S14</f>
        <v>26.820670809591579</v>
      </c>
      <c r="E15" s="210">
        <f>'1'!U14+'2'!U14+'3'!U14+'4'!U14+'5'!U14+'6'!U14+'7'!U14+'8'!U14+'9'!U14+'10'!U14+'11'!U14+'12'!U14+'13'!U14+'14'!U14+'15'!U14+'16'!U14+'17'!U14+'18'!U14+'19'!U14+'20'!U14+'21'!U14+'22'!U14+'23'!U14+'24'!U14+'25'!U14+'26'!U14+'27'!U14+'28'!U14+'29'!U14+'30'!U14+'31'!U14+'32'!U14+'33'!U14+'34'!U14+'35'!U14+'36'!U14+'37'!U14+'38'!U14+'39'!U14</f>
        <v>11.486131196412927</v>
      </c>
      <c r="F15" s="85">
        <f>'1'!W14+'2'!W14+'3'!W14+'4'!W14+'5'!W14+'6'!W14+'7'!W14+'8'!W14+'9'!W14+'10'!W14+'11'!W14+'12'!W14+'13'!W14+'14'!W14+'15'!W14+'16'!W14+'17'!W14+'18'!W14+'19'!W14+'20'!W14+'21'!W14+'22'!W14+'23'!W14+'24'!W14+'25'!W14+'26'!W14+'27'!W14+'28'!W14+'29'!W14+'30'!W14+'31'!W14+'32'!W14+'33'!W14+'34'!W14+'35'!W14+'36'!W14+'37'!W14+'38'!W14+'39'!W14</f>
        <v>1</v>
      </c>
      <c r="G15" s="86">
        <f>'1'!Y14+'2'!Y14+'3'!Y14+'4'!Y14+'5'!Y14+'6'!Y14+'7'!Y14+'8'!Y14+'9'!Y14+'10'!Y14+'11'!Y14+'12'!Y14+'13'!Y14+'14'!Y14+'15'!Y14+'16'!Y14+'17'!Y14+'18'!Y14+'19'!Y14+'20'!Y14+'21'!Y14+'22'!Y14+'23'!Y14+'24'!Y14+'25'!Y14+'26'!Y14+'27'!Y14+'28'!Y14+'29'!Y14+'30'!Y14+'31'!Y14+'32'!Y14+'33'!Y14+'34'!Y14+'35'!Y14+'36'!Y14+'37'!Y14+'38'!Y14+'39'!Y14</f>
        <v>1</v>
      </c>
      <c r="H15" s="343">
        <f>$D15*環境係数!F15</f>
        <v>70.738312952630579</v>
      </c>
      <c r="I15" s="343">
        <f>$D15*環境係数!G15</f>
        <v>4.2129072624567279</v>
      </c>
      <c r="J15" s="217">
        <v>10</v>
      </c>
      <c r="L15" s="231" t="s">
        <v>237</v>
      </c>
      <c r="M15" s="232">
        <f>M12+M13+M14</f>
        <v>14906.622783637327</v>
      </c>
      <c r="N15" s="53"/>
      <c r="O15" s="53"/>
      <c r="P15" s="53"/>
    </row>
    <row r="16" spans="1:18">
      <c r="A16" s="274">
        <v>11</v>
      </c>
      <c r="B16" s="83" t="s">
        <v>83</v>
      </c>
      <c r="C16" s="245">
        <f>IF(ISNUMBER(データ入力!C16)=FALSE,0,データ入力!C16)</f>
        <v>0</v>
      </c>
      <c r="D16" s="216">
        <f>'1'!S15+'2'!S15+'3'!S15+'4'!S15+'5'!S15+'6'!S15+'7'!S15+'8'!S15+'9'!S15+'10'!S15+'11'!S15+'12'!S15+'13'!S15+'14'!S15+'15'!S15+'16'!S15+'17'!S15+'18'!S15+'19'!S15+'20'!S15+'21'!S15+'22'!S15+'23'!S15+'24'!S15+'25'!S15+'26'!S15+'27'!S15+'28'!S15+'29'!S15+'30'!S15+'31'!S15+'32'!S15+'33'!S15+'34'!S15+'35'!S15+'36'!S15+'37'!S15+'38'!S15+'39'!S15</f>
        <v>22.897167342965325</v>
      </c>
      <c r="E16" s="210">
        <f>'1'!U15+'2'!U15+'3'!U15+'4'!U15+'5'!U15+'6'!U15+'7'!U15+'8'!U15+'9'!U15+'10'!U15+'11'!U15+'12'!U15+'13'!U15+'14'!U15+'15'!U15+'16'!U15+'17'!U15+'18'!U15+'19'!U15+'20'!U15+'21'!U15+'22'!U15+'23'!U15+'24'!U15+'25'!U15+'26'!U15+'27'!U15+'28'!U15+'29'!U15+'30'!U15+'31'!U15+'32'!U15+'33'!U15+'34'!U15+'35'!U15+'36'!U15+'37'!U15+'38'!U15+'39'!U15</f>
        <v>11.218969715546088</v>
      </c>
      <c r="F16" s="85">
        <f>'1'!W15+'2'!W15+'3'!W15+'4'!W15+'5'!W15+'6'!W15+'7'!W15+'8'!W15+'9'!W15+'10'!W15+'11'!W15+'12'!W15+'13'!W15+'14'!W15+'15'!W15+'16'!W15+'17'!W15+'18'!W15+'19'!W15+'20'!W15+'21'!W15+'22'!W15+'23'!W15+'24'!W15+'25'!W15+'26'!W15+'27'!W15+'28'!W15+'29'!W15+'30'!W15+'31'!W15+'32'!W15+'33'!W15+'34'!W15+'35'!W15+'36'!W15+'37'!W15+'38'!W15+'39'!W15</f>
        <v>1</v>
      </c>
      <c r="G16" s="86">
        <f>'1'!Y15+'2'!Y15+'3'!Y15+'4'!Y15+'5'!Y15+'6'!Y15+'7'!Y15+'8'!Y15+'9'!Y15+'10'!Y15+'11'!Y15+'12'!Y15+'13'!Y15+'14'!Y15+'15'!Y15+'16'!Y15+'17'!Y15+'18'!Y15+'19'!Y15+'20'!Y15+'21'!Y15+'22'!Y15+'23'!Y15+'24'!Y15+'25'!Y15+'26'!Y15+'27'!Y15+'28'!Y15+'29'!Y15+'30'!Y15+'31'!Y15+'32'!Y15+'33'!Y15+'34'!Y15+'35'!Y15+'36'!Y15+'37'!Y15+'38'!Y15+'39'!Y15</f>
        <v>1</v>
      </c>
      <c r="H16" s="343">
        <f>$D16*環境係数!F16</f>
        <v>1043.4559804801622</v>
      </c>
      <c r="I16" s="343">
        <f>$D16*環境係数!G16</f>
        <v>81.344747927509772</v>
      </c>
      <c r="J16" s="217">
        <v>11</v>
      </c>
      <c r="L16" s="53"/>
      <c r="M16" s="233" t="s">
        <v>115</v>
      </c>
      <c r="N16" s="53"/>
      <c r="O16" s="53"/>
      <c r="P16" s="53"/>
    </row>
    <row r="17" spans="1:16">
      <c r="A17" s="274">
        <v>12</v>
      </c>
      <c r="B17" s="83" t="s">
        <v>84</v>
      </c>
      <c r="C17" s="245">
        <f>IF(ISNUMBER(データ入力!C17)=FALSE,0,データ入力!C17)</f>
        <v>0</v>
      </c>
      <c r="D17" s="216">
        <f>'1'!S16+'2'!S16+'3'!S16+'4'!S16+'5'!S16+'6'!S16+'7'!S16+'8'!S16+'9'!S16+'10'!S16+'11'!S16+'12'!S16+'13'!S16+'14'!S16+'15'!S16+'16'!S16+'17'!S16+'18'!S16+'19'!S16+'20'!S16+'21'!S16+'22'!S16+'23'!S16+'24'!S16+'25'!S16+'26'!S16+'27'!S16+'28'!S16+'29'!S16+'30'!S16+'31'!S16+'32'!S16+'33'!S16+'34'!S16+'35'!S16+'36'!S16+'37'!S16+'38'!S16+'39'!S16</f>
        <v>1514.4518139131026</v>
      </c>
      <c r="E17" s="210">
        <f>'1'!U16+'2'!U16+'3'!U16+'4'!U16+'5'!U16+'6'!U16+'7'!U16+'8'!U16+'9'!U16+'10'!U16+'11'!U16+'12'!U16+'13'!U16+'14'!U16+'15'!U16+'16'!U16+'17'!U16+'18'!U16+'19'!U16+'20'!U16+'21'!U16+'22'!U16+'23'!U16+'24'!U16+'25'!U16+'26'!U16+'27'!U16+'28'!U16+'29'!U16+'30'!U16+'31'!U16+'32'!U16+'33'!U16+'34'!U16+'35'!U16+'36'!U16+'37'!U16+'38'!U16+'39'!U16</f>
        <v>323.04926006130205</v>
      </c>
      <c r="F17" s="85">
        <f>'1'!W16+'2'!W16+'3'!W16+'4'!W16+'5'!W16+'6'!W16+'7'!W16+'8'!W16+'9'!W16+'10'!W16+'11'!W16+'12'!W16+'13'!W16+'14'!W16+'15'!W16+'16'!W16+'17'!W16+'18'!W16+'19'!W16+'20'!W16+'21'!W16+'22'!W16+'23'!W16+'24'!W16+'25'!W16+'26'!W16+'27'!W16+'28'!W16+'29'!W16+'30'!W16+'31'!W16+'32'!W16+'33'!W16+'34'!W16+'35'!W16+'36'!W16+'37'!W16+'38'!W16+'39'!W16</f>
        <v>19</v>
      </c>
      <c r="G17" s="86">
        <f>'1'!Y16+'2'!Y16+'3'!Y16+'4'!Y16+'5'!Y16+'6'!Y16+'7'!Y16+'8'!Y16+'9'!Y16+'10'!Y16+'11'!Y16+'12'!Y16+'13'!Y16+'14'!Y16+'15'!Y16+'16'!Y16+'17'!Y16+'18'!Y16+'19'!Y16+'20'!Y16+'21'!Y16+'22'!Y16+'23'!Y16+'24'!Y16+'25'!Y16+'26'!Y16+'27'!Y16+'28'!Y16+'29'!Y16+'30'!Y16+'31'!Y16+'32'!Y16+'33'!Y16+'34'!Y16+'35'!Y16+'36'!Y16+'37'!Y16+'38'!Y16+'39'!Y16</f>
        <v>19</v>
      </c>
      <c r="H17" s="343">
        <f>$D17*環境係数!F17</f>
        <v>85488.418170154488</v>
      </c>
      <c r="I17" s="343">
        <f>$D17*環境係数!G17</f>
        <v>7953.0523221191143</v>
      </c>
      <c r="J17" s="217">
        <v>12</v>
      </c>
      <c r="L17" s="53"/>
      <c r="M17" s="53"/>
      <c r="N17" s="53"/>
      <c r="O17" s="53"/>
      <c r="P17" s="53"/>
    </row>
    <row r="18" spans="1:16">
      <c r="A18" s="274">
        <v>13</v>
      </c>
      <c r="B18" s="83" t="s">
        <v>85</v>
      </c>
      <c r="C18" s="245">
        <f>IF(ISNUMBER(データ入力!C18)=FALSE,0,データ入力!C18)</f>
        <v>0</v>
      </c>
      <c r="D18" s="216">
        <f>'1'!S17+'2'!S17+'3'!S17+'4'!S17+'5'!S17+'6'!S17+'7'!S17+'8'!S17+'9'!S17+'10'!S17+'11'!S17+'12'!S17+'13'!S17+'14'!S17+'15'!S17+'16'!S17+'17'!S17+'18'!S17+'19'!S17+'20'!S17+'21'!S17+'22'!S17+'23'!S17+'24'!S17+'25'!S17+'26'!S17+'27'!S17+'28'!S17+'29'!S17+'30'!S17+'31'!S17+'32'!S17+'33'!S17+'34'!S17+'35'!S17+'36'!S17+'37'!S17+'38'!S17+'39'!S17</f>
        <v>20.640795547883261</v>
      </c>
      <c r="E18" s="210">
        <f>'1'!U17+'2'!U17+'3'!U17+'4'!U17+'5'!U17+'6'!U17+'7'!U17+'8'!U17+'9'!U17+'10'!U17+'11'!U17+'12'!U17+'13'!U17+'14'!U17+'15'!U17+'16'!U17+'17'!U17+'18'!U17+'19'!U17+'20'!U17+'21'!U17+'22'!U17+'23'!U17+'24'!U17+'25'!U17+'26'!U17+'27'!U17+'28'!U17+'29'!U17+'30'!U17+'31'!U17+'32'!U17+'33'!U17+'34'!U17+'35'!U17+'36'!U17+'37'!U17+'38'!U17+'39'!U17</f>
        <v>4.3543485127903114</v>
      </c>
      <c r="F18" s="85">
        <f>'1'!W17+'2'!W17+'3'!W17+'4'!W17+'5'!W17+'6'!W17+'7'!W17+'8'!W17+'9'!W17+'10'!W17+'11'!W17+'12'!W17+'13'!W17+'14'!W17+'15'!W17+'16'!W17+'17'!W17+'18'!W17+'19'!W17+'20'!W17+'21'!W17+'22'!W17+'23'!W17+'24'!W17+'25'!W17+'26'!W17+'27'!W17+'28'!W17+'29'!W17+'30'!W17+'31'!W17+'32'!W17+'33'!W17+'34'!W17+'35'!W17+'36'!W17+'37'!W17+'38'!W17+'39'!W17</f>
        <v>1</v>
      </c>
      <c r="G18" s="86">
        <f>'1'!Y17+'2'!Y17+'3'!Y17+'4'!Y17+'5'!Y17+'6'!Y17+'7'!Y17+'8'!Y17+'9'!Y17+'10'!Y17+'11'!Y17+'12'!Y17+'13'!Y17+'14'!Y17+'15'!Y17+'16'!Y17+'17'!Y17+'18'!Y17+'19'!Y17+'20'!Y17+'21'!Y17+'22'!Y17+'23'!Y17+'24'!Y17+'25'!Y17+'26'!Y17+'27'!Y17+'28'!Y17+'29'!Y17+'30'!Y17+'31'!Y17+'32'!Y17+'33'!Y17+'34'!Y17+'35'!Y17+'36'!Y17+'37'!Y17+'38'!Y17+'39'!Y17</f>
        <v>1</v>
      </c>
      <c r="H18" s="343">
        <f>$D18*環境係数!F18</f>
        <v>117.41425507478905</v>
      </c>
      <c r="I18" s="343">
        <f>$D18*環境係数!G18</f>
        <v>8.3072759224102661</v>
      </c>
      <c r="J18" s="217">
        <v>13</v>
      </c>
      <c r="L18" s="53"/>
      <c r="M18" s="53"/>
      <c r="N18" s="53"/>
      <c r="O18" s="53"/>
      <c r="P18" s="53"/>
    </row>
    <row r="19" spans="1:16">
      <c r="A19" s="274">
        <v>14</v>
      </c>
      <c r="B19" s="83" t="s">
        <v>86</v>
      </c>
      <c r="C19" s="245">
        <f>IF(ISNUMBER(データ入力!C19)=FALSE,0,データ入力!C19)</f>
        <v>0</v>
      </c>
      <c r="D19" s="216">
        <f>'1'!S18+'2'!S18+'3'!S18+'4'!S18+'5'!S18+'6'!S18+'7'!S18+'8'!S18+'9'!S18+'10'!S18+'11'!S18+'12'!S18+'13'!S18+'14'!S18+'15'!S18+'16'!S18+'17'!S18+'18'!S18+'19'!S18+'20'!S18+'21'!S18+'22'!S18+'23'!S18+'24'!S18+'25'!S18+'26'!S18+'27'!S18+'28'!S18+'29'!S18+'30'!S18+'31'!S18+'32'!S18+'33'!S18+'34'!S18+'35'!S18+'36'!S18+'37'!S18+'38'!S18+'39'!S18</f>
        <v>108.91538806354009</v>
      </c>
      <c r="E19" s="210">
        <f>'1'!U18+'2'!U18+'3'!U18+'4'!U18+'5'!U18+'6'!U18+'7'!U18+'8'!U18+'9'!U18+'10'!U18+'11'!U18+'12'!U18+'13'!U18+'14'!U18+'15'!U18+'16'!U18+'17'!U18+'18'!U18+'19'!U18+'20'!U18+'21'!U18+'22'!U18+'23'!U18+'24'!U18+'25'!U18+'26'!U18+'27'!U18+'28'!U18+'29'!U18+'30'!U18+'31'!U18+'32'!U18+'33'!U18+'34'!U18+'35'!U18+'36'!U18+'37'!U18+'38'!U18+'39'!U18</f>
        <v>49.873605612407744</v>
      </c>
      <c r="F19" s="85">
        <f>'1'!W18+'2'!W18+'3'!W18+'4'!W18+'5'!W18+'6'!W18+'7'!W18+'8'!W18+'9'!W18+'10'!W18+'11'!W18+'12'!W18+'13'!W18+'14'!W18+'15'!W18+'16'!W18+'17'!W18+'18'!W18+'19'!W18+'20'!W18+'21'!W18+'22'!W18+'23'!W18+'24'!W18+'25'!W18+'26'!W18+'27'!W18+'28'!W18+'29'!W18+'30'!W18+'31'!W18+'32'!W18+'33'!W18+'34'!W18+'35'!W18+'36'!W18+'37'!W18+'38'!W18+'39'!W18</f>
        <v>7</v>
      </c>
      <c r="G19" s="86">
        <f>'1'!Y18+'2'!Y18+'3'!Y18+'4'!Y18+'5'!Y18+'6'!Y18+'7'!Y18+'8'!Y18+'9'!Y18+'10'!Y18+'11'!Y18+'12'!Y18+'13'!Y18+'14'!Y18+'15'!Y18+'16'!Y18+'17'!Y18+'18'!Y18+'19'!Y18+'20'!Y18+'21'!Y18+'22'!Y18+'23'!Y18+'24'!Y18+'25'!Y18+'26'!Y18+'27'!Y18+'28'!Y18+'29'!Y18+'30'!Y18+'31'!Y18+'32'!Y18+'33'!Y18+'34'!Y18+'35'!Y18+'36'!Y18+'37'!Y18+'38'!Y18+'39'!Y18</f>
        <v>6</v>
      </c>
      <c r="H19" s="343">
        <f>$D19*環境係数!F19</f>
        <v>310.69993164555473</v>
      </c>
      <c r="I19" s="343">
        <f>$D19*環境係数!G19</f>
        <v>18.051657188123961</v>
      </c>
      <c r="J19" s="217">
        <v>14</v>
      </c>
      <c r="L19" s="53"/>
      <c r="M19" s="53"/>
      <c r="N19" s="53"/>
      <c r="O19" s="53"/>
      <c r="P19" s="53"/>
    </row>
    <row r="20" spans="1:16">
      <c r="A20" s="274">
        <v>15</v>
      </c>
      <c r="B20" s="83" t="s">
        <v>70</v>
      </c>
      <c r="C20" s="245">
        <f>IF(ISNUMBER(データ入力!C20)=FALSE,0,データ入力!C20)</f>
        <v>10000</v>
      </c>
      <c r="D20" s="216">
        <f>'1'!S19+'2'!S19+'3'!S19+'4'!S19+'5'!S19+'6'!S19+'7'!S19+'8'!S19+'9'!S19+'10'!S19+'11'!S19+'12'!S19+'13'!S19+'14'!S19+'15'!S19+'16'!S19+'17'!S19+'18'!S19+'19'!S19+'20'!S19+'21'!S19+'22'!S19+'23'!S19+'24'!S19+'25'!S19+'26'!S19+'27'!S19+'28'!S19+'29'!S19+'30'!S19+'31'!S19+'32'!S19+'33'!S19+'34'!S19+'35'!S19+'36'!S19+'37'!S19+'38'!S19+'39'!S19</f>
        <v>10513.706873350258</v>
      </c>
      <c r="E20" s="210">
        <f>'1'!U19+'2'!U19+'3'!U19+'4'!U19+'5'!U19+'6'!U19+'7'!U19+'8'!U19+'9'!U19+'10'!U19+'11'!U19+'12'!U19+'13'!U19+'14'!U19+'15'!U19+'16'!U19+'17'!U19+'18'!U19+'19'!U19+'20'!U19+'21'!U19+'22'!U19+'23'!U19+'24'!U19+'25'!U19+'26'!U19+'27'!U19+'28'!U19+'29'!U19+'30'!U19+'31'!U19+'32'!U19+'33'!U19+'34'!U19+'35'!U19+'36'!U19+'37'!U19+'38'!U19+'39'!U19</f>
        <v>4528.5961479112793</v>
      </c>
      <c r="F20" s="85">
        <f>'1'!W19+'2'!W19+'3'!W19+'4'!W19+'5'!W19+'6'!W19+'7'!W19+'8'!W19+'9'!W19+'10'!W19+'11'!W19+'12'!W19+'13'!W19+'14'!W19+'15'!W19+'16'!W19+'17'!W19+'18'!W19+'19'!W19+'20'!W19+'21'!W19+'22'!W19+'23'!W19+'24'!W19+'25'!W19+'26'!W19+'27'!W19+'28'!W19+'29'!W19+'30'!W19+'31'!W19+'32'!W19+'33'!W19+'34'!W19+'35'!W19+'36'!W19+'37'!W19+'38'!W19+'39'!W19</f>
        <v>241</v>
      </c>
      <c r="G20" s="86">
        <f>'1'!Y19+'2'!Y19+'3'!Y19+'4'!Y19+'5'!Y19+'6'!Y19+'7'!Y19+'8'!Y19+'9'!Y19+'10'!Y19+'11'!Y19+'12'!Y19+'13'!Y19+'14'!Y19+'15'!Y19+'16'!Y19+'17'!Y19+'18'!Y19+'19'!Y19+'20'!Y19+'21'!Y19+'22'!Y19+'23'!Y19+'24'!Y19+'25'!Y19+'26'!Y19+'27'!Y19+'28'!Y19+'29'!Y19+'30'!Y19+'31'!Y19+'32'!Y19+'33'!Y19+'34'!Y19+'35'!Y19+'36'!Y19+'37'!Y19+'38'!Y19+'39'!Y19</f>
        <v>233</v>
      </c>
      <c r="H20" s="343">
        <f>$D20*環境係数!F20</f>
        <v>9313.4489137063447</v>
      </c>
      <c r="I20" s="343">
        <f>$D20*環境係数!G20</f>
        <v>529.99947845000429</v>
      </c>
      <c r="J20" s="217">
        <v>15</v>
      </c>
    </row>
    <row r="21" spans="1:16">
      <c r="A21" s="274">
        <v>16</v>
      </c>
      <c r="B21" s="83" t="s">
        <v>71</v>
      </c>
      <c r="C21" s="245">
        <f>IF(ISNUMBER(データ入力!C21)=FALSE,0,データ入力!C21)</f>
        <v>0</v>
      </c>
      <c r="D21" s="216">
        <f>'1'!S20+'2'!S20+'3'!S20+'4'!S20+'5'!S20+'6'!S20+'7'!S20+'8'!S20+'9'!S20+'10'!S20+'11'!S20+'12'!S20+'13'!S20+'14'!S20+'15'!S20+'16'!S20+'17'!S20+'18'!S20+'19'!S20+'20'!S20+'21'!S20+'22'!S20+'23'!S20+'24'!S20+'25'!S20+'26'!S20+'27'!S20+'28'!S20+'29'!S20+'30'!S20+'31'!S20+'32'!S20+'33'!S20+'34'!S20+'35'!S20+'36'!S20+'37'!S20+'38'!S20+'39'!S20</f>
        <v>13.932274680287696</v>
      </c>
      <c r="E21" s="210">
        <f>'1'!U20+'2'!U20+'3'!U20+'4'!U20+'5'!U20+'6'!U20+'7'!U20+'8'!U20+'9'!U20+'10'!U20+'11'!U20+'12'!U20+'13'!U20+'14'!U20+'15'!U20+'16'!U20+'17'!U20+'18'!U20+'19'!U20+'20'!U20+'21'!U20+'22'!U20+'23'!U20+'24'!U20+'25'!U20+'26'!U20+'27'!U20+'28'!U20+'29'!U20+'30'!U20+'31'!U20+'32'!U20+'33'!U20+'34'!U20+'35'!U20+'36'!U20+'37'!U20+'38'!U20+'39'!U20</f>
        <v>6.0973826879829689</v>
      </c>
      <c r="F21" s="85">
        <f>'1'!W20+'2'!W20+'3'!W20+'4'!W20+'5'!W20+'6'!W20+'7'!W20+'8'!W20+'9'!W20+'10'!W20+'11'!W20+'12'!W20+'13'!W20+'14'!W20+'15'!W20+'16'!W20+'17'!W20+'18'!W20+'19'!W20+'20'!W20+'21'!W20+'22'!W20+'23'!W20+'24'!W20+'25'!W20+'26'!W20+'27'!W20+'28'!W20+'29'!W20+'30'!W20+'31'!W20+'32'!W20+'33'!W20+'34'!W20+'35'!W20+'36'!W20+'37'!W20+'38'!W20+'39'!W20</f>
        <v>1</v>
      </c>
      <c r="G21" s="86">
        <f>'1'!Y20+'2'!Y20+'3'!Y20+'4'!Y20+'5'!Y20+'6'!Y20+'7'!Y20+'8'!Y20+'9'!Y20+'10'!Y20+'11'!Y20+'12'!Y20+'13'!Y20+'14'!Y20+'15'!Y20+'16'!Y20+'17'!Y20+'18'!Y20+'19'!Y20+'20'!Y20+'21'!Y20+'22'!Y20+'23'!Y20+'24'!Y20+'25'!Y20+'26'!Y20+'27'!Y20+'28'!Y20+'29'!Y20+'30'!Y20+'31'!Y20+'32'!Y20+'33'!Y20+'34'!Y20+'35'!Y20+'36'!Y20+'37'!Y20+'38'!Y20+'39'!Y20</f>
        <v>1</v>
      </c>
      <c r="H21" s="343">
        <f>$D21*環境係数!F21</f>
        <v>7.7749826232924253</v>
      </c>
      <c r="I21" s="343">
        <f>$D21*環境係数!G21</f>
        <v>0.47158346033492204</v>
      </c>
      <c r="J21" s="217">
        <v>16</v>
      </c>
    </row>
    <row r="22" spans="1:16">
      <c r="A22" s="274">
        <v>17</v>
      </c>
      <c r="B22" s="83" t="s">
        <v>72</v>
      </c>
      <c r="C22" s="245">
        <f>IF(ISNUMBER(データ入力!C22)=FALSE,0,データ入力!C22)</f>
        <v>0</v>
      </c>
      <c r="D22" s="216">
        <f>'1'!S21+'2'!S21+'3'!S21+'4'!S21+'5'!S21+'6'!S21+'7'!S21+'8'!S21+'9'!S21+'10'!S21+'11'!S21+'12'!S21+'13'!S21+'14'!S21+'15'!S21+'16'!S21+'17'!S21+'18'!S21+'19'!S21+'20'!S21+'21'!S21+'22'!S21+'23'!S21+'24'!S21+'25'!S21+'26'!S21+'27'!S21+'28'!S21+'29'!S21+'30'!S21+'31'!S21+'32'!S21+'33'!S21+'34'!S21+'35'!S21+'36'!S21+'37'!S21+'38'!S21+'39'!S21</f>
        <v>1.6007668973687237</v>
      </c>
      <c r="E22" s="210">
        <f>'1'!U21+'2'!U21+'3'!U21+'4'!U21+'5'!U21+'6'!U21+'7'!U21+'8'!U21+'9'!U21+'10'!U21+'11'!U21+'12'!U21+'13'!U21+'14'!U21+'15'!U21+'16'!U21+'17'!U21+'18'!U21+'19'!U21+'20'!U21+'21'!U21+'22'!U21+'23'!U21+'24'!U21+'25'!U21+'26'!U21+'27'!U21+'28'!U21+'29'!U21+'30'!U21+'31'!U21+'32'!U21+'33'!U21+'34'!U21+'35'!U21+'36'!U21+'37'!U21+'38'!U21+'39'!U21</f>
        <v>0.58782345179057183</v>
      </c>
      <c r="F22" s="85">
        <f>'1'!W21+'2'!W21+'3'!W21+'4'!W21+'5'!W21+'6'!W21+'7'!W21+'8'!W21+'9'!W21+'10'!W21+'11'!W21+'12'!W21+'13'!W21+'14'!W21+'15'!W21+'16'!W21+'17'!W21+'18'!W21+'19'!W21+'20'!W21+'21'!W21+'22'!W21+'23'!W21+'24'!W21+'25'!W21+'26'!W21+'27'!W21+'28'!W21+'29'!W21+'30'!W21+'31'!W21+'32'!W21+'33'!W21+'34'!W21+'35'!W21+'36'!W21+'37'!W21+'38'!W21+'39'!W21</f>
        <v>0</v>
      </c>
      <c r="G22" s="86">
        <f>'1'!Y21+'2'!Y21+'3'!Y21+'4'!Y21+'5'!Y21+'6'!Y21+'7'!Y21+'8'!Y21+'9'!Y21+'10'!Y21+'11'!Y21+'12'!Y21+'13'!Y21+'14'!Y21+'15'!Y21+'16'!Y21+'17'!Y21+'18'!Y21+'19'!Y21+'20'!Y21+'21'!Y21+'22'!Y21+'23'!Y21+'24'!Y21+'25'!Y21+'26'!Y21+'27'!Y21+'28'!Y21+'29'!Y21+'30'!Y21+'31'!Y21+'32'!Y21+'33'!Y21+'34'!Y21+'35'!Y21+'36'!Y21+'37'!Y21+'38'!Y21+'39'!Y21</f>
        <v>0</v>
      </c>
      <c r="H22" s="343">
        <f>$D22*環境係数!F22</f>
        <v>1.1383531141499919</v>
      </c>
      <c r="I22" s="343">
        <f>$D22*環境係数!G22</f>
        <v>6.7185255034773544E-2</v>
      </c>
      <c r="J22" s="217">
        <v>17</v>
      </c>
    </row>
    <row r="23" spans="1:16">
      <c r="A23" s="274">
        <v>18</v>
      </c>
      <c r="B23" s="83" t="s">
        <v>87</v>
      </c>
      <c r="C23" s="245">
        <f>IF(ISNUMBER(データ入力!C23)=FALSE,0,データ入力!C23)</f>
        <v>0</v>
      </c>
      <c r="D23" s="216">
        <f>'1'!S22+'2'!S22+'3'!S22+'4'!S22+'5'!S22+'6'!S22+'7'!S22+'8'!S22+'9'!S22+'10'!S22+'11'!S22+'12'!S22+'13'!S22+'14'!S22+'15'!S22+'16'!S22+'17'!S22+'18'!S22+'19'!S22+'20'!S22+'21'!S22+'22'!S22+'23'!S22+'24'!S22+'25'!S22+'26'!S22+'27'!S22+'28'!S22+'29'!S22+'30'!S22+'31'!S22+'32'!S22+'33'!S22+'34'!S22+'35'!S22+'36'!S22+'37'!S22+'38'!S22+'39'!S22</f>
        <v>7.7765107380245544</v>
      </c>
      <c r="E23" s="210">
        <f>'1'!U22+'2'!U22+'3'!U22+'4'!U22+'5'!U22+'6'!U22+'7'!U22+'8'!U22+'9'!U22+'10'!U22+'11'!U22+'12'!U22+'13'!U22+'14'!U22+'15'!U22+'16'!U22+'17'!U22+'18'!U22+'19'!U22+'20'!U22+'21'!U22+'22'!U22+'23'!U22+'24'!U22+'25'!U22+'26'!U22+'27'!U22+'28'!U22+'29'!U22+'30'!U22+'31'!U22+'32'!U22+'33'!U22+'34'!U22+'35'!U22+'36'!U22+'37'!U22+'38'!U22+'39'!U22</f>
        <v>2.5910310291619099</v>
      </c>
      <c r="F23" s="85">
        <f>'1'!W22+'2'!W22+'3'!W22+'4'!W22+'5'!W22+'6'!W22+'7'!W22+'8'!W22+'9'!W22+'10'!W22+'11'!W22+'12'!W22+'13'!W22+'14'!W22+'15'!W22+'16'!W22+'17'!W22+'18'!W22+'19'!W22+'20'!W22+'21'!W22+'22'!W22+'23'!W22+'24'!W22+'25'!W22+'26'!W22+'27'!W22+'28'!W22+'29'!W22+'30'!W22+'31'!W22+'32'!W22+'33'!W22+'34'!W22+'35'!W22+'36'!W22+'37'!W22+'38'!W22+'39'!W22</f>
        <v>0</v>
      </c>
      <c r="G23" s="86">
        <f>'1'!Y22+'2'!Y22+'3'!Y22+'4'!Y22+'5'!Y22+'6'!Y22+'7'!Y22+'8'!Y22+'9'!Y22+'10'!Y22+'11'!Y22+'12'!Y22+'13'!Y22+'14'!Y22+'15'!Y22+'16'!Y22+'17'!Y22+'18'!Y22+'19'!Y22+'20'!Y22+'21'!Y22+'22'!Y22+'23'!Y22+'24'!Y22+'25'!Y22+'26'!Y22+'27'!Y22+'28'!Y22+'29'!Y22+'30'!Y22+'31'!Y22+'32'!Y22+'33'!Y22+'34'!Y22+'35'!Y22+'36'!Y22+'37'!Y22+'38'!Y22+'39'!Y22</f>
        <v>0</v>
      </c>
      <c r="H23" s="343">
        <f>$D23*環境係数!F23</f>
        <v>10.100986666286378</v>
      </c>
      <c r="I23" s="343">
        <f>$D23*環境係数!G23</f>
        <v>0.57427852750122843</v>
      </c>
      <c r="J23" s="217">
        <v>18</v>
      </c>
    </row>
    <row r="24" spans="1:16">
      <c r="A24" s="274">
        <v>19</v>
      </c>
      <c r="B24" s="83" t="s">
        <v>88</v>
      </c>
      <c r="C24" s="245">
        <f>IF(ISNUMBER(データ入力!C24)=FALSE,0,データ入力!C24)</f>
        <v>0</v>
      </c>
      <c r="D24" s="216">
        <f>'1'!S23+'2'!S23+'3'!S23+'4'!S23+'5'!S23+'6'!S23+'7'!S23+'8'!S23+'9'!S23+'10'!S23+'11'!S23+'12'!S23+'13'!S23+'14'!S23+'15'!S23+'16'!S23+'17'!S23+'18'!S23+'19'!S23+'20'!S23+'21'!S23+'22'!S23+'23'!S23+'24'!S23+'25'!S23+'26'!S23+'27'!S23+'28'!S23+'29'!S23+'30'!S23+'31'!S23+'32'!S23+'33'!S23+'34'!S23+'35'!S23+'36'!S23+'37'!S23+'38'!S23+'39'!S23</f>
        <v>48.979596433523895</v>
      </c>
      <c r="E24" s="210">
        <f>'1'!U23+'2'!U23+'3'!U23+'4'!U23+'5'!U23+'6'!U23+'7'!U23+'8'!U23+'9'!U23+'10'!U23+'11'!U23+'12'!U23+'13'!U23+'14'!U23+'15'!U23+'16'!U23+'17'!U23+'18'!U23+'19'!U23+'20'!U23+'21'!U23+'22'!U23+'23'!U23+'24'!U23+'25'!U23+'26'!U23+'27'!U23+'28'!U23+'29'!U23+'30'!U23+'31'!U23+'32'!U23+'33'!U23+'34'!U23+'35'!U23+'36'!U23+'37'!U23+'38'!U23+'39'!U23</f>
        <v>16.560768423207151</v>
      </c>
      <c r="F24" s="85">
        <f>'1'!W23+'2'!W23+'3'!W23+'4'!W23+'5'!W23+'6'!W23+'7'!W23+'8'!W23+'9'!W23+'10'!W23+'11'!W23+'12'!W23+'13'!W23+'14'!W23+'15'!W23+'16'!W23+'17'!W23+'18'!W23+'19'!W23+'20'!W23+'21'!W23+'22'!W23+'23'!W23+'24'!W23+'25'!W23+'26'!W23+'27'!W23+'28'!W23+'29'!W23+'30'!W23+'31'!W23+'32'!W23+'33'!W23+'34'!W23+'35'!W23+'36'!W23+'37'!W23+'38'!W23+'39'!W23</f>
        <v>2</v>
      </c>
      <c r="G24" s="86">
        <f>'1'!Y23+'2'!Y23+'3'!Y23+'4'!Y23+'5'!Y23+'6'!Y23+'7'!Y23+'8'!Y23+'9'!Y23+'10'!Y23+'11'!Y23+'12'!Y23+'13'!Y23+'14'!Y23+'15'!Y23+'16'!Y23+'17'!Y23+'18'!Y23+'19'!Y23+'20'!Y23+'21'!Y23+'22'!Y23+'23'!Y23+'24'!Y23+'25'!Y23+'26'!Y23+'27'!Y23+'28'!Y23+'29'!Y23+'30'!Y23+'31'!Y23+'32'!Y23+'33'!Y23+'34'!Y23+'35'!Y23+'36'!Y23+'37'!Y23+'38'!Y23+'39'!Y23</f>
        <v>2</v>
      </c>
      <c r="H24" s="343">
        <f>$D24*環境係数!F24</f>
        <v>33.465919574884587</v>
      </c>
      <c r="I24" s="343">
        <f>$D24*環境係数!G24</f>
        <v>1.9105529827708669</v>
      </c>
      <c r="J24" s="217">
        <v>19</v>
      </c>
    </row>
    <row r="25" spans="1:16">
      <c r="A25" s="274">
        <v>20</v>
      </c>
      <c r="B25" s="83" t="s">
        <v>89</v>
      </c>
      <c r="C25" s="245">
        <f>IF(ISNUMBER(データ入力!C25)=FALSE,0,データ入力!C25)</f>
        <v>0</v>
      </c>
      <c r="D25" s="216">
        <f>'1'!S24+'2'!S24+'3'!S24+'4'!S24+'5'!S24+'6'!S24+'7'!S24+'8'!S24+'9'!S24+'10'!S24+'11'!S24+'12'!S24+'13'!S24+'14'!S24+'15'!S24+'16'!S24+'17'!S24+'18'!S24+'19'!S24+'20'!S24+'21'!S24+'22'!S24+'23'!S24+'24'!S24+'25'!S24+'26'!S24+'27'!S24+'28'!S24+'29'!S24+'30'!S24+'31'!S24+'32'!S24+'33'!S24+'34'!S24+'35'!S24+'36'!S24+'37'!S24+'38'!S24+'39'!S24</f>
        <v>8.5171941147743269</v>
      </c>
      <c r="E25" s="210">
        <f>'1'!U24+'2'!U24+'3'!U24+'4'!U24+'5'!U24+'6'!U24+'7'!U24+'8'!U24+'9'!U24+'10'!U24+'11'!U24+'12'!U24+'13'!U24+'14'!U24+'15'!U24+'16'!U24+'17'!U24+'18'!U24+'19'!U24+'20'!U24+'21'!U24+'22'!U24+'23'!U24+'24'!U24+'25'!U24+'26'!U24+'27'!U24+'28'!U24+'29'!U24+'30'!U24+'31'!U24+'32'!U24+'33'!U24+'34'!U24+'35'!U24+'36'!U24+'37'!U24+'38'!U24+'39'!U24</f>
        <v>2.5157199229965297</v>
      </c>
      <c r="F25" s="85">
        <f>'1'!W24+'2'!W24+'3'!W24+'4'!W24+'5'!W24+'6'!W24+'7'!W24+'8'!W24+'9'!W24+'10'!W24+'11'!W24+'12'!W24+'13'!W24+'14'!W24+'15'!W24+'16'!W24+'17'!W24+'18'!W24+'19'!W24+'20'!W24+'21'!W24+'22'!W24+'23'!W24+'24'!W24+'25'!W24+'26'!W24+'27'!W24+'28'!W24+'29'!W24+'30'!W24+'31'!W24+'32'!W24+'33'!W24+'34'!W24+'35'!W24+'36'!W24+'37'!W24+'38'!W24+'39'!W24</f>
        <v>0</v>
      </c>
      <c r="G25" s="86">
        <f>'1'!Y24+'2'!Y24+'3'!Y24+'4'!Y24+'5'!Y24+'6'!Y24+'7'!Y24+'8'!Y24+'9'!Y24+'10'!Y24+'11'!Y24+'12'!Y24+'13'!Y24+'14'!Y24+'15'!Y24+'16'!Y24+'17'!Y24+'18'!Y24+'19'!Y24+'20'!Y24+'21'!Y24+'22'!Y24+'23'!Y24+'24'!Y24+'25'!Y24+'26'!Y24+'27'!Y24+'28'!Y24+'29'!Y24+'30'!Y24+'31'!Y24+'32'!Y24+'33'!Y24+'34'!Y24+'35'!Y24+'36'!Y24+'37'!Y24+'38'!Y24+'39'!Y24</f>
        <v>0</v>
      </c>
      <c r="H25" s="343">
        <f>$D25*環境係数!F25</f>
        <v>3.8106796270508934</v>
      </c>
      <c r="I25" s="343">
        <f>$D25*環境係数!G25</f>
        <v>0.21974859593683493</v>
      </c>
      <c r="J25" s="217">
        <v>20</v>
      </c>
    </row>
    <row r="26" spans="1:16">
      <c r="A26" s="274">
        <v>21</v>
      </c>
      <c r="B26" s="83" t="s">
        <v>90</v>
      </c>
      <c r="C26" s="245">
        <f>IF(ISNUMBER(データ入力!C26)=FALSE,0,データ入力!C26)</f>
        <v>0</v>
      </c>
      <c r="D26" s="216">
        <f>'1'!S25+'2'!S25+'3'!S25+'4'!S25+'5'!S25+'6'!S25+'7'!S25+'8'!S25+'9'!S25+'10'!S25+'11'!S25+'12'!S25+'13'!S25+'14'!S25+'15'!S25+'16'!S25+'17'!S25+'18'!S25+'19'!S25+'20'!S25+'21'!S25+'22'!S25+'23'!S25+'24'!S25+'25'!S25+'26'!S25+'27'!S25+'28'!S25+'29'!S25+'30'!S25+'31'!S25+'32'!S25+'33'!S25+'34'!S25+'35'!S25+'36'!S25+'37'!S25+'38'!S25+'39'!S25</f>
        <v>5.7421334549602498</v>
      </c>
      <c r="E26" s="210">
        <f>'1'!U25+'2'!U25+'3'!U25+'4'!U25+'5'!U25+'6'!U25+'7'!U25+'8'!U25+'9'!U25+'10'!U25+'11'!U25+'12'!U25+'13'!U25+'14'!U25+'15'!U25+'16'!U25+'17'!U25+'18'!U25+'19'!U25+'20'!U25+'21'!U25+'22'!U25+'23'!U25+'24'!U25+'25'!U25+'26'!U25+'27'!U25+'28'!U25+'29'!U25+'30'!U25+'31'!U25+'32'!U25+'33'!U25+'34'!U25+'35'!U25+'36'!U25+'37'!U25+'38'!U25+'39'!U25</f>
        <v>1.7013257093602812</v>
      </c>
      <c r="F26" s="85">
        <f>'1'!W25+'2'!W25+'3'!W25+'4'!W25+'5'!W25+'6'!W25+'7'!W25+'8'!W25+'9'!W25+'10'!W25+'11'!W25+'12'!W25+'13'!W25+'14'!W25+'15'!W25+'16'!W25+'17'!W25+'18'!W25+'19'!W25+'20'!W25+'21'!W25+'22'!W25+'23'!W25+'24'!W25+'25'!W25+'26'!W25+'27'!W25+'28'!W25+'29'!W25+'30'!W25+'31'!W25+'32'!W25+'33'!W25+'34'!W25+'35'!W25+'36'!W25+'37'!W25+'38'!W25+'39'!W25</f>
        <v>0</v>
      </c>
      <c r="G26" s="86">
        <f>'1'!Y25+'2'!Y25+'3'!Y25+'4'!Y25+'5'!Y25+'6'!Y25+'7'!Y25+'8'!Y25+'9'!Y25+'10'!Y25+'11'!Y25+'12'!Y25+'13'!Y25+'14'!Y25+'15'!Y25+'16'!Y25+'17'!Y25+'18'!Y25+'19'!Y25+'20'!Y25+'21'!Y25+'22'!Y25+'23'!Y25+'24'!Y25+'25'!Y25+'26'!Y25+'27'!Y25+'28'!Y25+'29'!Y25+'30'!Y25+'31'!Y25+'32'!Y25+'33'!Y25+'34'!Y25+'35'!Y25+'36'!Y25+'37'!Y25+'38'!Y25+'39'!Y25</f>
        <v>0</v>
      </c>
      <c r="H26" s="343">
        <f>$D26*環境係数!F26</f>
        <v>7.0547103471840273</v>
      </c>
      <c r="I26" s="343">
        <f>$D26*環境係数!G26</f>
        <v>0.41300597302310643</v>
      </c>
      <c r="J26" s="217">
        <v>21</v>
      </c>
    </row>
    <row r="27" spans="1:16">
      <c r="A27" s="275">
        <v>22</v>
      </c>
      <c r="B27" s="94" t="s">
        <v>64</v>
      </c>
      <c r="C27" s="246">
        <f>IF(ISNUMBER(データ入力!C27)=FALSE,0,データ入力!C27)</f>
        <v>0</v>
      </c>
      <c r="D27" s="234">
        <f>'1'!S26+'2'!S26+'3'!S26+'4'!S26+'5'!S26+'6'!S26+'7'!S26+'8'!S26+'9'!S26+'10'!S26+'11'!S26+'12'!S26+'13'!S26+'14'!S26+'15'!S26+'16'!S26+'17'!S26+'18'!S26+'19'!S26+'20'!S26+'21'!S26+'22'!S26+'23'!S26+'24'!S26+'25'!S26+'26'!S26+'27'!S26+'28'!S26+'29'!S26+'30'!S26+'31'!S26+'32'!S26+'33'!S26+'34'!S26+'35'!S26+'36'!S26+'37'!S26+'38'!S26+'39'!S26</f>
        <v>21.634860696159883</v>
      </c>
      <c r="E27" s="235">
        <f>'1'!U26+'2'!U26+'3'!U26+'4'!U26+'5'!U26+'6'!U26+'7'!U26+'8'!U26+'9'!U26+'10'!U26+'11'!U26+'12'!U26+'13'!U26+'14'!U26+'15'!U26+'16'!U26+'17'!U26+'18'!U26+'19'!U26+'20'!U26+'21'!U26+'22'!U26+'23'!U26+'24'!U26+'25'!U26+'26'!U26+'27'!U26+'28'!U26+'29'!U26+'30'!U26+'31'!U26+'32'!U26+'33'!U26+'34'!U26+'35'!U26+'36'!U26+'37'!U26+'38'!U26+'39'!U26</f>
        <v>8.6976861729504016</v>
      </c>
      <c r="F27" s="96">
        <f>'1'!W26+'2'!W26+'3'!W26+'4'!W26+'5'!W26+'6'!W26+'7'!W26+'8'!W26+'9'!W26+'10'!W26+'11'!W26+'12'!W26+'13'!W26+'14'!W26+'15'!W26+'16'!W26+'17'!W26+'18'!W26+'19'!W26+'20'!W26+'21'!W26+'22'!W26+'23'!W26+'24'!W26+'25'!W26+'26'!W26+'27'!W26+'28'!W26+'29'!W26+'30'!W26+'31'!W26+'32'!W26+'33'!W26+'34'!W26+'35'!W26+'36'!W26+'37'!W26+'38'!W26+'39'!W26</f>
        <v>2</v>
      </c>
      <c r="G27" s="97">
        <f>'1'!Y26+'2'!Y26+'3'!Y26+'4'!Y26+'5'!Y26+'6'!Y26+'7'!Y26+'8'!Y26+'9'!Y26+'10'!Y26+'11'!Y26+'12'!Y26+'13'!Y26+'14'!Y26+'15'!Y26+'16'!Y26+'17'!Y26+'18'!Y26+'19'!Y26+'20'!Y26+'21'!Y26+'22'!Y26+'23'!Y26+'24'!Y26+'25'!Y26+'26'!Y26+'27'!Y26+'28'!Y26+'29'!Y26+'30'!Y26+'31'!Y26+'32'!Y26+'33'!Y26+'34'!Y26+'35'!Y26+'36'!Y26+'37'!Y26+'38'!Y26+'39'!Y26</f>
        <v>1</v>
      </c>
      <c r="H27" s="345">
        <f>$D27*環境係数!F27</f>
        <v>33.146204451714915</v>
      </c>
      <c r="I27" s="345">
        <f>$D27*環境係数!G27</f>
        <v>1.8950152691179736</v>
      </c>
      <c r="J27" s="236">
        <v>22</v>
      </c>
    </row>
    <row r="28" spans="1:16">
      <c r="A28" s="274">
        <v>23</v>
      </c>
      <c r="B28" s="83" t="s">
        <v>91</v>
      </c>
      <c r="C28" s="245">
        <f>IF(ISNUMBER(データ入力!C28)=FALSE,0,データ入力!C28)</f>
        <v>0</v>
      </c>
      <c r="D28" s="216">
        <f>'1'!S27+'2'!S27+'3'!S27+'4'!S27+'5'!S27+'6'!S27+'7'!S27+'8'!S27+'9'!S27+'10'!S27+'11'!S27+'12'!S27+'13'!S27+'14'!S27+'15'!S27+'16'!S27+'17'!S27+'18'!S27+'19'!S27+'20'!S27+'21'!S27+'22'!S27+'23'!S27+'24'!S27+'25'!S27+'26'!S27+'27'!S27+'28'!S27+'29'!S27+'30'!S27+'31'!S27+'32'!S27+'33'!S27+'34'!S27+'35'!S27+'36'!S27+'37'!S27+'38'!S27+'39'!S27</f>
        <v>54.310745485219748</v>
      </c>
      <c r="E28" s="210">
        <f>'1'!U27+'2'!U27+'3'!U27+'4'!U27+'5'!U27+'6'!U27+'7'!U27+'8'!U27+'9'!U27+'10'!U27+'11'!U27+'12'!U27+'13'!U27+'14'!U27+'15'!U27+'16'!U27+'17'!U27+'18'!U27+'19'!U27+'20'!U27+'21'!U27+'22'!U27+'23'!U27+'24'!U27+'25'!U27+'26'!U27+'27'!U27+'28'!U27+'29'!U27+'30'!U27+'31'!U27+'32'!U27+'33'!U27+'34'!U27+'35'!U27+'36'!U27+'37'!U27+'38'!U27+'39'!U27</f>
        <v>25.179597475222106</v>
      </c>
      <c r="F28" s="85">
        <f>'1'!W27+'2'!W27+'3'!W27+'4'!W27+'5'!W27+'6'!W27+'7'!W27+'8'!W27+'9'!W27+'10'!W27+'11'!W27+'12'!W27+'13'!W27+'14'!W27+'15'!W27+'16'!W27+'17'!W27+'18'!W27+'19'!W27+'20'!W27+'21'!W27+'22'!W27+'23'!W27+'24'!W27+'25'!W27+'26'!W27+'27'!W27+'28'!W27+'29'!W27+'30'!W27+'31'!W27+'32'!W27+'33'!W27+'34'!W27+'35'!W27+'36'!W27+'37'!W27+'38'!W27+'39'!W27</f>
        <v>4</v>
      </c>
      <c r="G28" s="86">
        <f>'1'!Y27+'2'!Y27+'3'!Y27+'4'!Y27+'5'!Y27+'6'!Y27+'7'!Y27+'8'!Y27+'9'!Y27+'10'!Y27+'11'!Y27+'12'!Y27+'13'!Y27+'14'!Y27+'15'!Y27+'16'!Y27+'17'!Y27+'18'!Y27+'19'!Y27+'20'!Y27+'21'!Y27+'22'!Y27+'23'!Y27+'24'!Y27+'25'!Y27+'26'!Y27+'27'!Y27+'28'!Y27+'29'!Y27+'30'!Y27+'31'!Y27+'32'!Y27+'33'!Y27+'34'!Y27+'35'!Y27+'36'!Y27+'37'!Y27+'38'!Y27+'39'!Y27</f>
        <v>3</v>
      </c>
      <c r="H28" s="343">
        <f>$D28*環境係数!F28</f>
        <v>66.934931710634416</v>
      </c>
      <c r="I28" s="343">
        <f>$D28*環境係数!G28</f>
        <v>4.5517504699512621</v>
      </c>
      <c r="J28" s="217">
        <v>23</v>
      </c>
    </row>
    <row r="29" spans="1:16">
      <c r="A29" s="274">
        <v>24</v>
      </c>
      <c r="B29" s="83" t="s">
        <v>92</v>
      </c>
      <c r="C29" s="245">
        <f>IF(ISNUMBER(データ入力!C29)=FALSE,0,データ入力!C29)</f>
        <v>0</v>
      </c>
      <c r="D29" s="216">
        <f>'1'!S28+'2'!S28+'3'!S28+'4'!S28+'5'!S28+'6'!S28+'7'!S28+'8'!S28+'9'!S28+'10'!S28+'11'!S28+'12'!S28+'13'!S28+'14'!S28+'15'!S28+'16'!S28+'17'!S28+'18'!S28+'19'!S28+'20'!S28+'21'!S28+'22'!S28+'23'!S28+'24'!S28+'25'!S28+'26'!S28+'27'!S28+'28'!S28+'29'!S28+'30'!S28+'31'!S28+'32'!S28+'33'!S28+'34'!S28+'35'!S28+'36'!S28+'37'!S28+'38'!S28+'39'!S28</f>
        <v>292.86474206773715</v>
      </c>
      <c r="E29" s="210">
        <f>'1'!U28+'2'!U28+'3'!U28+'4'!U28+'5'!U28+'6'!U28+'7'!U28+'8'!U28+'9'!U28+'10'!U28+'11'!U28+'12'!U28+'13'!U28+'14'!U28+'15'!U28+'16'!U28+'17'!U28+'18'!U28+'19'!U28+'20'!U28+'21'!U28+'22'!U28+'23'!U28+'24'!U28+'25'!U28+'26'!U28+'27'!U28+'28'!U28+'29'!U28+'30'!U28+'31'!U28+'32'!U28+'33'!U28+'34'!U28+'35'!U28+'36'!U28+'37'!U28+'38'!U28+'39'!U28</f>
        <v>116.99519677180287</v>
      </c>
      <c r="F29" s="85">
        <f>'1'!W28+'2'!W28+'3'!W28+'4'!W28+'5'!W28+'6'!W28+'7'!W28+'8'!W28+'9'!W28+'10'!W28+'11'!W28+'12'!W28+'13'!W28+'14'!W28+'15'!W28+'16'!W28+'17'!W28+'18'!W28+'19'!W28+'20'!W28+'21'!W28+'22'!W28+'23'!W28+'24'!W28+'25'!W28+'26'!W28+'27'!W28+'28'!W28+'29'!W28+'30'!W28+'31'!W28+'32'!W28+'33'!W28+'34'!W28+'35'!W28+'36'!W28+'37'!W28+'38'!W28+'39'!W28</f>
        <v>1</v>
      </c>
      <c r="G29" s="86">
        <f>'1'!Y28+'2'!Y28+'3'!Y28+'4'!Y28+'5'!Y28+'6'!Y28+'7'!Y28+'8'!Y28+'9'!Y28+'10'!Y28+'11'!Y28+'12'!Y28+'13'!Y28+'14'!Y28+'15'!Y28+'16'!Y28+'17'!Y28+'18'!Y28+'19'!Y28+'20'!Y28+'21'!Y28+'22'!Y28+'23'!Y28+'24'!Y28+'25'!Y28+'26'!Y28+'27'!Y28+'28'!Y28+'29'!Y28+'30'!Y28+'31'!Y28+'32'!Y28+'33'!Y28+'34'!Y28+'35'!Y28+'36'!Y28+'37'!Y28+'38'!Y28+'39'!Y28</f>
        <v>1</v>
      </c>
      <c r="H29" s="343">
        <f>$D29*環境係数!F29</f>
        <v>103354.94524007689</v>
      </c>
      <c r="I29" s="343">
        <f>$D29*環境係数!G29</f>
        <v>6115.9436187413512</v>
      </c>
      <c r="J29" s="217">
        <v>24</v>
      </c>
    </row>
    <row r="30" spans="1:16">
      <c r="A30" s="274">
        <v>25</v>
      </c>
      <c r="B30" s="83" t="s">
        <v>1</v>
      </c>
      <c r="C30" s="245">
        <f>IF(ISNUMBER(データ入力!C30)=FALSE,0,データ入力!C30)</f>
        <v>0</v>
      </c>
      <c r="D30" s="216">
        <f>'1'!S29+'2'!S29+'3'!S29+'4'!S29+'5'!S29+'6'!S29+'7'!S29+'8'!S29+'9'!S29+'10'!S29+'11'!S29+'12'!S29+'13'!S29+'14'!S29+'15'!S29+'16'!S29+'17'!S29+'18'!S29+'19'!S29+'20'!S29+'21'!S29+'22'!S29+'23'!S29+'24'!S29+'25'!S29+'26'!S29+'27'!S29+'28'!S29+'29'!S29+'30'!S29+'31'!S29+'32'!S29+'33'!S29+'34'!S29+'35'!S29+'36'!S29+'37'!S29+'38'!S29+'39'!S29</f>
        <v>26.124007566458808</v>
      </c>
      <c r="E30" s="210">
        <f>'1'!U29+'2'!U29+'3'!U29+'4'!U29+'5'!U29+'6'!U29+'7'!U29+'8'!U29+'9'!U29+'10'!U29+'11'!U29+'12'!U29+'13'!U29+'14'!U29+'15'!U29+'16'!U29+'17'!U29+'18'!U29+'19'!U29+'20'!U29+'21'!U29+'22'!U29+'23'!U29+'24'!U29+'25'!U29+'26'!U29+'27'!U29+'28'!U29+'29'!U29+'30'!U29+'31'!U29+'32'!U29+'33'!U29+'34'!U29+'35'!U29+'36'!U29+'37'!U29+'38'!U29+'39'!U29</f>
        <v>11.56579586648618</v>
      </c>
      <c r="F30" s="85">
        <f>'1'!W29+'2'!W29+'3'!W29+'4'!W29+'5'!W29+'6'!W29+'7'!W29+'8'!W29+'9'!W29+'10'!W29+'11'!W29+'12'!W29+'13'!W29+'14'!W29+'15'!W29+'16'!W29+'17'!W29+'18'!W29+'19'!W29+'20'!W29+'21'!W29+'22'!W29+'23'!W29+'24'!W29+'25'!W29+'26'!W29+'27'!W29+'28'!W29+'29'!W29+'30'!W29+'31'!W29+'32'!W29+'33'!W29+'34'!W29+'35'!W29+'36'!W29+'37'!W29+'38'!W29+'39'!W29</f>
        <v>1</v>
      </c>
      <c r="G30" s="86">
        <f>'1'!Y29+'2'!Y29+'3'!Y29+'4'!Y29+'5'!Y29+'6'!Y29+'7'!Y29+'8'!Y29+'9'!Y29+'10'!Y29+'11'!Y29+'12'!Y29+'13'!Y29+'14'!Y29+'15'!Y29+'16'!Y29+'17'!Y29+'18'!Y29+'19'!Y29+'20'!Y29+'21'!Y29+'22'!Y29+'23'!Y29+'24'!Y29+'25'!Y29+'26'!Y29+'27'!Y29+'28'!Y29+'29'!Y29+'30'!Y29+'31'!Y29+'32'!Y29+'33'!Y29+'34'!Y29+'35'!Y29+'36'!Y29+'37'!Y29+'38'!Y29+'39'!Y29</f>
        <v>1</v>
      </c>
      <c r="H30" s="343">
        <f>$D30*環境係数!F30</f>
        <v>66.161644806324517</v>
      </c>
      <c r="I30" s="343">
        <f>$D30*環境係数!G30</f>
        <v>2.2303223292357206</v>
      </c>
      <c r="J30" s="217">
        <v>25</v>
      </c>
    </row>
    <row r="31" spans="1:16">
      <c r="A31" s="274">
        <v>26</v>
      </c>
      <c r="B31" s="83" t="s">
        <v>2</v>
      </c>
      <c r="C31" s="245">
        <f>IF(ISNUMBER(データ入力!C31)=FALSE,0,データ入力!C31)</f>
        <v>0</v>
      </c>
      <c r="D31" s="216">
        <f>'1'!S30+'2'!S30+'3'!S30+'4'!S30+'5'!S30+'6'!S30+'7'!S30+'8'!S30+'9'!S30+'10'!S30+'11'!S30+'12'!S30+'13'!S30+'14'!S30+'15'!S30+'16'!S30+'17'!S30+'18'!S30+'19'!S30+'20'!S30+'21'!S30+'22'!S30+'23'!S30+'24'!S30+'25'!S30+'26'!S30+'27'!S30+'28'!S30+'29'!S30+'30'!S30+'31'!S30+'32'!S30+'33'!S30+'34'!S30+'35'!S30+'36'!S30+'37'!S30+'38'!S30+'39'!S30</f>
        <v>18.780648108399298</v>
      </c>
      <c r="E31" s="210">
        <f>'1'!U30+'2'!U30+'3'!U30+'4'!U30+'5'!U30+'6'!U30+'7'!U30+'8'!U30+'9'!U30+'10'!U30+'11'!U30+'12'!U30+'13'!U30+'14'!U30+'15'!U30+'16'!U30+'17'!U30+'18'!U30+'19'!U30+'20'!U30+'21'!U30+'22'!U30+'23'!U30+'24'!U30+'25'!U30+'26'!U30+'27'!U30+'28'!U30+'29'!U30+'30'!U30+'31'!U30+'32'!U30+'33'!U30+'34'!U30+'35'!U30+'36'!U30+'37'!U30+'38'!U30+'39'!U30</f>
        <v>11.884148095435682</v>
      </c>
      <c r="F31" s="85">
        <f>'1'!W30+'2'!W30+'3'!W30+'4'!W30+'5'!W30+'6'!W30+'7'!W30+'8'!W30+'9'!W30+'10'!W30+'11'!W30+'12'!W30+'13'!W30+'14'!W30+'15'!W30+'16'!W30+'17'!W30+'18'!W30+'19'!W30+'20'!W30+'21'!W30+'22'!W30+'23'!W30+'24'!W30+'25'!W30+'26'!W30+'27'!W30+'28'!W30+'29'!W30+'30'!W30+'31'!W30+'32'!W30+'33'!W30+'34'!W30+'35'!W30+'36'!W30+'37'!W30+'38'!W30+'39'!W30</f>
        <v>2</v>
      </c>
      <c r="G31" s="86">
        <f>'1'!Y30+'2'!Y30+'3'!Y30+'4'!Y30+'5'!Y30+'6'!Y30+'7'!Y30+'8'!Y30+'9'!Y30+'10'!Y30+'11'!Y30+'12'!Y30+'13'!Y30+'14'!Y30+'15'!Y30+'16'!Y30+'17'!Y30+'18'!Y30+'19'!Y30+'20'!Y30+'21'!Y30+'22'!Y30+'23'!Y30+'24'!Y30+'25'!Y30+'26'!Y30+'27'!Y30+'28'!Y30+'29'!Y30+'30'!Y30+'31'!Y30+'32'!Y30+'33'!Y30+'34'!Y30+'35'!Y30+'36'!Y30+'37'!Y30+'38'!Y30+'39'!Y30</f>
        <v>2</v>
      </c>
      <c r="H31" s="343">
        <f>$D31*環境係数!F31</f>
        <v>329.27473764648641</v>
      </c>
      <c r="I31" s="343">
        <f>$D31*環境係数!G31</f>
        <v>11.382672723477045</v>
      </c>
      <c r="J31" s="217">
        <v>26</v>
      </c>
    </row>
    <row r="32" spans="1:16">
      <c r="A32" s="274">
        <v>27</v>
      </c>
      <c r="B32" s="83" t="s">
        <v>65</v>
      </c>
      <c r="C32" s="245">
        <f>IF(ISNUMBER(データ入力!C32)=FALSE,0,データ入力!C32)</f>
        <v>0</v>
      </c>
      <c r="D32" s="216">
        <f>'1'!S31+'2'!S31+'3'!S31+'4'!S31+'5'!S31+'6'!S31+'7'!S31+'8'!S31+'9'!S31+'10'!S31+'11'!S31+'12'!S31+'13'!S31+'14'!S31+'15'!S31+'16'!S31+'17'!S31+'18'!S31+'19'!S31+'20'!S31+'21'!S31+'22'!S31+'23'!S31+'24'!S31+'25'!S31+'26'!S31+'27'!S31+'28'!S31+'29'!S31+'30'!S31+'31'!S31+'32'!S31+'33'!S31+'34'!S31+'35'!S31+'36'!S31+'37'!S31+'38'!S31+'39'!S31</f>
        <v>189.65647035336968</v>
      </c>
      <c r="E32" s="210">
        <f>'1'!U31+'2'!U31+'3'!U31+'4'!U31+'5'!U31+'6'!U31+'7'!U31+'8'!U31+'9'!U31+'10'!U31+'11'!U31+'12'!U31+'13'!U31+'14'!U31+'15'!U31+'16'!U31+'17'!U31+'18'!U31+'19'!U31+'20'!U31+'21'!U31+'22'!U31+'23'!U31+'24'!U31+'25'!U31+'26'!U31+'27'!U31+'28'!U31+'29'!U31+'30'!U31+'31'!U31+'32'!U31+'33'!U31+'34'!U31+'35'!U31+'36'!U31+'37'!U31+'38'!U31+'39'!U31</f>
        <v>129.05031859234521</v>
      </c>
      <c r="F32" s="85">
        <f>'1'!W31+'2'!W31+'3'!W31+'4'!W31+'5'!W31+'6'!W31+'7'!W31+'8'!W31+'9'!W31+'10'!W31+'11'!W31+'12'!W31+'13'!W31+'14'!W31+'15'!W31+'16'!W31+'17'!W31+'18'!W31+'19'!W31+'20'!W31+'21'!W31+'22'!W31+'23'!W31+'24'!W31+'25'!W31+'26'!W31+'27'!W31+'28'!W31+'29'!W31+'30'!W31+'31'!W31+'32'!W31+'33'!W31+'34'!W31+'35'!W31+'36'!W31+'37'!W31+'38'!W31+'39'!W31</f>
        <v>29</v>
      </c>
      <c r="G32" s="86">
        <f>'1'!Y31+'2'!Y31+'3'!Y31+'4'!Y31+'5'!Y31+'6'!Y31+'7'!Y31+'8'!Y31+'9'!Y31+'10'!Y31+'11'!Y31+'12'!Y31+'13'!Y31+'14'!Y31+'15'!Y31+'16'!Y31+'17'!Y31+'18'!Y31+'19'!Y31+'20'!Y31+'21'!Y31+'22'!Y31+'23'!Y31+'24'!Y31+'25'!Y31+'26'!Y31+'27'!Y31+'28'!Y31+'29'!Y31+'30'!Y31+'31'!Y31+'32'!Y31+'33'!Y31+'34'!Y31+'35'!Y31+'36'!Y31+'37'!Y31+'38'!Y31+'39'!Y31</f>
        <v>27</v>
      </c>
      <c r="H32" s="343">
        <f>$D32*環境係数!F32</f>
        <v>175.75309048183212</v>
      </c>
      <c r="I32" s="343">
        <f>$D32*環境係数!G32</f>
        <v>11.002279299067162</v>
      </c>
      <c r="J32" s="217">
        <v>27</v>
      </c>
    </row>
    <row r="33" spans="1:10">
      <c r="A33" s="274">
        <v>28</v>
      </c>
      <c r="B33" s="83" t="s">
        <v>66</v>
      </c>
      <c r="C33" s="245">
        <f>IF(ISNUMBER(データ入力!C33)=FALSE,0,データ入力!C33)</f>
        <v>0</v>
      </c>
      <c r="D33" s="216">
        <f>'1'!S32+'2'!S32+'3'!S32+'4'!S32+'5'!S32+'6'!S32+'7'!S32+'8'!S32+'9'!S32+'10'!S32+'11'!S32+'12'!S32+'13'!S32+'14'!S32+'15'!S32+'16'!S32+'17'!S32+'18'!S32+'19'!S32+'20'!S32+'21'!S32+'22'!S32+'23'!S32+'24'!S32+'25'!S32+'26'!S32+'27'!S32+'28'!S32+'29'!S32+'30'!S32+'31'!S32+'32'!S32+'33'!S32+'34'!S32+'35'!S32+'36'!S32+'37'!S32+'38'!S32+'39'!S32</f>
        <v>208.68161885222645</v>
      </c>
      <c r="E33" s="210">
        <f>'1'!U32+'2'!U32+'3'!U32+'4'!U32+'5'!U32+'6'!U32+'7'!U32+'8'!U32+'9'!U32+'10'!U32+'11'!U32+'12'!U32+'13'!U32+'14'!U32+'15'!U32+'16'!U32+'17'!U32+'18'!U32+'19'!U32+'20'!U32+'21'!U32+'22'!U32+'23'!U32+'24'!U32+'25'!U32+'26'!U32+'27'!U32+'28'!U32+'29'!U32+'30'!U32+'31'!U32+'32'!U32+'33'!U32+'34'!U32+'35'!U32+'36'!U32+'37'!U32+'38'!U32+'39'!U32</f>
        <v>126.35440562365876</v>
      </c>
      <c r="F33" s="85">
        <f>'1'!W32+'2'!W32+'3'!W32+'4'!W32+'5'!W32+'6'!W32+'7'!W32+'8'!W32+'9'!W32+'10'!W32+'11'!W32+'12'!W32+'13'!W32+'14'!W32+'15'!W32+'16'!W32+'17'!W32+'18'!W32+'19'!W32+'20'!W32+'21'!W32+'22'!W32+'23'!W32+'24'!W32+'25'!W32+'26'!W32+'27'!W32+'28'!W32+'29'!W32+'30'!W32+'31'!W32+'32'!W32+'33'!W32+'34'!W32+'35'!W32+'36'!W32+'37'!W32+'38'!W32+'39'!W32</f>
        <v>8</v>
      </c>
      <c r="G33" s="86">
        <f>'1'!Y32+'2'!Y32+'3'!Y32+'4'!Y32+'5'!Y32+'6'!Y32+'7'!Y32+'8'!Y32+'9'!Y32+'10'!Y32+'11'!Y32+'12'!Y32+'13'!Y32+'14'!Y32+'15'!Y32+'16'!Y32+'17'!Y32+'18'!Y32+'19'!Y32+'20'!Y32+'21'!Y32+'22'!Y32+'23'!Y32+'24'!Y32+'25'!Y32+'26'!Y32+'27'!Y32+'28'!Y32+'29'!Y32+'30'!Y32+'31'!Y32+'32'!Y32+'33'!Y32+'34'!Y32+'35'!Y32+'36'!Y32+'37'!Y32+'38'!Y32+'39'!Y32</f>
        <v>8</v>
      </c>
      <c r="H33" s="343">
        <f>$D33*環境係数!F33</f>
        <v>27.360697360975312</v>
      </c>
      <c r="I33" s="343">
        <f>$D33*環境係数!G33</f>
        <v>1.5441184783557418</v>
      </c>
      <c r="J33" s="217">
        <v>28</v>
      </c>
    </row>
    <row r="34" spans="1:10">
      <c r="A34" s="274">
        <v>29</v>
      </c>
      <c r="B34" s="83" t="s">
        <v>93</v>
      </c>
      <c r="C34" s="245">
        <f>IF(ISNUMBER(データ入力!C34)=FALSE,0,データ入力!C34)</f>
        <v>0</v>
      </c>
      <c r="D34" s="216">
        <f>'1'!S33+'2'!S33+'3'!S33+'4'!S33+'5'!S33+'6'!S33+'7'!S33+'8'!S33+'9'!S33+'10'!S33+'11'!S33+'12'!S33+'13'!S33+'14'!S33+'15'!S33+'16'!S33+'17'!S33+'18'!S33+'19'!S33+'20'!S33+'21'!S33+'22'!S33+'23'!S33+'24'!S33+'25'!S33+'26'!S33+'27'!S33+'28'!S33+'29'!S33+'30'!S33+'31'!S33+'32'!S33+'33'!S33+'34'!S33+'35'!S33+'36'!S33+'37'!S33+'38'!S33+'39'!S33</f>
        <v>492.36206777084698</v>
      </c>
      <c r="E34" s="210">
        <f>'1'!U33+'2'!U33+'3'!U33+'4'!U33+'5'!U33+'6'!U33+'7'!U33+'8'!U33+'9'!U33+'10'!U33+'11'!U33+'12'!U33+'13'!U33+'14'!U33+'15'!U33+'16'!U33+'17'!U33+'18'!U33+'19'!U33+'20'!U33+'21'!U33+'22'!U33+'23'!U33+'24'!U33+'25'!U33+'26'!U33+'27'!U33+'28'!U33+'29'!U33+'30'!U33+'31'!U33+'32'!U33+'33'!U33+'34'!U33+'35'!U33+'36'!U33+'37'!U33+'38'!U33+'39'!U33</f>
        <v>400.32245809762981</v>
      </c>
      <c r="F34" s="85">
        <f>'1'!W33+'2'!W33+'3'!W33+'4'!W33+'5'!W33+'6'!W33+'7'!W33+'8'!W33+'9'!W33+'10'!W33+'11'!W33+'12'!W33+'13'!W33+'14'!W33+'15'!W33+'16'!W33+'17'!W33+'18'!W33+'19'!W33+'20'!W33+'21'!W33+'22'!W33+'23'!W33+'24'!W33+'25'!W33+'26'!W33+'27'!W33+'28'!W33+'29'!W33+'30'!W33+'31'!W33+'32'!W33+'33'!W33+'34'!W33+'35'!W33+'36'!W33+'37'!W33+'38'!W33+'39'!W33</f>
        <v>8</v>
      </c>
      <c r="G34" s="86">
        <f>'1'!Y33+'2'!Y33+'3'!Y33+'4'!Y33+'5'!Y33+'6'!Y33+'7'!Y33+'8'!Y33+'9'!Y33+'10'!Y33+'11'!Y33+'12'!Y33+'13'!Y33+'14'!Y33+'15'!Y33+'16'!Y33+'17'!Y33+'18'!Y33+'19'!Y33+'20'!Y33+'21'!Y33+'22'!Y33+'23'!Y33+'24'!Y33+'25'!Y33+'26'!Y33+'27'!Y33+'28'!Y33+'29'!Y33+'30'!Y33+'31'!Y33+'32'!Y33+'33'!Y33+'34'!Y33+'35'!Y33+'36'!Y33+'37'!Y33+'38'!Y33+'39'!Y33</f>
        <v>7</v>
      </c>
      <c r="H34" s="343">
        <f>$D34*環境係数!F34</f>
        <v>96.811895197268598</v>
      </c>
      <c r="I34" s="343">
        <f>$D34*環境係数!G34</f>
        <v>5.3334582302589135</v>
      </c>
      <c r="J34" s="217">
        <v>29</v>
      </c>
    </row>
    <row r="35" spans="1:10">
      <c r="A35" s="274">
        <v>30</v>
      </c>
      <c r="B35" s="83" t="s">
        <v>94</v>
      </c>
      <c r="C35" s="245">
        <f>IF(ISNUMBER(データ入力!C35)=FALSE,0,データ入力!C35)</f>
        <v>0</v>
      </c>
      <c r="D35" s="216">
        <f>'1'!S34+'2'!S34+'3'!S34+'4'!S34+'5'!S34+'6'!S34+'7'!S34+'8'!S34+'9'!S34+'10'!S34+'11'!S34+'12'!S34+'13'!S34+'14'!S34+'15'!S34+'16'!S34+'17'!S34+'18'!S34+'19'!S34+'20'!S34+'21'!S34+'22'!S34+'23'!S34+'24'!S34+'25'!S34+'26'!S34+'27'!S34+'28'!S34+'29'!S34+'30'!S34+'31'!S34+'32'!S34+'33'!S34+'34'!S34+'35'!S34+'36'!S34+'37'!S34+'38'!S34+'39'!S34</f>
        <v>214.90517619114192</v>
      </c>
      <c r="E35" s="210">
        <f>'1'!U34+'2'!U34+'3'!U34+'4'!U34+'5'!U34+'6'!U34+'7'!U34+'8'!U34+'9'!U34+'10'!U34+'11'!U34+'12'!U34+'13'!U34+'14'!U34+'15'!U34+'16'!U34+'17'!U34+'18'!U34+'19'!U34+'20'!U34+'21'!U34+'22'!U34+'23'!U34+'24'!U34+'25'!U34+'26'!U34+'27'!U34+'28'!U34+'29'!U34+'30'!U34+'31'!U34+'32'!U34+'33'!U34+'34'!U34+'35'!U34+'36'!U34+'37'!U34+'38'!U34+'39'!U34</f>
        <v>136.25785245945875</v>
      </c>
      <c r="F35" s="85">
        <f>'1'!W34+'2'!W34+'3'!W34+'4'!W34+'5'!W34+'6'!W34+'7'!W34+'8'!W34+'9'!W34+'10'!W34+'11'!W34+'12'!W34+'13'!W34+'14'!W34+'15'!W34+'16'!W34+'17'!W34+'18'!W34+'19'!W34+'20'!W34+'21'!W34+'22'!W34+'23'!W34+'24'!W34+'25'!W34+'26'!W34+'27'!W34+'28'!W34+'29'!W34+'30'!W34+'31'!W34+'32'!W34+'33'!W34+'34'!W34+'35'!W34+'36'!W34+'37'!W34+'38'!W34+'39'!W34</f>
        <v>17</v>
      </c>
      <c r="G35" s="86">
        <f>'1'!Y34+'2'!Y34+'3'!Y34+'4'!Y34+'5'!Y34+'6'!Y34+'7'!Y34+'8'!Y34+'9'!Y34+'10'!Y34+'11'!Y34+'12'!Y34+'13'!Y34+'14'!Y34+'15'!Y34+'16'!Y34+'17'!Y34+'18'!Y34+'19'!Y34+'20'!Y34+'21'!Y34+'22'!Y34+'23'!Y34+'24'!Y34+'25'!Y34+'26'!Y34+'27'!Y34+'28'!Y34+'29'!Y34+'30'!Y34+'31'!Y34+'32'!Y34+'33'!Y34+'34'!Y34+'35'!Y34+'36'!Y34+'37'!Y34+'38'!Y34+'39'!Y34</f>
        <v>16</v>
      </c>
      <c r="H35" s="343">
        <f>$D35*環境係数!F35</f>
        <v>8565.2564146007135</v>
      </c>
      <c r="I35" s="343">
        <f>$D35*環境係数!G35</f>
        <v>587.3357501571378</v>
      </c>
      <c r="J35" s="217">
        <v>30</v>
      </c>
    </row>
    <row r="36" spans="1:10">
      <c r="A36" s="274">
        <v>31</v>
      </c>
      <c r="B36" s="83" t="s">
        <v>95</v>
      </c>
      <c r="C36" s="245">
        <f>IF(ISNUMBER(データ入力!C36)=FALSE,0,データ入力!C36)</f>
        <v>0</v>
      </c>
      <c r="D36" s="216">
        <f>'1'!S35+'2'!S35+'3'!S35+'4'!S35+'5'!S35+'6'!S35+'7'!S35+'8'!S35+'9'!S35+'10'!S35+'11'!S35+'12'!S35+'13'!S35+'14'!S35+'15'!S35+'16'!S35+'17'!S35+'18'!S35+'19'!S35+'20'!S35+'21'!S35+'22'!S35+'23'!S35+'24'!S35+'25'!S35+'26'!S35+'27'!S35+'28'!S35+'29'!S35+'30'!S35+'31'!S35+'32'!S35+'33'!S35+'34'!S35+'35'!S35+'36'!S35+'37'!S35+'38'!S35+'39'!S35</f>
        <v>115.06135396377803</v>
      </c>
      <c r="E36" s="210">
        <f>'1'!U35+'2'!U35+'3'!U35+'4'!U35+'5'!U35+'6'!U35+'7'!U35+'8'!U35+'9'!U35+'10'!U35+'11'!U35+'12'!U35+'13'!U35+'14'!U35+'15'!U35+'16'!U35+'17'!U35+'18'!U35+'19'!U35+'20'!U35+'21'!U35+'22'!U35+'23'!U35+'24'!U35+'25'!U35+'26'!U35+'27'!U35+'28'!U35+'29'!U35+'30'!U35+'31'!U35+'32'!U35+'33'!U35+'34'!U35+'35'!U35+'36'!U35+'37'!U35+'38'!U35+'39'!U35</f>
        <v>57.498457795151445</v>
      </c>
      <c r="F36" s="85">
        <f>'1'!W35+'2'!W35+'3'!W35+'4'!W35+'5'!W35+'6'!W35+'7'!W35+'8'!W35+'9'!W35+'10'!W35+'11'!W35+'12'!W35+'13'!W35+'14'!W35+'15'!W35+'16'!W35+'17'!W35+'18'!W35+'19'!W35+'20'!W35+'21'!W35+'22'!W35+'23'!W35+'24'!W35+'25'!W35+'26'!W35+'27'!W35+'28'!W35+'29'!W35+'30'!W35+'31'!W35+'32'!W35+'33'!W35+'34'!W35+'35'!W35+'36'!W35+'37'!W35+'38'!W35+'39'!W35</f>
        <v>4</v>
      </c>
      <c r="G36" s="86">
        <f>'1'!Y35+'2'!Y35+'3'!Y35+'4'!Y35+'5'!Y35+'6'!Y35+'7'!Y35+'8'!Y35+'9'!Y35+'10'!Y35+'11'!Y35+'12'!Y35+'13'!Y35+'14'!Y35+'15'!Y35+'16'!Y35+'17'!Y35+'18'!Y35+'19'!Y35+'20'!Y35+'21'!Y35+'22'!Y35+'23'!Y35+'24'!Y35+'25'!Y35+'26'!Y35+'27'!Y35+'28'!Y35+'29'!Y35+'30'!Y35+'31'!Y35+'32'!Y35+'33'!Y35+'34'!Y35+'35'!Y35+'36'!Y35+'37'!Y35+'38'!Y35+'39'!Y35</f>
        <v>4</v>
      </c>
      <c r="H36" s="343">
        <f>$D36*環境係数!F36</f>
        <v>21.939843372779777</v>
      </c>
      <c r="I36" s="343">
        <f>$D36*環境係数!G36</f>
        <v>1.2324532055968227</v>
      </c>
      <c r="J36" s="217">
        <v>31</v>
      </c>
    </row>
    <row r="37" spans="1:10">
      <c r="A37" s="274">
        <v>32</v>
      </c>
      <c r="B37" s="83" t="s">
        <v>67</v>
      </c>
      <c r="C37" s="245">
        <f>IF(ISNUMBER(データ入力!C37)=FALSE,0,データ入力!C37)</f>
        <v>0</v>
      </c>
      <c r="D37" s="216">
        <f>'1'!S36+'2'!S36+'3'!S36+'4'!S36+'5'!S36+'6'!S36+'7'!S36+'8'!S36+'9'!S36+'10'!S36+'11'!S36+'12'!S36+'13'!S36+'14'!S36+'15'!S36+'16'!S36+'17'!S36+'18'!S36+'19'!S36+'20'!S36+'21'!S36+'22'!S36+'23'!S36+'24'!S36+'25'!S36+'26'!S36+'27'!S36+'28'!S36+'29'!S36+'30'!S36+'31'!S36+'32'!S36+'33'!S36+'34'!S36+'35'!S36+'36'!S36+'37'!S36+'38'!S36+'39'!S36</f>
        <v>14.698696515523094</v>
      </c>
      <c r="E37" s="210">
        <f>'1'!U36+'2'!U36+'3'!U36+'4'!U36+'5'!U36+'6'!U36+'7'!U36+'8'!U36+'9'!U36+'10'!U36+'11'!U36+'12'!U36+'13'!U36+'14'!U36+'15'!U36+'16'!U36+'17'!U36+'18'!U36+'19'!U36+'20'!U36+'21'!U36+'22'!U36+'23'!U36+'24'!U36+'25'!U36+'26'!U36+'27'!U36+'28'!U36+'29'!U36+'30'!U36+'31'!U36+'32'!U36+'33'!U36+'34'!U36+'35'!U36+'36'!U36+'37'!U36+'38'!U36+'39'!U36</f>
        <v>10.415437018781541</v>
      </c>
      <c r="F37" s="85">
        <f>'1'!W36+'2'!W36+'3'!W36+'4'!W36+'5'!W36+'6'!W36+'7'!W36+'8'!W36+'9'!W36+'10'!W36+'11'!W36+'12'!W36+'13'!W36+'14'!W36+'15'!W36+'16'!W36+'17'!W36+'18'!W36+'19'!W36+'20'!W36+'21'!W36+'22'!W36+'23'!W36+'24'!W36+'25'!W36+'26'!W36+'27'!W36+'28'!W36+'29'!W36+'30'!W36+'31'!W36+'32'!W36+'33'!W36+'34'!W36+'35'!W36+'36'!W36+'37'!W36+'38'!W36+'39'!W36</f>
        <v>1</v>
      </c>
      <c r="G37" s="86">
        <f>'1'!Y36+'2'!Y36+'3'!Y36+'4'!Y36+'5'!Y36+'6'!Y36+'7'!Y36+'8'!Y36+'9'!Y36+'10'!Y36+'11'!Y36+'12'!Y36+'13'!Y36+'14'!Y36+'15'!Y36+'16'!Y36+'17'!Y36+'18'!Y36+'19'!Y36+'20'!Y36+'21'!Y36+'22'!Y36+'23'!Y36+'24'!Y36+'25'!Y36+'26'!Y36+'27'!Y36+'28'!Y36+'29'!Y36+'30'!Y36+'31'!Y36+'32'!Y36+'33'!Y36+'34'!Y36+'35'!Y36+'36'!Y36+'37'!Y36+'38'!Y36+'39'!Y36</f>
        <v>1</v>
      </c>
      <c r="H37" s="343">
        <f>$D37*環境係数!F37</f>
        <v>37.833924283123253</v>
      </c>
      <c r="I37" s="343">
        <f>$D37*環境係数!G37</f>
        <v>2.5313576129698041</v>
      </c>
      <c r="J37" s="217">
        <v>32</v>
      </c>
    </row>
    <row r="38" spans="1:10">
      <c r="A38" s="274">
        <v>33</v>
      </c>
      <c r="B38" s="83" t="s">
        <v>96</v>
      </c>
      <c r="C38" s="245">
        <f>IF(ISNUMBER(データ入力!C38)=FALSE,0,データ入力!C38)</f>
        <v>0</v>
      </c>
      <c r="D38" s="216">
        <f>'1'!S37+'2'!S37+'3'!S37+'4'!S37+'5'!S37+'6'!S37+'7'!S37+'8'!S37+'9'!S37+'10'!S37+'11'!S37+'12'!S37+'13'!S37+'14'!S37+'15'!S37+'16'!S37+'17'!S37+'18'!S37+'19'!S37+'20'!S37+'21'!S37+'22'!S37+'23'!S37+'24'!S37+'25'!S37+'26'!S37+'27'!S37+'28'!S37+'29'!S37+'30'!S37+'31'!S37+'32'!S37+'33'!S37+'34'!S37+'35'!S37+'36'!S37+'37'!S37+'38'!S37+'39'!S37</f>
        <v>54.675348241800663</v>
      </c>
      <c r="E38" s="210">
        <f>'1'!U37+'2'!U37+'3'!U37+'4'!U37+'5'!U37+'6'!U37+'7'!U37+'8'!U37+'9'!U37+'10'!U37+'11'!U37+'12'!U37+'13'!U37+'14'!U37+'15'!U37+'16'!U37+'17'!U37+'18'!U37+'19'!U37+'20'!U37+'21'!U37+'22'!U37+'23'!U37+'24'!U37+'25'!U37+'26'!U37+'27'!U37+'28'!U37+'29'!U37+'30'!U37+'31'!U37+'32'!U37+'33'!U37+'34'!U37+'35'!U37+'36'!U37+'37'!U37+'38'!U37+'39'!U37</f>
        <v>38.613808441809695</v>
      </c>
      <c r="F38" s="85">
        <f>'1'!W37+'2'!W37+'3'!W37+'4'!W37+'5'!W37+'6'!W37+'7'!W37+'8'!W37+'9'!W37+'10'!W37+'11'!W37+'12'!W37+'13'!W37+'14'!W37+'15'!W37+'16'!W37+'17'!W37+'18'!W37+'19'!W37+'20'!W37+'21'!W37+'22'!W37+'23'!W37+'24'!W37+'25'!W37+'26'!W37+'27'!W37+'28'!W37+'29'!W37+'30'!W37+'31'!W37+'32'!W37+'33'!W37+'34'!W37+'35'!W37+'36'!W37+'37'!W37+'38'!W37+'39'!W37</f>
        <v>5</v>
      </c>
      <c r="G38" s="86">
        <f>'1'!Y37+'2'!Y37+'3'!Y37+'4'!Y37+'5'!Y37+'6'!Y37+'7'!Y37+'8'!Y37+'9'!Y37+'10'!Y37+'11'!Y37+'12'!Y37+'13'!Y37+'14'!Y37+'15'!Y37+'16'!Y37+'17'!Y37+'18'!Y37+'19'!Y37+'20'!Y37+'21'!Y37+'22'!Y37+'23'!Y37+'24'!Y37+'25'!Y37+'26'!Y37+'27'!Y37+'28'!Y37+'29'!Y37+'30'!Y37+'31'!Y37+'32'!Y37+'33'!Y37+'34'!Y37+'35'!Y37+'36'!Y37+'37'!Y37+'38'!Y37+'39'!Y37</f>
        <v>5</v>
      </c>
      <c r="H38" s="343">
        <f>$D38*環境係数!F38</f>
        <v>135.14203978752104</v>
      </c>
      <c r="I38" s="343">
        <f>$D38*環境係数!G38</f>
        <v>7.9957883599043003</v>
      </c>
      <c r="J38" s="217">
        <v>33</v>
      </c>
    </row>
    <row r="39" spans="1:10">
      <c r="A39" s="274">
        <v>34</v>
      </c>
      <c r="B39" s="83" t="s">
        <v>97</v>
      </c>
      <c r="C39" s="245">
        <f>IF(ISNUMBER(データ入力!C39)=FALSE,0,データ入力!C39)</f>
        <v>0</v>
      </c>
      <c r="D39" s="216">
        <f>'1'!S38+'2'!S38+'3'!S38+'4'!S38+'5'!S38+'6'!S38+'7'!S38+'8'!S38+'9'!S38+'10'!S38+'11'!S38+'12'!S38+'13'!S38+'14'!S38+'15'!S38+'16'!S38+'17'!S38+'18'!S38+'19'!S38+'20'!S38+'21'!S38+'22'!S38+'23'!S38+'24'!S38+'25'!S38+'26'!S38+'27'!S38+'28'!S38+'29'!S38+'30'!S38+'31'!S38+'32'!S38+'33'!S38+'34'!S38+'35'!S38+'36'!S38+'37'!S38+'38'!S38+'39'!S38</f>
        <v>93.596637362439182</v>
      </c>
      <c r="E39" s="210">
        <f>'1'!U38+'2'!U38+'3'!U38+'4'!U38+'5'!U38+'6'!U38+'7'!U38+'8'!U38+'9'!U38+'10'!U38+'11'!U38+'12'!U38+'13'!U38+'14'!U38+'15'!U38+'16'!U38+'17'!U38+'18'!U38+'19'!U38+'20'!U38+'21'!U38+'22'!U38+'23'!U38+'24'!U38+'25'!U38+'26'!U38+'27'!U38+'28'!U38+'29'!U38+'30'!U38+'31'!U38+'32'!U38+'33'!U38+'34'!U38+'35'!U38+'36'!U38+'37'!U38+'38'!U38+'39'!U38</f>
        <v>54.409690161335348</v>
      </c>
      <c r="F39" s="85">
        <f>'1'!W38+'2'!W38+'3'!W38+'4'!W38+'5'!W38+'6'!W38+'7'!W38+'8'!W38+'9'!W38+'10'!W38+'11'!W38+'12'!W38+'13'!W38+'14'!W38+'15'!W38+'16'!W38+'17'!W38+'18'!W38+'19'!W38+'20'!W38+'21'!W38+'22'!W38+'23'!W38+'24'!W38+'25'!W38+'26'!W38+'27'!W38+'28'!W38+'29'!W38+'30'!W38+'31'!W38+'32'!W38+'33'!W38+'34'!W38+'35'!W38+'36'!W38+'37'!W38+'38'!W38+'39'!W38</f>
        <v>11</v>
      </c>
      <c r="G39" s="86">
        <f>'1'!Y38+'2'!Y38+'3'!Y38+'4'!Y38+'5'!Y38+'6'!Y38+'7'!Y38+'8'!Y38+'9'!Y38+'10'!Y38+'11'!Y38+'12'!Y38+'13'!Y38+'14'!Y38+'15'!Y38+'16'!Y38+'17'!Y38+'18'!Y38+'19'!Y38+'20'!Y38+'21'!Y38+'22'!Y38+'23'!Y38+'24'!Y38+'25'!Y38+'26'!Y38+'27'!Y38+'28'!Y38+'29'!Y38+'30'!Y38+'31'!Y38+'32'!Y38+'33'!Y38+'34'!Y38+'35'!Y38+'36'!Y38+'37'!Y38+'38'!Y38+'39'!Y38</f>
        <v>11</v>
      </c>
      <c r="H39" s="343">
        <f>$D39*環境係数!F39</f>
        <v>212.84895266173214</v>
      </c>
      <c r="I39" s="343">
        <f>$D39*環境係数!G39</f>
        <v>12.65771836241599</v>
      </c>
      <c r="J39" s="217">
        <v>34</v>
      </c>
    </row>
    <row r="40" spans="1:10">
      <c r="A40" s="274">
        <v>35</v>
      </c>
      <c r="B40" s="83" t="s">
        <v>3</v>
      </c>
      <c r="C40" s="245">
        <f>IF(ISNUMBER(データ入力!C40)=FALSE,0,データ入力!C40)</f>
        <v>0</v>
      </c>
      <c r="D40" s="216">
        <f>'1'!S39+'2'!S39+'3'!S39+'4'!S39+'5'!S39+'6'!S39+'7'!S39+'8'!S39+'9'!S39+'10'!S39+'11'!S39+'12'!S39+'13'!S39+'14'!S39+'15'!S39+'16'!S39+'17'!S39+'18'!S39+'19'!S39+'20'!S39+'21'!S39+'22'!S39+'23'!S39+'24'!S39+'25'!S39+'26'!S39+'27'!S39+'28'!S39+'29'!S39+'30'!S39+'31'!S39+'32'!S39+'33'!S39+'34'!S39+'35'!S39+'36'!S39+'37'!S39+'38'!S39+'39'!S39</f>
        <v>39.948667098930436</v>
      </c>
      <c r="E40" s="210">
        <f>'1'!U39+'2'!U39+'3'!U39+'4'!U39+'5'!U39+'6'!U39+'7'!U39+'8'!U39+'9'!U39+'10'!U39+'11'!U39+'12'!U39+'13'!U39+'14'!U39+'15'!U39+'16'!U39+'17'!U39+'18'!U39+'19'!U39+'20'!U39+'21'!U39+'22'!U39+'23'!U39+'24'!U39+'25'!U39+'26'!U39+'27'!U39+'28'!U39+'29'!U39+'30'!U39+'31'!U39+'32'!U39+'33'!U39+'34'!U39+'35'!U39+'36'!U39+'37'!U39+'38'!U39+'39'!U39</f>
        <v>23.452611257066039</v>
      </c>
      <c r="F40" s="85">
        <f>'1'!W39+'2'!W39+'3'!W39+'4'!W39+'5'!W39+'6'!W39+'7'!W39+'8'!W39+'9'!W39+'10'!W39+'11'!W39+'12'!W39+'13'!W39+'14'!W39+'15'!W39+'16'!W39+'17'!W39+'18'!W39+'19'!W39+'20'!W39+'21'!W39+'22'!W39+'23'!W39+'24'!W39+'25'!W39+'26'!W39+'27'!W39+'28'!W39+'29'!W39+'30'!W39+'31'!W39+'32'!W39+'33'!W39+'34'!W39+'35'!W39+'36'!W39+'37'!W39+'38'!W39+'39'!W39</f>
        <v>5</v>
      </c>
      <c r="G40" s="86">
        <f>'1'!Y39+'2'!Y39+'3'!Y39+'4'!Y39+'5'!Y39+'6'!Y39+'7'!Y39+'8'!Y39+'9'!Y39+'10'!Y39+'11'!Y39+'12'!Y39+'13'!Y39+'14'!Y39+'15'!Y39+'16'!Y39+'17'!Y39+'18'!Y39+'19'!Y39+'20'!Y39+'21'!Y39+'22'!Y39+'23'!Y39+'24'!Y39+'25'!Y39+'26'!Y39+'27'!Y39+'28'!Y39+'29'!Y39+'30'!Y39+'31'!Y39+'32'!Y39+'33'!Y39+'34'!Y39+'35'!Y39+'36'!Y39+'37'!Y39+'38'!Y39+'39'!Y39</f>
        <v>5</v>
      </c>
      <c r="H40" s="343">
        <f>$D40*環境係数!F40</f>
        <v>117.52052978209858</v>
      </c>
      <c r="I40" s="343">
        <f>$D40*環境係数!G40</f>
        <v>6.9462284258157849</v>
      </c>
      <c r="J40" s="217">
        <v>35</v>
      </c>
    </row>
    <row r="41" spans="1:10">
      <c r="A41" s="274">
        <v>36</v>
      </c>
      <c r="B41" s="83" t="s">
        <v>98</v>
      </c>
      <c r="C41" s="245">
        <f>IF(ISNUMBER(データ入力!C41)=FALSE,0,データ入力!C41)</f>
        <v>0</v>
      </c>
      <c r="D41" s="216">
        <f>'1'!S40+'2'!S40+'3'!S40+'4'!S40+'5'!S40+'6'!S40+'7'!S40+'8'!S40+'9'!S40+'10'!S40+'11'!S40+'12'!S40+'13'!S40+'14'!S40+'15'!S40+'16'!S40+'17'!S40+'18'!S40+'19'!S40+'20'!S40+'21'!S40+'22'!S40+'23'!S40+'24'!S40+'25'!S40+'26'!S40+'27'!S40+'28'!S40+'29'!S40+'30'!S40+'31'!S40+'32'!S40+'33'!S40+'34'!S40+'35'!S40+'36'!S40+'37'!S40+'38'!S40+'39'!S40</f>
        <v>481.9032173197653</v>
      </c>
      <c r="E41" s="210">
        <f>'1'!U40+'2'!U40+'3'!U40+'4'!U40+'5'!U40+'6'!U40+'7'!U40+'8'!U40+'9'!U40+'10'!U40+'11'!U40+'12'!U40+'13'!U40+'14'!U40+'15'!U40+'16'!U40+'17'!U40+'18'!U40+'19'!U40+'20'!U40+'21'!U40+'22'!U40+'23'!U40+'24'!U40+'25'!U40+'26'!U40+'27'!U40+'28'!U40+'29'!U40+'30'!U40+'31'!U40+'32'!U40+'33'!U40+'34'!U40+'35'!U40+'36'!U40+'37'!U40+'38'!U40+'39'!U40</f>
        <v>299.94053833460669</v>
      </c>
      <c r="F41" s="85">
        <f>'1'!W40+'2'!W40+'3'!W40+'4'!W40+'5'!W40+'6'!W40+'7'!W40+'8'!W40+'9'!W40+'10'!W40+'11'!W40+'12'!W40+'13'!W40+'14'!W40+'15'!W40+'16'!W40+'17'!W40+'18'!W40+'19'!W40+'20'!W40+'21'!W40+'22'!W40+'23'!W40+'24'!W40+'25'!W40+'26'!W40+'27'!W40+'28'!W40+'29'!W40+'30'!W40+'31'!W40+'32'!W40+'33'!W40+'34'!W40+'35'!W40+'36'!W40+'37'!W40+'38'!W40+'39'!W40</f>
        <v>63</v>
      </c>
      <c r="G41" s="86">
        <f>'1'!Y40+'2'!Y40+'3'!Y40+'4'!Y40+'5'!Y40+'6'!Y40+'7'!Y40+'8'!Y40+'9'!Y40+'10'!Y40+'11'!Y40+'12'!Y40+'13'!Y40+'14'!Y40+'15'!Y40+'16'!Y40+'17'!Y40+'18'!Y40+'19'!Y40+'20'!Y40+'21'!Y40+'22'!Y40+'23'!Y40+'24'!Y40+'25'!Y40+'26'!Y40+'27'!Y40+'28'!Y40+'29'!Y40+'30'!Y40+'31'!Y40+'32'!Y40+'33'!Y40+'34'!Y40+'35'!Y40+'36'!Y40+'37'!Y40+'38'!Y40+'39'!Y40</f>
        <v>54</v>
      </c>
      <c r="H41" s="343">
        <f>$D41*環境係数!F41</f>
        <v>238.7669063494985</v>
      </c>
      <c r="I41" s="343">
        <f>$D41*環境係数!G41</f>
        <v>15.470930179850511</v>
      </c>
      <c r="J41" s="217">
        <v>36</v>
      </c>
    </row>
    <row r="42" spans="1:10">
      <c r="A42" s="274">
        <v>37</v>
      </c>
      <c r="B42" s="83" t="s">
        <v>99</v>
      </c>
      <c r="C42" s="245">
        <f>IF(ISNUMBER(データ入力!C42)=FALSE,0,データ入力!C42)</f>
        <v>0</v>
      </c>
      <c r="D42" s="216">
        <f>'1'!S41+'2'!S41+'3'!S41+'4'!S41+'5'!S41+'6'!S41+'7'!S41+'8'!S41+'9'!S41+'10'!S41+'11'!S41+'12'!S41+'13'!S41+'14'!S41+'15'!S41+'16'!S41+'17'!S41+'18'!S41+'19'!S41+'20'!S41+'21'!S41+'22'!S41+'23'!S41+'24'!S41+'25'!S41+'26'!S41+'27'!S41+'28'!S41+'29'!S41+'30'!S41+'31'!S41+'32'!S41+'33'!S41+'34'!S41+'35'!S41+'36'!S41+'37'!S41+'38'!S41+'39'!S41</f>
        <v>112.56452239809235</v>
      </c>
      <c r="E42" s="210">
        <f>'1'!U41+'2'!U41+'3'!U41+'4'!U41+'5'!U41+'6'!U41+'7'!U41+'8'!U41+'9'!U41+'10'!U41+'11'!U41+'12'!U41+'13'!U41+'14'!U41+'15'!U41+'16'!U41+'17'!U41+'18'!U41+'19'!U41+'20'!U41+'21'!U41+'22'!U41+'23'!U41+'24'!U41+'25'!U41+'26'!U41+'27'!U41+'28'!U41+'29'!U41+'30'!U41+'31'!U41+'32'!U41+'33'!U41+'34'!U41+'35'!U41+'36'!U41+'37'!U41+'38'!U41+'39'!U41</f>
        <v>60.156503739181851</v>
      </c>
      <c r="F42" s="85">
        <f>'1'!W41+'2'!W41+'3'!W41+'4'!W41+'5'!W41+'6'!W41+'7'!W41+'8'!W41+'9'!W41+'10'!W41+'11'!W41+'12'!W41+'13'!W41+'14'!W41+'15'!W41+'16'!W41+'17'!W41+'18'!W41+'19'!W41+'20'!W41+'21'!W41+'22'!W41+'23'!W41+'24'!W41+'25'!W41+'26'!W41+'27'!W41+'28'!W41+'29'!W41+'30'!W41+'31'!W41+'32'!W41+'33'!W41+'34'!W41+'35'!W41+'36'!W41+'37'!W41+'38'!W41+'39'!W41</f>
        <v>22</v>
      </c>
      <c r="G42" s="86">
        <f>'1'!Y41+'2'!Y41+'3'!Y41+'4'!Y41+'5'!Y41+'6'!Y41+'7'!Y41+'8'!Y41+'9'!Y41+'10'!Y41+'11'!Y41+'12'!Y41+'13'!Y41+'14'!Y41+'15'!Y41+'16'!Y41+'17'!Y41+'18'!Y41+'19'!Y41+'20'!Y41+'21'!Y41+'22'!Y41+'23'!Y41+'24'!Y41+'25'!Y41+'26'!Y41+'27'!Y41+'28'!Y41+'29'!Y41+'30'!Y41+'31'!Y41+'32'!Y41+'33'!Y41+'34'!Y41+'35'!Y41+'36'!Y41+'37'!Y41+'38'!Y41+'39'!Y41</f>
        <v>18</v>
      </c>
      <c r="H42" s="343">
        <f>$D42*環境係数!F42</f>
        <v>606.87429010657968</v>
      </c>
      <c r="I42" s="343">
        <f>$D42*環境係数!G42</f>
        <v>36.388440415724368</v>
      </c>
      <c r="J42" s="217">
        <v>37</v>
      </c>
    </row>
    <row r="43" spans="1:10">
      <c r="A43" s="274">
        <v>38</v>
      </c>
      <c r="B43" s="83" t="s">
        <v>4</v>
      </c>
      <c r="C43" s="245">
        <f>IF(ISNUMBER(データ入力!C43)=FALSE,0,データ入力!C43)</f>
        <v>0</v>
      </c>
      <c r="D43" s="216">
        <f>'1'!S42+'2'!S42+'3'!S42+'4'!S42+'5'!S42+'6'!S42+'7'!S42+'8'!S42+'9'!S42+'10'!S42+'11'!S42+'12'!S42+'13'!S42+'14'!S42+'15'!S42+'16'!S42+'17'!S42+'18'!S42+'19'!S42+'20'!S42+'21'!S42+'22'!S42+'23'!S42+'24'!S42+'25'!S42+'26'!S42+'27'!S42+'28'!S42+'29'!S42+'30'!S42+'31'!S42+'32'!S42+'33'!S42+'34'!S42+'35'!S42+'36'!S42+'37'!S42+'38'!S42+'39'!S42</f>
        <v>10.477900342840439</v>
      </c>
      <c r="E43" s="210">
        <f>'1'!U42+'2'!U42+'3'!U42+'4'!U42+'5'!U42+'6'!U42+'7'!U42+'8'!U42+'9'!U42+'10'!U42+'11'!U42+'12'!U42+'13'!U42+'14'!U42+'15'!U42+'16'!U42+'17'!U42+'18'!U42+'19'!U42+'20'!U42+'21'!U42+'22'!U42+'23'!U42+'24'!U42+'25'!U42+'26'!U42+'27'!U42+'28'!U42+'29'!U42+'30'!U42+'31'!U42+'32'!U42+'33'!U42+'34'!U42+'35'!U42+'36'!U42+'37'!U42+'38'!U42+'39'!U42</f>
        <v>0</v>
      </c>
      <c r="F43" s="85">
        <f>'1'!W42+'2'!W42+'3'!W42+'4'!W42+'5'!W42+'6'!W42+'7'!W42+'8'!W42+'9'!W42+'10'!W42+'11'!W42+'12'!W42+'13'!W42+'14'!W42+'15'!W42+'16'!W42+'17'!W42+'18'!W42+'19'!W42+'20'!W42+'21'!W42+'22'!W42+'23'!W42+'24'!W42+'25'!W42+'26'!W42+'27'!W42+'28'!W42+'29'!W42+'30'!W42+'31'!W42+'32'!W42+'33'!W42+'34'!W42+'35'!W42+'36'!W42+'37'!W42+'38'!W42+'39'!W42</f>
        <v>0</v>
      </c>
      <c r="G43" s="86">
        <f>'1'!Y42+'2'!Y42+'3'!Y42+'4'!Y42+'5'!Y42+'6'!Y42+'7'!Y42+'8'!Y42+'9'!Y42+'10'!Y42+'11'!Y42+'12'!Y42+'13'!Y42+'14'!Y42+'15'!Y42+'16'!Y42+'17'!Y42+'18'!Y42+'19'!Y42+'20'!Y42+'21'!Y42+'22'!Y42+'23'!Y42+'24'!Y42+'25'!Y42+'26'!Y42+'27'!Y42+'28'!Y42+'29'!Y42+'30'!Y42+'31'!Y42+'32'!Y42+'33'!Y42+'34'!Y42+'35'!Y42+'36'!Y42+'37'!Y42+'38'!Y42+'39'!Y42</f>
        <v>0</v>
      </c>
      <c r="H43" s="343">
        <f>$D43*環境係数!F43</f>
        <v>0</v>
      </c>
      <c r="I43" s="343">
        <f>$D43*環境係数!G43</f>
        <v>0</v>
      </c>
      <c r="J43" s="217">
        <v>38</v>
      </c>
    </row>
    <row r="44" spans="1:10">
      <c r="A44" s="274">
        <v>39</v>
      </c>
      <c r="B44" s="83" t="s">
        <v>5</v>
      </c>
      <c r="C44" s="245">
        <f>IF(ISNUMBER(データ入力!C44)=FALSE,0,データ入力!C44)</f>
        <v>0</v>
      </c>
      <c r="D44" s="234">
        <f>'1'!S43+'2'!S43+'3'!S43+'4'!S43+'5'!S43+'6'!S43+'7'!S43+'8'!S43+'9'!S43+'10'!S43+'11'!S43+'12'!S43+'13'!S43+'14'!S43+'15'!S43+'16'!S43+'17'!S43+'18'!S43+'19'!S43+'20'!S43+'21'!S43+'22'!S43+'23'!S43+'24'!S43+'25'!S43+'26'!S43+'27'!S43+'28'!S43+'29'!S43+'30'!S43+'31'!S43+'32'!S43+'33'!S43+'34'!S43+'35'!S43+'36'!S43+'37'!S43+'38'!S43+'39'!S43</f>
        <v>60.90022096235495</v>
      </c>
      <c r="E44" s="210">
        <f>'1'!U43+'2'!U43+'3'!U43+'4'!U43+'5'!U43+'6'!U43+'7'!U43+'8'!U43+'9'!U43+'10'!U43+'11'!U43+'12'!U43+'13'!U43+'14'!U43+'15'!U43+'16'!U43+'17'!U43+'18'!U43+'19'!U43+'20'!U43+'21'!U43+'22'!U43+'23'!U43+'24'!U43+'25'!U43+'26'!U43+'27'!U43+'28'!U43+'29'!U43+'30'!U43+'31'!U43+'32'!U43+'33'!U43+'34'!U43+'35'!U43+'36'!U43+'37'!U43+'38'!U43+'39'!U43</f>
        <v>39.427062664966876</v>
      </c>
      <c r="F44" s="85">
        <f>'1'!W43+'2'!W43+'3'!W43+'4'!W43+'5'!W43+'6'!W43+'7'!W43+'8'!W43+'9'!W43+'10'!W43+'11'!W43+'12'!W43+'13'!W43+'14'!W43+'15'!W43+'16'!W43+'17'!W43+'18'!W43+'19'!W43+'20'!W43+'21'!W43+'22'!W43+'23'!W43+'24'!W43+'25'!W43+'26'!W43+'27'!W43+'28'!W43+'29'!W43+'30'!W43+'31'!W43+'32'!W43+'33'!W43+'34'!W43+'35'!W43+'36'!W43+'37'!W43+'38'!W43+'39'!W43</f>
        <v>0</v>
      </c>
      <c r="G44" s="86">
        <f>'1'!Y43+'2'!Y43+'3'!Y43+'4'!Y43+'5'!Y43+'6'!Y43+'7'!Y43+'8'!Y43+'9'!Y43+'10'!Y43+'11'!Y43+'12'!Y43+'13'!Y43+'14'!Y43+'15'!Y43+'16'!Y43+'17'!Y43+'18'!Y43+'19'!Y43+'20'!Y43+'21'!Y43+'22'!Y43+'23'!Y43+'24'!Y43+'25'!Y43+'26'!Y43+'27'!Y43+'28'!Y43+'29'!Y43+'30'!Y43+'31'!Y43+'32'!Y43+'33'!Y43+'34'!Y43+'35'!Y43+'36'!Y43+'37'!Y43+'38'!Y43+'39'!Y43</f>
        <v>0</v>
      </c>
      <c r="H44" s="343">
        <f>$D44*環境係数!F44</f>
        <v>642.07882860786094</v>
      </c>
      <c r="I44" s="343">
        <f>$D44*環境係数!G44</f>
        <v>43.632536304630364</v>
      </c>
      <c r="J44" s="217">
        <v>39</v>
      </c>
    </row>
    <row r="45" spans="1:10" ht="14">
      <c r="A45" s="276">
        <v>40</v>
      </c>
      <c r="B45" s="104" t="s">
        <v>223</v>
      </c>
      <c r="C45" s="247">
        <f>SUM(C6:C44)</f>
        <v>10000</v>
      </c>
      <c r="D45" s="239">
        <f>SUM(D6:D44)</f>
        <v>14906.622783637327</v>
      </c>
      <c r="E45" s="240">
        <f>SUM(E6:E44)</f>
        <v>6545.9196753870574</v>
      </c>
      <c r="F45" s="241">
        <f>SUM(F6:F44)</f>
        <v>460</v>
      </c>
      <c r="G45" s="242">
        <f>SUM(G6:G44)</f>
        <v>431</v>
      </c>
      <c r="H45" s="346">
        <f t="shared" ref="H45:I45" si="1">SUM(H6:H44)</f>
        <v>212894.64912384498</v>
      </c>
      <c r="I45" s="346">
        <f t="shared" si="1"/>
        <v>15588.121314402386</v>
      </c>
      <c r="J45" s="75"/>
    </row>
    <row r="46" spans="1:10">
      <c r="A46" s="107" t="s">
        <v>355</v>
      </c>
      <c r="D46" s="67"/>
      <c r="E46" s="67"/>
      <c r="F46" s="67"/>
      <c r="G46" s="67"/>
      <c r="H46" s="67"/>
      <c r="I46" s="67"/>
      <c r="J46" s="67"/>
    </row>
    <row r="47" spans="1:10">
      <c r="A47" s="58" t="s">
        <v>395</v>
      </c>
      <c r="D47" s="237"/>
      <c r="E47" s="237"/>
      <c r="F47" s="237"/>
      <c r="G47" s="237"/>
      <c r="H47" s="237"/>
      <c r="I47" s="237"/>
      <c r="J47" s="67"/>
    </row>
    <row r="48" spans="1:10">
      <c r="A48" s="107"/>
      <c r="D48" s="67"/>
      <c r="E48" s="67"/>
      <c r="F48" s="67"/>
      <c r="G48" s="67"/>
      <c r="H48" s="67"/>
      <c r="I48" s="67"/>
      <c r="J48" s="67"/>
    </row>
    <row r="49" spans="1:10">
      <c r="A49" s="108" t="s">
        <v>393</v>
      </c>
      <c r="D49" s="67"/>
      <c r="E49" s="67"/>
      <c r="F49" s="67"/>
      <c r="G49" s="67"/>
      <c r="H49" s="67"/>
      <c r="I49" s="67"/>
      <c r="J49" s="67"/>
    </row>
    <row r="50" spans="1:10">
      <c r="A50" s="108" t="s">
        <v>356</v>
      </c>
    </row>
    <row r="51" spans="1:10">
      <c r="A51" s="108" t="s">
        <v>224</v>
      </c>
    </row>
  </sheetData>
  <mergeCells count="1">
    <mergeCell ref="M9:N9"/>
  </mergeCells>
  <phoneticPr fontId="3"/>
  <pageMargins left="0.75" right="0.75" top="1" bottom="1" header="0.51200000000000001" footer="0.51200000000000001"/>
  <pageSetup paperSize="9" scale="77" fitToHeight="0"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A7729-F7FC-4A60-A2E6-D8D164624D2B}">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customWidth="1"/>
    <col min="6" max="16384" width="8.1640625" style="83"/>
  </cols>
  <sheetData>
    <row r="1" spans="1:25" ht="13">
      <c r="B1" s="288" t="s">
        <v>238</v>
      </c>
      <c r="F1" s="289"/>
      <c r="G1" s="83" t="s">
        <v>355</v>
      </c>
    </row>
    <row r="2" spans="1:25">
      <c r="B2" s="83" t="s">
        <v>112</v>
      </c>
      <c r="S2" s="83" t="s">
        <v>240</v>
      </c>
      <c r="U2" s="290" t="s">
        <v>227</v>
      </c>
      <c r="W2" s="83" t="s">
        <v>216</v>
      </c>
      <c r="Y2" s="83" t="s">
        <v>241</v>
      </c>
    </row>
    <row r="3" spans="1:25" ht="44">
      <c r="B3" s="39"/>
      <c r="C3" s="40" t="s">
        <v>242</v>
      </c>
      <c r="D3" s="40" t="s">
        <v>346</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298">
        <f>投入係数表!AK5</f>
        <v>2.2930110495784752E-3</v>
      </c>
      <c r="E5" s="306">
        <f>$C$39*D5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S5*T5</f>
        <v>0</v>
      </c>
      <c r="V5" s="320">
        <f>分析係数表!D8</f>
        <v>0.32298797552049696</v>
      </c>
      <c r="W5" s="291">
        <f>ROUND(S5*V5,0)</f>
        <v>0</v>
      </c>
      <c r="X5" s="316">
        <f>分析係数表!E8</f>
        <v>0.12265584155979949</v>
      </c>
      <c r="Y5" s="292">
        <f>ROUND(S5*X5,0)</f>
        <v>0</v>
      </c>
    </row>
    <row r="6" spans="1:25">
      <c r="A6" s="278">
        <v>2</v>
      </c>
      <c r="B6" s="266" t="s">
        <v>74</v>
      </c>
      <c r="C6" s="287"/>
      <c r="D6" s="298">
        <f>投入係数表!AK6</f>
        <v>0</v>
      </c>
      <c r="E6" s="306">
        <f>$C$39*D6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S6*T6</f>
        <v>0</v>
      </c>
      <c r="V6" s="320">
        <f>分析係数表!D9</f>
        <v>0.29572434079210003</v>
      </c>
      <c r="W6" s="291">
        <f>ROUND(S6*V6,0)</f>
        <v>0</v>
      </c>
      <c r="X6" s="316">
        <f>分析係数表!E9</f>
        <v>0.26862065342998215</v>
      </c>
      <c r="Y6" s="292">
        <f>ROUND(S6*X6,0)</f>
        <v>0</v>
      </c>
    </row>
    <row r="7" spans="1:25">
      <c r="A7" s="278">
        <v>3</v>
      </c>
      <c r="B7" s="266" t="s">
        <v>75</v>
      </c>
      <c r="C7" s="287"/>
      <c r="D7" s="298">
        <f>投入係数表!AK7</f>
        <v>0</v>
      </c>
      <c r="E7" s="306">
        <f>$C$39*D7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 t="shared" ref="U7:U38" si="0">S7*T7</f>
        <v>0</v>
      </c>
      <c r="V7" s="320">
        <f>分析係数表!D10</f>
        <v>9.5045460793747427E-2</v>
      </c>
      <c r="W7" s="291">
        <f>ROUND(S7*V7,0)</f>
        <v>0</v>
      </c>
      <c r="X7" s="316">
        <f>分析係数表!E10</f>
        <v>4.2279520059697977E-2</v>
      </c>
      <c r="Y7" s="292">
        <f>ROUND(S7*X7,0)</f>
        <v>0</v>
      </c>
    </row>
    <row r="8" spans="1:25">
      <c r="A8" s="278">
        <v>4</v>
      </c>
      <c r="B8" s="266" t="s">
        <v>76</v>
      </c>
      <c r="C8" s="287"/>
      <c r="D8" s="298">
        <f>投入係数表!AK8</f>
        <v>3.1555197929979019E-5</v>
      </c>
      <c r="E8" s="306">
        <f>$C$39*D8</f>
        <v>0</v>
      </c>
      <c r="F8" s="316">
        <f>分析係数表!C11</f>
        <v>9.348517078458185E-3</v>
      </c>
      <c r="G8" s="306">
        <f>E8*F8</f>
        <v>0</v>
      </c>
      <c r="H8" s="306">
        <v>0</v>
      </c>
      <c r="I8" s="306">
        <f>C8+H8</f>
        <v>0</v>
      </c>
      <c r="J8" s="316">
        <f>分析係数表!G11</f>
        <v>0.2579516055394917</v>
      </c>
      <c r="K8" s="308">
        <f>I8*J8</f>
        <v>0</v>
      </c>
      <c r="L8" s="49"/>
      <c r="M8" s="50"/>
      <c r="N8" s="318">
        <f>分析係数表!H11</f>
        <v>-1.9466162084954558E-5</v>
      </c>
      <c r="O8" s="310">
        <f>$M$44*N8</f>
        <v>0</v>
      </c>
      <c r="P8" s="316">
        <f>分析係数表!C11</f>
        <v>9.348517078458185E-3</v>
      </c>
      <c r="Q8" s="310">
        <f t="shared" ref="Q8:Q38" si="1">O8*P8</f>
        <v>0</v>
      </c>
      <c r="R8" s="310">
        <v>0</v>
      </c>
      <c r="S8" s="311">
        <f t="shared" ref="S8:S38" si="2">I8+R8</f>
        <v>0</v>
      </c>
      <c r="T8" s="316">
        <f>分析係数表!F11</f>
        <v>0.54360066960888753</v>
      </c>
      <c r="U8" s="313">
        <f t="shared" si="0"/>
        <v>0</v>
      </c>
      <c r="V8" s="320">
        <f>分析係数表!D11</f>
        <v>4.0785268604474206E-2</v>
      </c>
      <c r="W8" s="291">
        <f>ROUND(S8*V8,0)</f>
        <v>0</v>
      </c>
      <c r="X8" s="316">
        <f>分析係数表!E11</f>
        <v>3.926343022371024E-2</v>
      </c>
      <c r="Y8" s="292">
        <f>ROUND(S8*X8,0)</f>
        <v>0</v>
      </c>
    </row>
    <row r="9" spans="1:25">
      <c r="A9" s="278">
        <v>5</v>
      </c>
      <c r="B9" s="266" t="s">
        <v>77</v>
      </c>
      <c r="C9" s="287"/>
      <c r="D9" s="298">
        <f>投入係数表!AK9</f>
        <v>1.6934622889088738E-3</v>
      </c>
      <c r="E9" s="306">
        <f t="shared" ref="E9:E43" si="3">$C$39*D9</f>
        <v>0</v>
      </c>
      <c r="F9" s="316">
        <f>分析係数表!C12</f>
        <v>0.26169189557273109</v>
      </c>
      <c r="G9" s="306">
        <f>E9*F9</f>
        <v>0</v>
      </c>
      <c r="H9" s="306">
        <v>0</v>
      </c>
      <c r="I9" s="306">
        <f t="shared" ref="I9:I38" si="4">C9+H9</f>
        <v>0</v>
      </c>
      <c r="J9" s="316">
        <f>分析係数表!G12</f>
        <v>0.13770114594385849</v>
      </c>
      <c r="K9" s="308">
        <f t="shared" ref="K9:K38" si="5">I9*J9</f>
        <v>0</v>
      </c>
      <c r="L9" s="49"/>
      <c r="M9" s="50"/>
      <c r="N9" s="318">
        <f>分析係数表!H12</f>
        <v>0.10146071966313146</v>
      </c>
      <c r="O9" s="310">
        <f t="shared" ref="O9:O43" si="6">$M$44*N9</f>
        <v>0</v>
      </c>
      <c r="P9" s="316">
        <f>分析係数表!C12</f>
        <v>0.26169189557273109</v>
      </c>
      <c r="Q9" s="310">
        <f t="shared" si="1"/>
        <v>0</v>
      </c>
      <c r="R9" s="310">
        <v>0</v>
      </c>
      <c r="S9" s="311">
        <f t="shared" si="2"/>
        <v>0</v>
      </c>
      <c r="T9" s="316">
        <f>分析係数表!F12</f>
        <v>0.33651535386825859</v>
      </c>
      <c r="U9" s="313">
        <f t="shared" si="0"/>
        <v>0</v>
      </c>
      <c r="V9" s="320">
        <f>分析係数表!D12</f>
        <v>3.4578030097235327E-2</v>
      </c>
      <c r="W9" s="291">
        <f>ROUND(S9*V9,0)</f>
        <v>0</v>
      </c>
      <c r="X9" s="316">
        <f>分析係数表!E12</f>
        <v>3.3355134693599395E-2</v>
      </c>
      <c r="Y9" s="292">
        <f t="shared" ref="Y9:Y38" si="7">ROUND(S9*X9,0)</f>
        <v>0</v>
      </c>
    </row>
    <row r="10" spans="1:25">
      <c r="A10" s="278">
        <v>6</v>
      </c>
      <c r="B10" s="266" t="s">
        <v>78</v>
      </c>
      <c r="C10" s="287"/>
      <c r="D10" s="298">
        <f>投入係数表!AK10</f>
        <v>1.9974440289676716E-2</v>
      </c>
      <c r="E10" s="306">
        <f t="shared" si="3"/>
        <v>0</v>
      </c>
      <c r="F10" s="316">
        <f>分析係数表!C13</f>
        <v>8.2810371123538395E-2</v>
      </c>
      <c r="G10" s="306">
        <f t="shared" ref="G10:G38" si="8">E10*F10</f>
        <v>0</v>
      </c>
      <c r="H10" s="306">
        <v>0</v>
      </c>
      <c r="I10" s="306">
        <f t="shared" si="4"/>
        <v>0</v>
      </c>
      <c r="J10" s="316">
        <f>分析係数表!G13</f>
        <v>0.2721720626600464</v>
      </c>
      <c r="K10" s="308">
        <f t="shared" si="5"/>
        <v>0</v>
      </c>
      <c r="L10" s="49"/>
      <c r="M10" s="50"/>
      <c r="N10" s="318">
        <f>分析係数表!H13</f>
        <v>1.212874021164739E-2</v>
      </c>
      <c r="O10" s="310">
        <f t="shared" si="6"/>
        <v>0</v>
      </c>
      <c r="P10" s="316">
        <f>分析係数表!C13</f>
        <v>8.2810371123538395E-2</v>
      </c>
      <c r="Q10" s="310">
        <f t="shared" si="1"/>
        <v>0</v>
      </c>
      <c r="R10" s="310">
        <v>0</v>
      </c>
      <c r="S10" s="311">
        <f t="shared" si="2"/>
        <v>0</v>
      </c>
      <c r="T10" s="316">
        <f>分析係数表!F13</f>
        <v>0.39077170920544851</v>
      </c>
      <c r="U10" s="313">
        <f t="shared" si="0"/>
        <v>0</v>
      </c>
      <c r="V10" s="320">
        <f>分析係数表!D13</f>
        <v>0.12720758845381647</v>
      </c>
      <c r="W10" s="291">
        <f t="shared" ref="W10:W38" si="9">ROUND(S10*V10,0)</f>
        <v>0</v>
      </c>
      <c r="X10" s="316">
        <f>分析係数表!E13</f>
        <v>9.5492852763317662E-2</v>
      </c>
      <c r="Y10" s="292">
        <f t="shared" si="7"/>
        <v>0</v>
      </c>
    </row>
    <row r="11" spans="1:25">
      <c r="A11" s="278">
        <v>7</v>
      </c>
      <c r="B11" s="266" t="s">
        <v>79</v>
      </c>
      <c r="C11" s="287"/>
      <c r="D11" s="298">
        <f>投入係数表!AK11</f>
        <v>1.8517641985242687E-2</v>
      </c>
      <c r="E11" s="306">
        <f t="shared" si="3"/>
        <v>0</v>
      </c>
      <c r="F11" s="316">
        <f>分析係数表!C14</f>
        <v>0.29759344347769412</v>
      </c>
      <c r="G11" s="306">
        <f t="shared" si="8"/>
        <v>0</v>
      </c>
      <c r="H11" s="306">
        <v>0</v>
      </c>
      <c r="I11" s="306">
        <f t="shared" si="4"/>
        <v>0</v>
      </c>
      <c r="J11" s="316">
        <f>分析係数表!G14</f>
        <v>0.17335642824825784</v>
      </c>
      <c r="K11" s="308">
        <f t="shared" si="5"/>
        <v>0</v>
      </c>
      <c r="L11" s="49"/>
      <c r="M11" s="50"/>
      <c r="N11" s="318">
        <f>分析係数表!H14</f>
        <v>1.9165801846449152E-3</v>
      </c>
      <c r="O11" s="310">
        <f t="shared" si="6"/>
        <v>0</v>
      </c>
      <c r="P11" s="316">
        <f>分析係数表!C14</f>
        <v>0.29759344347769412</v>
      </c>
      <c r="Q11" s="310">
        <f t="shared" si="1"/>
        <v>0</v>
      </c>
      <c r="R11" s="310">
        <v>0</v>
      </c>
      <c r="S11" s="311">
        <f t="shared" si="2"/>
        <v>0</v>
      </c>
      <c r="T11" s="316">
        <f>分析係数表!F14</f>
        <v>0.35598651785260127</v>
      </c>
      <c r="U11" s="313">
        <f t="shared" si="0"/>
        <v>0</v>
      </c>
      <c r="V11" s="320">
        <f>分析係数表!D14</f>
        <v>4.3833041969742803E-2</v>
      </c>
      <c r="W11" s="291">
        <f t="shared" si="9"/>
        <v>0</v>
      </c>
      <c r="X11" s="316">
        <f>分析係数表!E14</f>
        <v>3.8757158040430381E-2</v>
      </c>
      <c r="Y11" s="292">
        <f t="shared" si="7"/>
        <v>0</v>
      </c>
    </row>
    <row r="12" spans="1:25">
      <c r="A12" s="278">
        <v>8</v>
      </c>
      <c r="B12" s="266" t="s">
        <v>80</v>
      </c>
      <c r="C12" s="287"/>
      <c r="D12" s="298">
        <f>投入係数表!AK12</f>
        <v>2.177308657168552E-3</v>
      </c>
      <c r="E12" s="306">
        <f t="shared" si="3"/>
        <v>0</v>
      </c>
      <c r="F12" s="316">
        <f>分析係数表!C15</f>
        <v>0.21593049601829584</v>
      </c>
      <c r="G12" s="306">
        <f t="shared" si="8"/>
        <v>0</v>
      </c>
      <c r="H12" s="306">
        <v>0</v>
      </c>
      <c r="I12" s="306">
        <f t="shared" si="4"/>
        <v>0</v>
      </c>
      <c r="J12" s="316">
        <f>分析係数表!G15</f>
        <v>0.1171240792325445</v>
      </c>
      <c r="K12" s="308">
        <f t="shared" si="5"/>
        <v>0</v>
      </c>
      <c r="L12" s="49"/>
      <c r="M12" s="50"/>
      <c r="N12" s="318">
        <f>分析係数表!H15</f>
        <v>7.9892300155183192E-3</v>
      </c>
      <c r="O12" s="310">
        <f t="shared" si="6"/>
        <v>0</v>
      </c>
      <c r="P12" s="316">
        <f>分析係数表!C15</f>
        <v>0.21593049601829584</v>
      </c>
      <c r="Q12" s="310">
        <f t="shared" si="1"/>
        <v>0</v>
      </c>
      <c r="R12" s="310">
        <v>0</v>
      </c>
      <c r="S12" s="311">
        <f t="shared" si="2"/>
        <v>0</v>
      </c>
      <c r="T12" s="316">
        <f>分析係数表!F15</f>
        <v>0.35842164855867914</v>
      </c>
      <c r="U12" s="313">
        <f t="shared" si="0"/>
        <v>0</v>
      </c>
      <c r="V12" s="320">
        <f>分析係数表!D15</f>
        <v>1.5678367482667734E-2</v>
      </c>
      <c r="W12" s="291">
        <f t="shared" si="9"/>
        <v>0</v>
      </c>
      <c r="X12" s="316">
        <f>分析係数表!E15</f>
        <v>1.5634458686506418E-2</v>
      </c>
      <c r="Y12" s="292">
        <f t="shared" si="7"/>
        <v>0</v>
      </c>
    </row>
    <row r="13" spans="1:25">
      <c r="A13" s="278">
        <v>9</v>
      </c>
      <c r="B13" s="266" t="s">
        <v>81</v>
      </c>
      <c r="C13" s="287"/>
      <c r="D13" s="298">
        <f>投入係数表!AK13</f>
        <v>5.9797100077310233E-3</v>
      </c>
      <c r="E13" s="306">
        <f t="shared" si="3"/>
        <v>0</v>
      </c>
      <c r="F13" s="316">
        <f>分析係数表!C16</f>
        <v>0.18770505348742417</v>
      </c>
      <c r="G13" s="306">
        <f t="shared" si="8"/>
        <v>0</v>
      </c>
      <c r="H13" s="306">
        <v>0</v>
      </c>
      <c r="I13" s="306">
        <f t="shared" si="4"/>
        <v>0</v>
      </c>
      <c r="J13" s="316">
        <f>分析係数表!G16</f>
        <v>1.5279579137581789E-2</v>
      </c>
      <c r="K13" s="308">
        <f t="shared" si="5"/>
        <v>0</v>
      </c>
      <c r="L13" s="49"/>
      <c r="M13" s="50"/>
      <c r="N13" s="318">
        <f>分析係数表!H16</f>
        <v>6.0242927132958465E-3</v>
      </c>
      <c r="O13" s="310">
        <f t="shared" si="6"/>
        <v>0</v>
      </c>
      <c r="P13" s="316">
        <f>分析係数表!C16</f>
        <v>0.18770505348742417</v>
      </c>
      <c r="Q13" s="310">
        <f t="shared" si="1"/>
        <v>0</v>
      </c>
      <c r="R13" s="310">
        <v>0</v>
      </c>
      <c r="S13" s="311">
        <f t="shared" si="2"/>
        <v>0</v>
      </c>
      <c r="T13" s="316">
        <f>分析係数表!F16</f>
        <v>0.2627694146106877</v>
      </c>
      <c r="U13" s="313">
        <f t="shared" si="0"/>
        <v>0</v>
      </c>
      <c r="V13" s="320">
        <f>分析係数表!D16</f>
        <v>1.0339400475073228E-2</v>
      </c>
      <c r="W13" s="291">
        <f t="shared" si="9"/>
        <v>0</v>
      </c>
      <c r="X13" s="316">
        <f>分析係数表!E16</f>
        <v>1.0339400475073228E-2</v>
      </c>
      <c r="Y13" s="292">
        <f t="shared" si="7"/>
        <v>0</v>
      </c>
    </row>
    <row r="14" spans="1:25">
      <c r="A14" s="278">
        <v>10</v>
      </c>
      <c r="B14" s="266" t="s">
        <v>82</v>
      </c>
      <c r="C14" s="287"/>
      <c r="D14" s="298">
        <f>投入係数表!AK14</f>
        <v>7.1209563328652643E-3</v>
      </c>
      <c r="E14" s="306">
        <f t="shared" si="3"/>
        <v>0</v>
      </c>
      <c r="F14" s="316">
        <f>分析係数表!C17</f>
        <v>0.24245613901755958</v>
      </c>
      <c r="G14" s="306">
        <f t="shared" si="8"/>
        <v>0</v>
      </c>
      <c r="H14" s="306">
        <v>0</v>
      </c>
      <c r="I14" s="306">
        <f t="shared" si="4"/>
        <v>0</v>
      </c>
      <c r="J14" s="316">
        <f>分析係数表!G17</f>
        <v>0.24054742090319753</v>
      </c>
      <c r="K14" s="308">
        <f t="shared" si="5"/>
        <v>0</v>
      </c>
      <c r="L14" s="49"/>
      <c r="M14" s="50"/>
      <c r="N14" s="318">
        <f>分析係数表!H17</f>
        <v>2.8816966460243139E-3</v>
      </c>
      <c r="O14" s="310">
        <f t="shared" si="6"/>
        <v>0</v>
      </c>
      <c r="P14" s="316">
        <f>分析係数表!C17</f>
        <v>0.24245613901755958</v>
      </c>
      <c r="Q14" s="310">
        <f t="shared" si="1"/>
        <v>0</v>
      </c>
      <c r="R14" s="310">
        <v>0</v>
      </c>
      <c r="S14" s="311">
        <f t="shared" si="2"/>
        <v>0</v>
      </c>
      <c r="T14" s="316">
        <f>分析係数表!F17</f>
        <v>0.42825667105631338</v>
      </c>
      <c r="U14" s="313">
        <f t="shared" si="0"/>
        <v>0</v>
      </c>
      <c r="V14" s="320">
        <f>分析係数表!D17</f>
        <v>5.1560411778863557E-2</v>
      </c>
      <c r="W14" s="291">
        <f t="shared" si="9"/>
        <v>0</v>
      </c>
      <c r="X14" s="316">
        <f>分析係数表!E17</f>
        <v>4.9008807340167618E-2</v>
      </c>
      <c r="Y14" s="292">
        <f t="shared" si="7"/>
        <v>0</v>
      </c>
    </row>
    <row r="15" spans="1:25">
      <c r="A15" s="278">
        <v>11</v>
      </c>
      <c r="B15" s="266" t="s">
        <v>83</v>
      </c>
      <c r="C15" s="287"/>
      <c r="D15" s="298">
        <f>投入係数表!AK15</f>
        <v>4.154767727447237E-4</v>
      </c>
      <c r="E15" s="306">
        <f t="shared" si="3"/>
        <v>0</v>
      </c>
      <c r="F15" s="316">
        <f>分析係数表!C18</f>
        <v>0.40831687749419565</v>
      </c>
      <c r="G15" s="306">
        <f t="shared" si="8"/>
        <v>0</v>
      </c>
      <c r="H15" s="306">
        <v>0</v>
      </c>
      <c r="I15" s="306">
        <f t="shared" si="4"/>
        <v>0</v>
      </c>
      <c r="J15" s="316">
        <f>分析係数表!G18</f>
        <v>0.21766947174074985</v>
      </c>
      <c r="K15" s="308">
        <f t="shared" si="5"/>
        <v>0</v>
      </c>
      <c r="L15" s="49"/>
      <c r="M15" s="50"/>
      <c r="N15" s="318">
        <f>分析係数表!H18</f>
        <v>4.4543159123807785E-4</v>
      </c>
      <c r="O15" s="310">
        <f t="shared" si="6"/>
        <v>0</v>
      </c>
      <c r="P15" s="316">
        <f>分析係数表!C18</f>
        <v>0.40831687749419565</v>
      </c>
      <c r="Q15" s="310">
        <f t="shared" si="1"/>
        <v>0</v>
      </c>
      <c r="R15" s="310">
        <v>0</v>
      </c>
      <c r="S15" s="311">
        <f t="shared" si="2"/>
        <v>0</v>
      </c>
      <c r="T15" s="316">
        <f>分析係数表!F18</f>
        <v>0.48997194925916815</v>
      </c>
      <c r="U15" s="313">
        <f t="shared" si="0"/>
        <v>0</v>
      </c>
      <c r="V15" s="320">
        <f>分析係数表!D18</f>
        <v>3.8565313316438733E-2</v>
      </c>
      <c r="W15" s="291">
        <f t="shared" si="9"/>
        <v>0</v>
      </c>
      <c r="X15" s="316">
        <f>分析係数表!E18</f>
        <v>3.6576455199010559E-2</v>
      </c>
      <c r="Y15" s="292">
        <f t="shared" si="7"/>
        <v>0</v>
      </c>
    </row>
    <row r="16" spans="1:25">
      <c r="A16" s="278">
        <v>12</v>
      </c>
      <c r="B16" s="266" t="s">
        <v>84</v>
      </c>
      <c r="C16" s="287"/>
      <c r="D16" s="298">
        <f>投入係数表!AK16</f>
        <v>5.2591996549965023E-6</v>
      </c>
      <c r="E16" s="306">
        <f t="shared" si="3"/>
        <v>0</v>
      </c>
      <c r="F16" s="316">
        <f>分析係数表!C19</f>
        <v>0.72110086081153413</v>
      </c>
      <c r="G16" s="306">
        <f t="shared" si="8"/>
        <v>0</v>
      </c>
      <c r="H16" s="306">
        <v>0</v>
      </c>
      <c r="I16" s="306">
        <f t="shared" si="4"/>
        <v>0</v>
      </c>
      <c r="J16" s="316">
        <f>分析係数表!G19</f>
        <v>6.2445810408374151E-2</v>
      </c>
      <c r="K16" s="308">
        <f t="shared" si="5"/>
        <v>0</v>
      </c>
      <c r="L16" s="49"/>
      <c r="M16" s="50"/>
      <c r="N16" s="318">
        <f>分析係数表!H19</f>
        <v>-1.2604560155461526E-4</v>
      </c>
      <c r="O16" s="310">
        <f t="shared" si="6"/>
        <v>0</v>
      </c>
      <c r="P16" s="316">
        <f>分析係数表!C19</f>
        <v>0.72110086081153413</v>
      </c>
      <c r="Q16" s="310">
        <f t="shared" si="1"/>
        <v>0</v>
      </c>
      <c r="R16" s="310">
        <v>0</v>
      </c>
      <c r="S16" s="311">
        <f t="shared" si="2"/>
        <v>0</v>
      </c>
      <c r="T16" s="316">
        <f>分析係数表!F19</f>
        <v>0.21331101927013058</v>
      </c>
      <c r="U16" s="313">
        <f t="shared" si="0"/>
        <v>0</v>
      </c>
      <c r="V16" s="320">
        <f>分析係数表!D19</f>
        <v>1.2736199640345095E-2</v>
      </c>
      <c r="W16" s="291">
        <f t="shared" si="9"/>
        <v>0</v>
      </c>
      <c r="X16" s="316">
        <f>分析係数表!E19</f>
        <v>1.2523714081279422E-2</v>
      </c>
      <c r="Y16" s="292">
        <f t="shared" si="7"/>
        <v>0</v>
      </c>
    </row>
    <row r="17" spans="1:25">
      <c r="A17" s="278">
        <v>13</v>
      </c>
      <c r="B17" s="266" t="s">
        <v>85</v>
      </c>
      <c r="C17" s="287"/>
      <c r="D17" s="298">
        <f>投入係数表!AK17</f>
        <v>2.051087865448636E-4</v>
      </c>
      <c r="E17" s="306">
        <f t="shared" si="3"/>
        <v>0</v>
      </c>
      <c r="F17" s="316">
        <f>分析係数表!C20</f>
        <v>4.9598906854145253E-2</v>
      </c>
      <c r="G17" s="306">
        <f t="shared" si="8"/>
        <v>0</v>
      </c>
      <c r="H17" s="306">
        <v>0</v>
      </c>
      <c r="I17" s="306">
        <f t="shared" si="4"/>
        <v>0</v>
      </c>
      <c r="J17" s="316">
        <f>分析係数表!G20</f>
        <v>0.11671945764775135</v>
      </c>
      <c r="K17" s="308">
        <f t="shared" si="5"/>
        <v>0</v>
      </c>
      <c r="L17" s="49"/>
      <c r="M17" s="50"/>
      <c r="N17" s="318">
        <f>分析係数表!H20</f>
        <v>7.0439320449493942E-4</v>
      </c>
      <c r="O17" s="310">
        <f t="shared" si="6"/>
        <v>0</v>
      </c>
      <c r="P17" s="316">
        <f>分析係数表!C20</f>
        <v>4.9598906854145253E-2</v>
      </c>
      <c r="Q17" s="310">
        <f t="shared" si="1"/>
        <v>0</v>
      </c>
      <c r="R17" s="310">
        <v>0</v>
      </c>
      <c r="S17" s="311">
        <f t="shared" si="2"/>
        <v>0</v>
      </c>
      <c r="T17" s="316">
        <f>分析係数表!F20</f>
        <v>0.2109583665362576</v>
      </c>
      <c r="U17" s="313">
        <f t="shared" si="0"/>
        <v>0</v>
      </c>
      <c r="V17" s="320">
        <f>分析係数表!D20</f>
        <v>3.0797631013066269E-2</v>
      </c>
      <c r="W17" s="291">
        <f t="shared" si="9"/>
        <v>0</v>
      </c>
      <c r="X17" s="316">
        <f>分析係数表!E20</f>
        <v>2.9972730221401771E-2</v>
      </c>
      <c r="Y17" s="292">
        <f t="shared" si="7"/>
        <v>0</v>
      </c>
    </row>
    <row r="18" spans="1:25">
      <c r="A18" s="278">
        <v>14</v>
      </c>
      <c r="B18" s="266" t="s">
        <v>86</v>
      </c>
      <c r="C18" s="287"/>
      <c r="D18" s="298">
        <f>投入係数表!AK18</f>
        <v>2.156271858548566E-3</v>
      </c>
      <c r="E18" s="306">
        <f t="shared" si="3"/>
        <v>0</v>
      </c>
      <c r="F18" s="316">
        <f>分析係数表!C21</f>
        <v>0.28411166756853934</v>
      </c>
      <c r="G18" s="306">
        <f t="shared" si="8"/>
        <v>0</v>
      </c>
      <c r="H18" s="306">
        <v>0</v>
      </c>
      <c r="I18" s="306">
        <f t="shared" si="4"/>
        <v>0</v>
      </c>
      <c r="J18" s="316">
        <f>分析係数表!G21</f>
        <v>0.29005387701730417</v>
      </c>
      <c r="K18" s="308">
        <f t="shared" si="5"/>
        <v>0</v>
      </c>
      <c r="L18" s="49"/>
      <c r="M18" s="50"/>
      <c r="N18" s="318">
        <f>分析係数表!H21</f>
        <v>2.3737267060065176E-3</v>
      </c>
      <c r="O18" s="310">
        <f t="shared" si="6"/>
        <v>0</v>
      </c>
      <c r="P18" s="316">
        <f>分析係数表!C21</f>
        <v>0.28411166756853934</v>
      </c>
      <c r="Q18" s="310">
        <f t="shared" si="1"/>
        <v>0</v>
      </c>
      <c r="R18" s="310">
        <v>0</v>
      </c>
      <c r="S18" s="311">
        <f t="shared" si="2"/>
        <v>0</v>
      </c>
      <c r="T18" s="316">
        <f>分析係数表!F21</f>
        <v>0.45791147145628314</v>
      </c>
      <c r="U18" s="313">
        <f t="shared" si="0"/>
        <v>0</v>
      </c>
      <c r="V18" s="320">
        <f>分析係数表!D21</f>
        <v>5.9847590028896828E-2</v>
      </c>
      <c r="W18" s="291">
        <f t="shared" si="9"/>
        <v>0</v>
      </c>
      <c r="X18" s="316">
        <f>分析係数表!E21</f>
        <v>5.4782163530779596E-2</v>
      </c>
      <c r="Y18" s="292">
        <f t="shared" si="7"/>
        <v>0</v>
      </c>
    </row>
    <row r="19" spans="1:25">
      <c r="A19" s="278">
        <v>15</v>
      </c>
      <c r="B19" s="266" t="s">
        <v>70</v>
      </c>
      <c r="C19" s="287"/>
      <c r="D19" s="298">
        <f>投入係数表!AK19</f>
        <v>0</v>
      </c>
      <c r="E19" s="306">
        <f t="shared" si="3"/>
        <v>0</v>
      </c>
      <c r="F19" s="316">
        <f>分析係数表!C22</f>
        <v>0.28280144764930404</v>
      </c>
      <c r="G19" s="306">
        <f t="shared" si="8"/>
        <v>0</v>
      </c>
      <c r="H19" s="306">
        <v>0</v>
      </c>
      <c r="I19" s="306">
        <f t="shared" si="4"/>
        <v>0</v>
      </c>
      <c r="J19" s="316">
        <f>分析係数表!G22</f>
        <v>0.21325815420745545</v>
      </c>
      <c r="K19" s="308">
        <f t="shared" si="5"/>
        <v>0</v>
      </c>
      <c r="L19" s="49"/>
      <c r="M19" s="50"/>
      <c r="N19" s="318">
        <f>分析係数表!H22</f>
        <v>5.2408897921031505E-5</v>
      </c>
      <c r="O19" s="310">
        <f t="shared" si="6"/>
        <v>0</v>
      </c>
      <c r="P19" s="316">
        <f>分析係数表!C22</f>
        <v>0.28280144764930404</v>
      </c>
      <c r="Q19" s="310">
        <f t="shared" si="1"/>
        <v>0</v>
      </c>
      <c r="R19" s="310">
        <v>0</v>
      </c>
      <c r="S19" s="311">
        <f t="shared" si="2"/>
        <v>0</v>
      </c>
      <c r="T19" s="316">
        <f>分析係数表!F22</f>
        <v>0.43073258580094059</v>
      </c>
      <c r="U19" s="313">
        <f t="shared" si="0"/>
        <v>0</v>
      </c>
      <c r="V19" s="320">
        <f>分析係数表!D22</f>
        <v>2.2938556731137788E-2</v>
      </c>
      <c r="W19" s="291">
        <f t="shared" si="9"/>
        <v>0</v>
      </c>
      <c r="X19" s="316">
        <f>分析係数表!E22</f>
        <v>2.2183368519679003E-2</v>
      </c>
      <c r="Y19" s="292">
        <f t="shared" si="7"/>
        <v>0</v>
      </c>
    </row>
    <row r="20" spans="1:25">
      <c r="A20" s="278">
        <v>16</v>
      </c>
      <c r="B20" s="266" t="s">
        <v>71</v>
      </c>
      <c r="C20" s="287"/>
      <c r="D20" s="298">
        <f>投入係数表!AK20</f>
        <v>0</v>
      </c>
      <c r="E20" s="306">
        <f t="shared" si="3"/>
        <v>0</v>
      </c>
      <c r="F20" s="316">
        <f>分析係数表!C23</f>
        <v>0.31843177703160996</v>
      </c>
      <c r="G20" s="306">
        <f t="shared" si="8"/>
        <v>0</v>
      </c>
      <c r="H20" s="306">
        <v>0</v>
      </c>
      <c r="I20" s="306">
        <f t="shared" si="4"/>
        <v>0</v>
      </c>
      <c r="J20" s="316">
        <f>分析係数表!G23</f>
        <v>0.24379890925547271</v>
      </c>
      <c r="K20" s="308">
        <f t="shared" si="5"/>
        <v>0</v>
      </c>
      <c r="L20" s="49"/>
      <c r="M20" s="50"/>
      <c r="N20" s="318">
        <f>分析係数表!H23</f>
        <v>7.2227388731505603E-6</v>
      </c>
      <c r="O20" s="310">
        <f t="shared" si="6"/>
        <v>0</v>
      </c>
      <c r="P20" s="316">
        <f>分析係数表!C23</f>
        <v>0.31843177703160996</v>
      </c>
      <c r="Q20" s="310">
        <f t="shared" si="1"/>
        <v>0</v>
      </c>
      <c r="R20" s="310">
        <v>0</v>
      </c>
      <c r="S20" s="311">
        <f t="shared" si="2"/>
        <v>0</v>
      </c>
      <c r="T20" s="316">
        <f>分析係数表!F23</f>
        <v>0.43764444987651224</v>
      </c>
      <c r="U20" s="313">
        <f t="shared" si="0"/>
        <v>0</v>
      </c>
      <c r="V20" s="320">
        <f>分析係数表!D23</f>
        <v>3.7770855561684982E-2</v>
      </c>
      <c r="W20" s="291">
        <f t="shared" si="9"/>
        <v>0</v>
      </c>
      <c r="X20" s="316">
        <f>分析係数表!E23</f>
        <v>3.6503495425501575E-2</v>
      </c>
      <c r="Y20" s="292">
        <f t="shared" si="7"/>
        <v>0</v>
      </c>
    </row>
    <row r="21" spans="1:25">
      <c r="A21" s="278">
        <v>17</v>
      </c>
      <c r="B21" s="266" t="s">
        <v>72</v>
      </c>
      <c r="C21" s="287"/>
      <c r="D21" s="298">
        <f>投入係数表!AK21</f>
        <v>0</v>
      </c>
      <c r="E21" s="306">
        <f t="shared" si="3"/>
        <v>0</v>
      </c>
      <c r="F21" s="316">
        <f>分析係数表!C24</f>
        <v>6.5709335168878003E-2</v>
      </c>
      <c r="G21" s="306">
        <f t="shared" si="8"/>
        <v>0</v>
      </c>
      <c r="H21" s="306">
        <v>0</v>
      </c>
      <c r="I21" s="306">
        <f t="shared" si="4"/>
        <v>0</v>
      </c>
      <c r="J21" s="316">
        <f>分析係数表!G24</f>
        <v>0.24633125110096343</v>
      </c>
      <c r="K21" s="308">
        <f t="shared" si="5"/>
        <v>0</v>
      </c>
      <c r="L21" s="49"/>
      <c r="M21" s="50"/>
      <c r="N21" s="318">
        <f>分析係数表!H24</f>
        <v>2.8080599423907303E-4</v>
      </c>
      <c r="O21" s="310">
        <f t="shared" si="6"/>
        <v>0</v>
      </c>
      <c r="P21" s="316">
        <f>分析係数表!C24</f>
        <v>6.5709335168878003E-2</v>
      </c>
      <c r="Q21" s="310">
        <f t="shared" si="1"/>
        <v>0</v>
      </c>
      <c r="R21" s="310">
        <v>0</v>
      </c>
      <c r="S21" s="311">
        <f t="shared" si="2"/>
        <v>0</v>
      </c>
      <c r="T21" s="316">
        <f>分析係数表!F24</f>
        <v>0.36721364788140759</v>
      </c>
      <c r="U21" s="313">
        <f t="shared" si="0"/>
        <v>0</v>
      </c>
      <c r="V21" s="320">
        <f>分析係数表!D24</f>
        <v>3.9309475738153632E-2</v>
      </c>
      <c r="W21" s="291">
        <f t="shared" si="9"/>
        <v>0</v>
      </c>
      <c r="X21" s="316">
        <f>分析係数表!E24</f>
        <v>3.8550657867992791E-2</v>
      </c>
      <c r="Y21" s="292">
        <f t="shared" si="7"/>
        <v>0</v>
      </c>
    </row>
    <row r="22" spans="1:25">
      <c r="A22" s="278">
        <v>18</v>
      </c>
      <c r="B22" s="266" t="s">
        <v>87</v>
      </c>
      <c r="C22" s="287"/>
      <c r="D22" s="298">
        <f>投入係数表!AK22</f>
        <v>0</v>
      </c>
      <c r="E22" s="306">
        <f t="shared" si="3"/>
        <v>0</v>
      </c>
      <c r="F22" s="316">
        <f>分析係数表!C25</f>
        <v>0.13092441386923714</v>
      </c>
      <c r="G22" s="306">
        <f t="shared" si="8"/>
        <v>0</v>
      </c>
      <c r="H22" s="306">
        <v>0</v>
      </c>
      <c r="I22" s="306">
        <f t="shared" si="4"/>
        <v>0</v>
      </c>
      <c r="J22" s="316">
        <f>分析係数表!G25</f>
        <v>0.2605848403511512</v>
      </c>
      <c r="K22" s="308">
        <f t="shared" si="5"/>
        <v>0</v>
      </c>
      <c r="L22" s="49"/>
      <c r="M22" s="50"/>
      <c r="N22" s="318">
        <f>分析係数表!H25</f>
        <v>9.8123550057191766E-5</v>
      </c>
      <c r="O22" s="310">
        <f t="shared" si="6"/>
        <v>0</v>
      </c>
      <c r="P22" s="316">
        <f>分析係数表!C25</f>
        <v>0.13092441386923714</v>
      </c>
      <c r="Q22" s="310">
        <f t="shared" si="1"/>
        <v>0</v>
      </c>
      <c r="R22" s="310">
        <v>0</v>
      </c>
      <c r="S22" s="311">
        <f t="shared" si="2"/>
        <v>0</v>
      </c>
      <c r="T22" s="316">
        <f>分析係数表!F25</f>
        <v>0.33318683873123567</v>
      </c>
      <c r="U22" s="313">
        <f t="shared" si="0"/>
        <v>0</v>
      </c>
      <c r="V22" s="320">
        <f>分析係数表!D25</f>
        <v>4.284059086963312E-2</v>
      </c>
      <c r="W22" s="291">
        <f t="shared" si="9"/>
        <v>0</v>
      </c>
      <c r="X22" s="316">
        <f>分析係数表!E25</f>
        <v>4.249917369780222E-2</v>
      </c>
      <c r="Y22" s="292">
        <f t="shared" si="7"/>
        <v>0</v>
      </c>
    </row>
    <row r="23" spans="1:25">
      <c r="A23" s="278">
        <v>19</v>
      </c>
      <c r="B23" s="266" t="s">
        <v>88</v>
      </c>
      <c r="C23" s="287"/>
      <c r="D23" s="298">
        <f>投入係数表!AK23</f>
        <v>0</v>
      </c>
      <c r="E23" s="306">
        <f t="shared" si="3"/>
        <v>0</v>
      </c>
      <c r="F23" s="316">
        <f>分析係数表!C26</f>
        <v>0.15308736674872969</v>
      </c>
      <c r="G23" s="306">
        <f t="shared" si="8"/>
        <v>0</v>
      </c>
      <c r="H23" s="306">
        <v>0</v>
      </c>
      <c r="I23" s="306">
        <f t="shared" si="4"/>
        <v>0</v>
      </c>
      <c r="J23" s="316">
        <f>分析係数表!G26</f>
        <v>0.20415569699579933</v>
      </c>
      <c r="K23" s="308">
        <f t="shared" si="5"/>
        <v>0</v>
      </c>
      <c r="L23" s="49"/>
      <c r="M23" s="50"/>
      <c r="N23" s="318">
        <f>分析係数表!H26</f>
        <v>8.8175548492147558E-3</v>
      </c>
      <c r="O23" s="310">
        <f t="shared" si="6"/>
        <v>0</v>
      </c>
      <c r="P23" s="316">
        <f>分析係数表!C26</f>
        <v>0.15308736674872969</v>
      </c>
      <c r="Q23" s="310">
        <f t="shared" si="1"/>
        <v>0</v>
      </c>
      <c r="R23" s="310">
        <v>0</v>
      </c>
      <c r="S23" s="311">
        <f t="shared" si="2"/>
        <v>0</v>
      </c>
      <c r="T23" s="316">
        <f>分析係数表!F26</f>
        <v>0.33811565690794865</v>
      </c>
      <c r="U23" s="313">
        <f t="shared" si="0"/>
        <v>0</v>
      </c>
      <c r="V23" s="320">
        <f>分析係数表!D26</f>
        <v>3.3929737559631502E-2</v>
      </c>
      <c r="W23" s="291">
        <f t="shared" si="9"/>
        <v>0</v>
      </c>
      <c r="X23" s="316">
        <f>分析係数表!E26</f>
        <v>3.3531988342571602E-2</v>
      </c>
      <c r="Y23" s="292">
        <f t="shared" si="7"/>
        <v>0</v>
      </c>
    </row>
    <row r="24" spans="1:25">
      <c r="A24" s="278">
        <v>20</v>
      </c>
      <c r="B24" s="266" t="s">
        <v>89</v>
      </c>
      <c r="C24" s="287"/>
      <c r="D24" s="298">
        <f>投入係数表!AK24</f>
        <v>4.7332796894968525E-5</v>
      </c>
      <c r="E24" s="306">
        <f t="shared" si="3"/>
        <v>0</v>
      </c>
      <c r="F24" s="316">
        <f>分析係数表!C27</f>
        <v>0.18884998044104273</v>
      </c>
      <c r="G24" s="306">
        <f t="shared" si="8"/>
        <v>0</v>
      </c>
      <c r="H24" s="306">
        <v>0</v>
      </c>
      <c r="I24" s="306">
        <f t="shared" si="4"/>
        <v>0</v>
      </c>
      <c r="J24" s="316">
        <f>分析係数表!G27</f>
        <v>0.16481626532719168</v>
      </c>
      <c r="K24" s="308">
        <f t="shared" si="5"/>
        <v>0</v>
      </c>
      <c r="L24" s="49"/>
      <c r="M24" s="50"/>
      <c r="N24" s="318">
        <f>分析係数表!H27</f>
        <v>2.2388024205688101E-2</v>
      </c>
      <c r="O24" s="310">
        <f t="shared" si="6"/>
        <v>0</v>
      </c>
      <c r="P24" s="316">
        <f>分析係数表!C27</f>
        <v>0.18884998044104273</v>
      </c>
      <c r="Q24" s="310">
        <f t="shared" si="1"/>
        <v>0</v>
      </c>
      <c r="R24" s="310">
        <v>0</v>
      </c>
      <c r="S24" s="311">
        <f t="shared" si="2"/>
        <v>0</v>
      </c>
      <c r="T24" s="316">
        <f>分析係数表!F27</f>
        <v>0.29536956526946395</v>
      </c>
      <c r="U24" s="313">
        <f t="shared" si="0"/>
        <v>0</v>
      </c>
      <c r="V24" s="320">
        <f>分析係数表!D27</f>
        <v>2.042747265118797E-2</v>
      </c>
      <c r="W24" s="291">
        <f t="shared" si="9"/>
        <v>0</v>
      </c>
      <c r="X24" s="316">
        <f>分析係数表!E27</f>
        <v>2.035082172191522E-2</v>
      </c>
      <c r="Y24" s="292">
        <f t="shared" si="7"/>
        <v>0</v>
      </c>
    </row>
    <row r="25" spans="1:25">
      <c r="A25" s="278">
        <v>21</v>
      </c>
      <c r="B25" s="266" t="s">
        <v>90</v>
      </c>
      <c r="C25" s="287"/>
      <c r="D25" s="298">
        <f>投入係数表!AK25</f>
        <v>0</v>
      </c>
      <c r="E25" s="306">
        <f t="shared" si="3"/>
        <v>0</v>
      </c>
      <c r="F25" s="316">
        <f>分析係数表!C28</f>
        <v>0.2115566871254172</v>
      </c>
      <c r="G25" s="306">
        <f t="shared" si="8"/>
        <v>0</v>
      </c>
      <c r="H25" s="306">
        <v>0</v>
      </c>
      <c r="I25" s="306">
        <f t="shared" si="4"/>
        <v>0</v>
      </c>
      <c r="J25" s="316">
        <f>分析係数表!G28</f>
        <v>0.18177207604774032</v>
      </c>
      <c r="K25" s="308">
        <f t="shared" si="5"/>
        <v>0</v>
      </c>
      <c r="L25" s="49"/>
      <c r="M25" s="50"/>
      <c r="N25" s="318">
        <f>分析係数表!H28</f>
        <v>7.2231792840574596E-3</v>
      </c>
      <c r="O25" s="310">
        <f t="shared" si="6"/>
        <v>0</v>
      </c>
      <c r="P25" s="316">
        <f>分析係数表!C28</f>
        <v>0.2115566871254172</v>
      </c>
      <c r="Q25" s="310">
        <f t="shared" si="1"/>
        <v>0</v>
      </c>
      <c r="R25" s="310">
        <v>0</v>
      </c>
      <c r="S25" s="311">
        <f t="shared" si="2"/>
        <v>0</v>
      </c>
      <c r="T25" s="316">
        <f>分析係数表!F28</f>
        <v>0.29628808224417325</v>
      </c>
      <c r="U25" s="313">
        <f t="shared" si="0"/>
        <v>0</v>
      </c>
      <c r="V25" s="320">
        <f>分析係数表!D28</f>
        <v>3.0551159487848582E-2</v>
      </c>
      <c r="W25" s="291">
        <f t="shared" si="9"/>
        <v>0</v>
      </c>
      <c r="X25" s="316">
        <f>分析係数表!E28</f>
        <v>3.018459578819983E-2</v>
      </c>
      <c r="Y25" s="292">
        <f t="shared" si="7"/>
        <v>0</v>
      </c>
    </row>
    <row r="26" spans="1:25">
      <c r="A26" s="278">
        <v>22</v>
      </c>
      <c r="B26" s="266" t="s">
        <v>64</v>
      </c>
      <c r="C26" s="287"/>
      <c r="D26" s="298">
        <f>投入係数表!AK26</f>
        <v>3.9496589409023737E-2</v>
      </c>
      <c r="E26" s="306">
        <f t="shared" si="3"/>
        <v>0</v>
      </c>
      <c r="F26" s="316">
        <f>分析係数表!C29</f>
        <v>0.4024048564090591</v>
      </c>
      <c r="G26" s="306">
        <f t="shared" si="8"/>
        <v>0</v>
      </c>
      <c r="H26" s="306">
        <v>0</v>
      </c>
      <c r="I26" s="306">
        <f t="shared" si="4"/>
        <v>0</v>
      </c>
      <c r="J26" s="316">
        <f>分析係数表!G29</f>
        <v>0.28848634430593861</v>
      </c>
      <c r="K26" s="308">
        <f t="shared" si="5"/>
        <v>0</v>
      </c>
      <c r="L26" s="49"/>
      <c r="M26" s="50"/>
      <c r="N26" s="318">
        <f>分析係数表!H29</f>
        <v>7.7130042947109994E-3</v>
      </c>
      <c r="O26" s="310">
        <f t="shared" si="6"/>
        <v>0</v>
      </c>
      <c r="P26" s="316">
        <f>分析係数表!C29</f>
        <v>0.4024048564090591</v>
      </c>
      <c r="Q26" s="310">
        <f t="shared" si="1"/>
        <v>0</v>
      </c>
      <c r="R26" s="310">
        <v>0</v>
      </c>
      <c r="S26" s="311">
        <f t="shared" si="2"/>
        <v>0</v>
      </c>
      <c r="T26" s="316">
        <f>分析係数表!F29</f>
        <v>0.40202182464221792</v>
      </c>
      <c r="U26" s="313">
        <f t="shared" si="0"/>
        <v>0</v>
      </c>
      <c r="V26" s="320">
        <f>分析係数表!D29</f>
        <v>7.9194780809421356E-2</v>
      </c>
      <c r="W26" s="291">
        <f t="shared" si="9"/>
        <v>0</v>
      </c>
      <c r="X26" s="316">
        <f>分析係数表!E29</f>
        <v>6.5944675090492746E-2</v>
      </c>
      <c r="Y26" s="292">
        <f t="shared" si="7"/>
        <v>0</v>
      </c>
    </row>
    <row r="27" spans="1:25">
      <c r="A27" s="278">
        <v>23</v>
      </c>
      <c r="B27" s="266" t="s">
        <v>91</v>
      </c>
      <c r="C27" s="287"/>
      <c r="D27" s="298">
        <f>投入係数表!AK27</f>
        <v>1.6145742940839264E-3</v>
      </c>
      <c r="E27" s="306">
        <f t="shared" si="3"/>
        <v>0</v>
      </c>
      <c r="F27" s="316">
        <f>分析係数表!C30</f>
        <v>1</v>
      </c>
      <c r="G27" s="306">
        <f t="shared" si="8"/>
        <v>0</v>
      </c>
      <c r="H27" s="306">
        <v>0</v>
      </c>
      <c r="I27" s="306">
        <f t="shared" si="4"/>
        <v>0</v>
      </c>
      <c r="J27" s="316">
        <f>分析係数表!G30</f>
        <v>0.33838967095036887</v>
      </c>
      <c r="K27" s="308">
        <f t="shared" si="5"/>
        <v>0</v>
      </c>
      <c r="L27" s="49"/>
      <c r="M27" s="50"/>
      <c r="N27" s="318">
        <f>分析係数表!H30</f>
        <v>0</v>
      </c>
      <c r="O27" s="310">
        <f t="shared" si="6"/>
        <v>0</v>
      </c>
      <c r="P27" s="316">
        <f>分析係数表!C30</f>
        <v>1</v>
      </c>
      <c r="Q27" s="310">
        <f t="shared" si="1"/>
        <v>0</v>
      </c>
      <c r="R27" s="310">
        <v>0</v>
      </c>
      <c r="S27" s="311">
        <f t="shared" si="2"/>
        <v>0</v>
      </c>
      <c r="T27" s="316">
        <f>分析係数表!F30</f>
        <v>0.46362091424568164</v>
      </c>
      <c r="U27" s="313">
        <f t="shared" si="0"/>
        <v>0</v>
      </c>
      <c r="V27" s="320">
        <f>分析係数表!D30</f>
        <v>7.3824536053885614E-2</v>
      </c>
      <c r="W27" s="291">
        <f t="shared" si="9"/>
        <v>0</v>
      </c>
      <c r="X27" s="316">
        <f>分析係数表!E30</f>
        <v>5.6949248710145881E-2</v>
      </c>
      <c r="Y27" s="292">
        <f t="shared" si="7"/>
        <v>0</v>
      </c>
    </row>
    <row r="28" spans="1:25">
      <c r="A28" s="278">
        <v>24</v>
      </c>
      <c r="B28" s="266" t="s">
        <v>92</v>
      </c>
      <c r="C28" s="287"/>
      <c r="D28" s="298">
        <f>投入係数表!AK28</f>
        <v>3.9969917377973424E-3</v>
      </c>
      <c r="E28" s="306">
        <f t="shared" si="3"/>
        <v>0</v>
      </c>
      <c r="F28" s="316">
        <f>分析係数表!C31</f>
        <v>0.99932498158227889</v>
      </c>
      <c r="G28" s="306">
        <f t="shared" si="8"/>
        <v>0</v>
      </c>
      <c r="H28" s="306">
        <v>0</v>
      </c>
      <c r="I28" s="306">
        <f t="shared" si="4"/>
        <v>0</v>
      </c>
      <c r="J28" s="316">
        <f>分析係数表!G31</f>
        <v>7.0262508387801376E-2</v>
      </c>
      <c r="K28" s="308">
        <f t="shared" si="5"/>
        <v>0</v>
      </c>
      <c r="L28" s="49"/>
      <c r="M28" s="50"/>
      <c r="N28" s="318">
        <f>分析係数表!H31</f>
        <v>3.314462019579964E-2</v>
      </c>
      <c r="O28" s="310">
        <f t="shared" si="6"/>
        <v>0</v>
      </c>
      <c r="P28" s="316">
        <f>分析係数表!C31</f>
        <v>0.99932498158227889</v>
      </c>
      <c r="Q28" s="310">
        <f t="shared" si="1"/>
        <v>0</v>
      </c>
      <c r="R28" s="310">
        <v>0</v>
      </c>
      <c r="S28" s="311">
        <f t="shared" si="2"/>
        <v>0</v>
      </c>
      <c r="T28" s="316">
        <f>分析係数表!F31</f>
        <v>0.39948542779773355</v>
      </c>
      <c r="U28" s="313">
        <f t="shared" si="0"/>
        <v>0</v>
      </c>
      <c r="V28" s="320">
        <f>分析係数表!D31</f>
        <v>2.9145126840892164E-3</v>
      </c>
      <c r="W28" s="291">
        <f t="shared" si="9"/>
        <v>0</v>
      </c>
      <c r="X28" s="316">
        <f>分析係数表!E31</f>
        <v>2.9145126840892164E-3</v>
      </c>
      <c r="Y28" s="292">
        <f t="shared" si="7"/>
        <v>0</v>
      </c>
    </row>
    <row r="29" spans="1:25">
      <c r="A29" s="278">
        <v>25</v>
      </c>
      <c r="B29" s="266" t="s">
        <v>1</v>
      </c>
      <c r="C29" s="287"/>
      <c r="D29" s="298">
        <f>投入係数表!AK29</f>
        <v>2.2036046554435346E-3</v>
      </c>
      <c r="E29" s="306">
        <f t="shared" si="3"/>
        <v>0</v>
      </c>
      <c r="F29" s="316">
        <f>分析係数表!C32</f>
        <v>0.9998360837770528</v>
      </c>
      <c r="G29" s="306">
        <f t="shared" si="8"/>
        <v>0</v>
      </c>
      <c r="H29" s="306">
        <v>0</v>
      </c>
      <c r="I29" s="306">
        <f t="shared" si="4"/>
        <v>0</v>
      </c>
      <c r="J29" s="316">
        <f>分析係数表!G32</f>
        <v>0.11380414292785156</v>
      </c>
      <c r="K29" s="308">
        <f t="shared" si="5"/>
        <v>0</v>
      </c>
      <c r="L29" s="49"/>
      <c r="M29" s="50"/>
      <c r="N29" s="318">
        <f>分析係数表!H32</f>
        <v>7.2296973654795713E-3</v>
      </c>
      <c r="O29" s="310">
        <f t="shared" si="6"/>
        <v>0</v>
      </c>
      <c r="P29" s="316">
        <f>分析係数表!C32</f>
        <v>0.9998360837770528</v>
      </c>
      <c r="Q29" s="310">
        <f t="shared" si="1"/>
        <v>0</v>
      </c>
      <c r="R29" s="310">
        <v>0</v>
      </c>
      <c r="S29" s="311">
        <f t="shared" si="2"/>
        <v>0</v>
      </c>
      <c r="T29" s="316">
        <f>分析係数表!F32</f>
        <v>0.44272670787830282</v>
      </c>
      <c r="U29" s="313">
        <f t="shared" si="0"/>
        <v>0</v>
      </c>
      <c r="V29" s="320">
        <f>分析係数表!D32</f>
        <v>2.1120085933633119E-2</v>
      </c>
      <c r="W29" s="291">
        <f t="shared" si="9"/>
        <v>0</v>
      </c>
      <c r="X29" s="316">
        <f>分析係数表!E32</f>
        <v>2.1120085933633119E-2</v>
      </c>
      <c r="Y29" s="292">
        <f t="shared" si="7"/>
        <v>0</v>
      </c>
    </row>
    <row r="30" spans="1:25">
      <c r="A30" s="278">
        <v>26</v>
      </c>
      <c r="B30" s="266" t="s">
        <v>2</v>
      </c>
      <c r="C30" s="287"/>
      <c r="D30" s="298">
        <f>投入係数表!AK30</f>
        <v>4.7332796894968525E-5</v>
      </c>
      <c r="E30" s="306">
        <f t="shared" si="3"/>
        <v>0</v>
      </c>
      <c r="F30" s="316">
        <f>分析係数表!C33</f>
        <v>0.99108509199615646</v>
      </c>
      <c r="G30" s="306">
        <f t="shared" si="8"/>
        <v>0</v>
      </c>
      <c r="H30" s="306">
        <v>0</v>
      </c>
      <c r="I30" s="306">
        <f t="shared" si="4"/>
        <v>0</v>
      </c>
      <c r="J30" s="316">
        <f>分析係数表!G33</f>
        <v>0.4529749017181946</v>
      </c>
      <c r="K30" s="308">
        <f t="shared" si="5"/>
        <v>0</v>
      </c>
      <c r="L30" s="49"/>
      <c r="M30" s="50"/>
      <c r="N30" s="318">
        <f>分析係数表!H33</f>
        <v>7.7168799106917146E-4</v>
      </c>
      <c r="O30" s="310">
        <f t="shared" si="6"/>
        <v>0</v>
      </c>
      <c r="P30" s="316">
        <f>分析係数表!C33</f>
        <v>0.99108509199615646</v>
      </c>
      <c r="Q30" s="310">
        <f t="shared" si="1"/>
        <v>0</v>
      </c>
      <c r="R30" s="310">
        <v>0</v>
      </c>
      <c r="S30" s="311">
        <f t="shared" si="2"/>
        <v>0</v>
      </c>
      <c r="T30" s="316">
        <f>分析係数表!F33</f>
        <v>0.63278689994307047</v>
      </c>
      <c r="U30" s="313">
        <f t="shared" si="0"/>
        <v>0</v>
      </c>
      <c r="V30" s="320">
        <f>分析係数表!D33</f>
        <v>8.7702783269007503E-2</v>
      </c>
      <c r="W30" s="291">
        <f t="shared" si="9"/>
        <v>0</v>
      </c>
      <c r="X30" s="316">
        <f>分析係数表!E33</f>
        <v>8.4336323251883824E-2</v>
      </c>
      <c r="Y30" s="292">
        <f t="shared" si="7"/>
        <v>0</v>
      </c>
    </row>
    <row r="31" spans="1:25">
      <c r="A31" s="278">
        <v>27</v>
      </c>
      <c r="B31" s="266" t="s">
        <v>65</v>
      </c>
      <c r="C31" s="287"/>
      <c r="D31" s="298">
        <f>投入係数表!AK31</f>
        <v>3.571522485708125E-2</v>
      </c>
      <c r="E31" s="306">
        <f t="shared" si="3"/>
        <v>0</v>
      </c>
      <c r="F31" s="316">
        <f>分析係数表!C34</f>
        <v>0.24606089914510665</v>
      </c>
      <c r="G31" s="306">
        <f t="shared" si="8"/>
        <v>0</v>
      </c>
      <c r="H31" s="306">
        <v>0</v>
      </c>
      <c r="I31" s="306">
        <f t="shared" si="4"/>
        <v>0</v>
      </c>
      <c r="J31" s="316">
        <f>分析係数表!G34</f>
        <v>0.43749758717185111</v>
      </c>
      <c r="K31" s="308">
        <f t="shared" si="5"/>
        <v>0</v>
      </c>
      <c r="L31" s="49"/>
      <c r="M31" s="50"/>
      <c r="N31" s="318">
        <f>分析係数表!H34</f>
        <v>0.137069350800852</v>
      </c>
      <c r="O31" s="310">
        <f t="shared" si="6"/>
        <v>0</v>
      </c>
      <c r="P31" s="316">
        <f>分析係数表!C34</f>
        <v>0.24606089914510665</v>
      </c>
      <c r="Q31" s="310">
        <f t="shared" si="1"/>
        <v>0</v>
      </c>
      <c r="R31" s="310">
        <v>0</v>
      </c>
      <c r="S31" s="311">
        <f t="shared" si="2"/>
        <v>0</v>
      </c>
      <c r="T31" s="316">
        <f>分析係数表!F34</f>
        <v>0.68044247766447119</v>
      </c>
      <c r="U31" s="313">
        <f t="shared" si="0"/>
        <v>0</v>
      </c>
      <c r="V31" s="320">
        <f>分析係数表!D34</f>
        <v>0.15389009392691583</v>
      </c>
      <c r="W31" s="291">
        <f t="shared" si="9"/>
        <v>0</v>
      </c>
      <c r="X31" s="316">
        <f>分析係数表!E34</f>
        <v>0.1433320704064108</v>
      </c>
      <c r="Y31" s="292">
        <f t="shared" si="7"/>
        <v>0</v>
      </c>
    </row>
    <row r="32" spans="1:25">
      <c r="A32" s="278">
        <v>28</v>
      </c>
      <c r="B32" s="266" t="s">
        <v>66</v>
      </c>
      <c r="C32" s="287"/>
      <c r="D32" s="298">
        <f>投入係数表!AK32</f>
        <v>2.6574735856697326E-2</v>
      </c>
      <c r="E32" s="306">
        <f t="shared" si="3"/>
        <v>0</v>
      </c>
      <c r="F32" s="316">
        <f>分析係数表!C35</f>
        <v>0.75377646979277246</v>
      </c>
      <c r="G32" s="306">
        <f t="shared" si="8"/>
        <v>0</v>
      </c>
      <c r="H32" s="306">
        <v>0</v>
      </c>
      <c r="I32" s="306">
        <f t="shared" si="4"/>
        <v>0</v>
      </c>
      <c r="J32" s="316">
        <f>分析係数表!G35</f>
        <v>0.30282397072447498</v>
      </c>
      <c r="K32" s="308">
        <f t="shared" si="5"/>
        <v>0</v>
      </c>
      <c r="L32" s="49"/>
      <c r="M32" s="50"/>
      <c r="N32" s="318">
        <f>分析係数表!H35</f>
        <v>5.7629969222324183E-2</v>
      </c>
      <c r="O32" s="310">
        <f t="shared" si="6"/>
        <v>0</v>
      </c>
      <c r="P32" s="316">
        <f>分析係数表!C35</f>
        <v>0.75377646979277246</v>
      </c>
      <c r="Q32" s="310">
        <f t="shared" si="1"/>
        <v>0</v>
      </c>
      <c r="R32" s="310">
        <v>0</v>
      </c>
      <c r="S32" s="311">
        <f t="shared" si="2"/>
        <v>0</v>
      </c>
      <c r="T32" s="316">
        <f>分析係数表!F35</f>
        <v>0.60548890850388704</v>
      </c>
      <c r="U32" s="313">
        <f t="shared" si="0"/>
        <v>0</v>
      </c>
      <c r="V32" s="320">
        <f>分析係数表!D35</f>
        <v>4.0363234612300396E-2</v>
      </c>
      <c r="W32" s="291">
        <f t="shared" si="9"/>
        <v>0</v>
      </c>
      <c r="X32" s="316">
        <f>分析係数表!E35</f>
        <v>3.9154079363329694E-2</v>
      </c>
      <c r="Y32" s="292">
        <f t="shared" si="7"/>
        <v>0</v>
      </c>
    </row>
    <row r="33" spans="1:25">
      <c r="A33" s="278">
        <v>29</v>
      </c>
      <c r="B33" s="266" t="s">
        <v>93</v>
      </c>
      <c r="C33" s="287"/>
      <c r="D33" s="298">
        <f>投入係数表!AK33</f>
        <v>1.7092398878738632E-2</v>
      </c>
      <c r="E33" s="306">
        <f t="shared" si="3"/>
        <v>0</v>
      </c>
      <c r="F33" s="316">
        <f>分析係数表!C36</f>
        <v>0.99118010215945485</v>
      </c>
      <c r="G33" s="306">
        <f t="shared" si="8"/>
        <v>0</v>
      </c>
      <c r="H33" s="306">
        <v>0</v>
      </c>
      <c r="I33" s="306">
        <f t="shared" si="4"/>
        <v>0</v>
      </c>
      <c r="J33" s="316">
        <f>分析係数表!G36</f>
        <v>5.8650173764370726E-2</v>
      </c>
      <c r="K33" s="308">
        <f t="shared" si="5"/>
        <v>0</v>
      </c>
      <c r="L33" s="49"/>
      <c r="M33" s="50"/>
      <c r="N33" s="318">
        <f>分析係数表!H36</f>
        <v>0.2375179181177472</v>
      </c>
      <c r="O33" s="310">
        <f t="shared" si="6"/>
        <v>0</v>
      </c>
      <c r="P33" s="316">
        <f>分析係数表!C36</f>
        <v>0.99118010215945485</v>
      </c>
      <c r="Q33" s="310">
        <f t="shared" si="1"/>
        <v>0</v>
      </c>
      <c r="R33" s="310">
        <v>0</v>
      </c>
      <c r="S33" s="311">
        <f t="shared" si="2"/>
        <v>0</v>
      </c>
      <c r="T33" s="316">
        <f>分析係数表!F36</f>
        <v>0.81306518983088305</v>
      </c>
      <c r="U33" s="313">
        <f t="shared" si="0"/>
        <v>0</v>
      </c>
      <c r="V33" s="320">
        <f>分析係数表!D36</f>
        <v>1.5774342104513773E-2</v>
      </c>
      <c r="W33" s="291">
        <f t="shared" si="9"/>
        <v>0</v>
      </c>
      <c r="X33" s="316">
        <f>分析係数表!E36</f>
        <v>1.3229670821596217E-2</v>
      </c>
      <c r="Y33" s="292">
        <f t="shared" si="7"/>
        <v>0</v>
      </c>
    </row>
    <row r="34" spans="1:25">
      <c r="A34" s="278">
        <v>30</v>
      </c>
      <c r="B34" s="266" t="s">
        <v>94</v>
      </c>
      <c r="C34" s="287"/>
      <c r="D34" s="298">
        <f>投入係数表!AK34</f>
        <v>3.1297497146884186E-2</v>
      </c>
      <c r="E34" s="306">
        <f t="shared" si="3"/>
        <v>0</v>
      </c>
      <c r="F34" s="316">
        <f>分析係数表!C37</f>
        <v>0.58105140483022077</v>
      </c>
      <c r="G34" s="306">
        <f t="shared" si="8"/>
        <v>0</v>
      </c>
      <c r="H34" s="306">
        <v>0</v>
      </c>
      <c r="I34" s="306">
        <f t="shared" si="4"/>
        <v>0</v>
      </c>
      <c r="J34" s="316">
        <f>分析係数表!G37</f>
        <v>0.40235165952905672</v>
      </c>
      <c r="K34" s="308">
        <f t="shared" si="5"/>
        <v>0</v>
      </c>
      <c r="L34" s="49"/>
      <c r="M34" s="50"/>
      <c r="N34" s="318">
        <f>分析係数表!H37</f>
        <v>4.2719417558337268E-2</v>
      </c>
      <c r="O34" s="310">
        <f t="shared" si="6"/>
        <v>0</v>
      </c>
      <c r="P34" s="316">
        <f>分析係数表!C37</f>
        <v>0.58105140483022077</v>
      </c>
      <c r="Q34" s="310">
        <f t="shared" si="1"/>
        <v>0</v>
      </c>
      <c r="R34" s="310">
        <v>0</v>
      </c>
      <c r="S34" s="311">
        <f t="shared" si="2"/>
        <v>0</v>
      </c>
      <c r="T34" s="316">
        <f>分析係数表!F37</f>
        <v>0.63403708963374472</v>
      </c>
      <c r="U34" s="313">
        <f t="shared" si="0"/>
        <v>0</v>
      </c>
      <c r="V34" s="320">
        <f>分析係数表!D37</f>
        <v>7.9200513574427991E-2</v>
      </c>
      <c r="W34" s="291">
        <f t="shared" si="9"/>
        <v>0</v>
      </c>
      <c r="X34" s="316">
        <f>分析係数表!E37</f>
        <v>7.3600662533244779E-2</v>
      </c>
      <c r="Y34" s="292">
        <f t="shared" si="7"/>
        <v>0</v>
      </c>
    </row>
    <row r="35" spans="1:25">
      <c r="A35" s="278">
        <v>31</v>
      </c>
      <c r="B35" s="266" t="s">
        <v>95</v>
      </c>
      <c r="C35" s="287"/>
      <c r="D35" s="298">
        <f>投入係数表!AK35</f>
        <v>6.2316256712053562E-2</v>
      </c>
      <c r="E35" s="306">
        <f t="shared" si="3"/>
        <v>0</v>
      </c>
      <c r="F35" s="316">
        <f>分析係数表!C38</f>
        <v>0.47456671407271833</v>
      </c>
      <c r="G35" s="306">
        <f t="shared" si="8"/>
        <v>0</v>
      </c>
      <c r="H35" s="306">
        <v>0</v>
      </c>
      <c r="I35" s="306">
        <f t="shared" si="4"/>
        <v>0</v>
      </c>
      <c r="J35" s="316">
        <f>分析係数表!G38</f>
        <v>0.18003386475673192</v>
      </c>
      <c r="K35" s="308">
        <f t="shared" si="5"/>
        <v>0</v>
      </c>
      <c r="L35" s="49"/>
      <c r="M35" s="50"/>
      <c r="N35" s="318">
        <f>分析係数表!H38</f>
        <v>5.150358926080905E-2</v>
      </c>
      <c r="O35" s="310">
        <f t="shared" si="6"/>
        <v>0</v>
      </c>
      <c r="P35" s="316">
        <f>分析係数表!C38</f>
        <v>0.47456671407271833</v>
      </c>
      <c r="Q35" s="310">
        <f t="shared" si="1"/>
        <v>0</v>
      </c>
      <c r="R35" s="310">
        <v>0</v>
      </c>
      <c r="S35" s="311">
        <f t="shared" si="2"/>
        <v>0</v>
      </c>
      <c r="T35" s="316">
        <f>分析係数表!F38</f>
        <v>0.4997199825516766</v>
      </c>
      <c r="U35" s="313">
        <f t="shared" si="0"/>
        <v>0</v>
      </c>
      <c r="V35" s="320">
        <f>分析係数表!D38</f>
        <v>3.5590827435143364E-2</v>
      </c>
      <c r="W35" s="291">
        <f t="shared" si="9"/>
        <v>0</v>
      </c>
      <c r="X35" s="316">
        <f>分析係数表!E38</f>
        <v>3.1059891839156476E-2</v>
      </c>
      <c r="Y35" s="292">
        <f t="shared" si="7"/>
        <v>0</v>
      </c>
    </row>
    <row r="36" spans="1:25">
      <c r="A36" s="278">
        <v>32</v>
      </c>
      <c r="B36" s="266" t="s">
        <v>67</v>
      </c>
      <c r="C36" s="287"/>
      <c r="D36" s="298">
        <f>投入係数表!AK36</f>
        <v>0</v>
      </c>
      <c r="E36" s="306">
        <f t="shared" si="3"/>
        <v>0</v>
      </c>
      <c r="F36" s="316">
        <f>分析係数表!C39</f>
        <v>1</v>
      </c>
      <c r="G36" s="306">
        <f t="shared" si="8"/>
        <v>0</v>
      </c>
      <c r="H36" s="306">
        <v>0</v>
      </c>
      <c r="I36" s="306">
        <f t="shared" si="4"/>
        <v>0</v>
      </c>
      <c r="J36" s="316">
        <f>分析係数表!G39</f>
        <v>0.33345520667958617</v>
      </c>
      <c r="K36" s="308">
        <f t="shared" si="5"/>
        <v>0</v>
      </c>
      <c r="L36" s="49"/>
      <c r="M36" s="50"/>
      <c r="N36" s="318">
        <f>分析係数表!H39</f>
        <v>5.0851604954235139E-3</v>
      </c>
      <c r="O36" s="310">
        <f t="shared" si="6"/>
        <v>0</v>
      </c>
      <c r="P36" s="316">
        <f>分析係数表!C39</f>
        <v>1</v>
      </c>
      <c r="Q36" s="310">
        <f t="shared" si="1"/>
        <v>0</v>
      </c>
      <c r="R36" s="310">
        <v>0</v>
      </c>
      <c r="S36" s="311">
        <f t="shared" si="2"/>
        <v>0</v>
      </c>
      <c r="T36" s="316">
        <f>分析係数表!F39</f>
        <v>0.70859596344355691</v>
      </c>
      <c r="U36" s="313">
        <f t="shared" si="0"/>
        <v>0</v>
      </c>
      <c r="V36" s="320">
        <f>分析係数表!D39</f>
        <v>4.8027598057070089E-2</v>
      </c>
      <c r="W36" s="291">
        <f t="shared" si="9"/>
        <v>0</v>
      </c>
      <c r="X36" s="316">
        <f>分析係数表!E39</f>
        <v>4.8027598057070089E-2</v>
      </c>
      <c r="Y36" s="292">
        <f t="shared" si="7"/>
        <v>0</v>
      </c>
    </row>
    <row r="37" spans="1:25">
      <c r="A37" s="278">
        <v>33</v>
      </c>
      <c r="B37" s="266" t="s">
        <v>96</v>
      </c>
      <c r="C37" s="287"/>
      <c r="D37" s="298">
        <f>投入係数表!AK37</f>
        <v>1.0518399309993005E-5</v>
      </c>
      <c r="E37" s="306">
        <f t="shared" si="3"/>
        <v>0</v>
      </c>
      <c r="F37" s="316">
        <f>分析係数表!C40</f>
        <v>0.78927678494152065</v>
      </c>
      <c r="G37" s="306">
        <f t="shared" si="8"/>
        <v>0</v>
      </c>
      <c r="H37" s="306">
        <v>0</v>
      </c>
      <c r="I37" s="306">
        <f t="shared" si="4"/>
        <v>0</v>
      </c>
      <c r="J37" s="316">
        <f>分析係数表!G40</f>
        <v>0.52314226927728547</v>
      </c>
      <c r="K37" s="308">
        <f t="shared" si="5"/>
        <v>0</v>
      </c>
      <c r="L37" s="49"/>
      <c r="M37" s="50"/>
      <c r="N37" s="318">
        <f>分析係数表!H40</f>
        <v>3.428475595158087E-2</v>
      </c>
      <c r="O37" s="310">
        <f t="shared" si="6"/>
        <v>0</v>
      </c>
      <c r="P37" s="316">
        <f>分析係数表!C40</f>
        <v>0.78927678494152065</v>
      </c>
      <c r="Q37" s="310">
        <f t="shared" si="1"/>
        <v>0</v>
      </c>
      <c r="R37" s="310">
        <v>0</v>
      </c>
      <c r="S37" s="311">
        <f t="shared" si="2"/>
        <v>0</v>
      </c>
      <c r="T37" s="316">
        <f>分析係数表!F40</f>
        <v>0.70623799726049996</v>
      </c>
      <c r="U37" s="313">
        <f t="shared" si="0"/>
        <v>0</v>
      </c>
      <c r="V37" s="320">
        <f>分析係数表!D40</f>
        <v>9.0697433955161888E-2</v>
      </c>
      <c r="W37" s="291">
        <f t="shared" si="9"/>
        <v>0</v>
      </c>
      <c r="X37" s="316">
        <f>分析係数表!E40</f>
        <v>9.0562666353757981E-2</v>
      </c>
      <c r="Y37" s="292">
        <f t="shared" si="7"/>
        <v>0</v>
      </c>
    </row>
    <row r="38" spans="1:25">
      <c r="A38" s="278">
        <v>34</v>
      </c>
      <c r="B38" s="266" t="s">
        <v>97</v>
      </c>
      <c r="C38" s="287"/>
      <c r="D38" s="298">
        <f>投入係数表!AK38</f>
        <v>5.2591996549965023E-6</v>
      </c>
      <c r="E38" s="306">
        <f t="shared" si="3"/>
        <v>0</v>
      </c>
      <c r="F38" s="316">
        <f>分析係数表!C41</f>
        <v>0.99594790611943085</v>
      </c>
      <c r="G38" s="306">
        <f t="shared" si="8"/>
        <v>0</v>
      </c>
      <c r="H38" s="306">
        <v>0</v>
      </c>
      <c r="I38" s="306">
        <f t="shared" si="4"/>
        <v>0</v>
      </c>
      <c r="J38" s="316">
        <f>分析係数表!G41</f>
        <v>0.50896339569449323</v>
      </c>
      <c r="K38" s="308">
        <f t="shared" si="5"/>
        <v>0</v>
      </c>
      <c r="L38" s="49"/>
      <c r="M38" s="50"/>
      <c r="N38" s="318">
        <f>分析係数表!H41</f>
        <v>5.504775199299148E-2</v>
      </c>
      <c r="O38" s="310">
        <f t="shared" si="6"/>
        <v>0</v>
      </c>
      <c r="P38" s="316">
        <f>分析係数表!C41</f>
        <v>0.99594790611943085</v>
      </c>
      <c r="Q38" s="310">
        <f t="shared" si="1"/>
        <v>0</v>
      </c>
      <c r="R38" s="310">
        <v>0</v>
      </c>
      <c r="S38" s="311">
        <f t="shared" si="2"/>
        <v>0</v>
      </c>
      <c r="T38" s="316">
        <f>分析係数表!F41</f>
        <v>0.58132099287543681</v>
      </c>
      <c r="U38" s="313">
        <f t="shared" si="0"/>
        <v>0</v>
      </c>
      <c r="V38" s="320">
        <f>分析係数表!D41</f>
        <v>0.12149342216939719</v>
      </c>
      <c r="W38" s="291">
        <f t="shared" si="9"/>
        <v>0</v>
      </c>
      <c r="X38" s="316">
        <f>分析係数表!E41</f>
        <v>0.11755967401821014</v>
      </c>
      <c r="Y38" s="292">
        <f t="shared" si="7"/>
        <v>0</v>
      </c>
    </row>
    <row r="39" spans="1:25">
      <c r="A39" s="278">
        <v>35</v>
      </c>
      <c r="B39" s="266" t="s">
        <v>3</v>
      </c>
      <c r="C39" s="286">
        <f>データ入力!C40</f>
        <v>0</v>
      </c>
      <c r="D39" s="298">
        <f>投入係数表!AK39</f>
        <v>0</v>
      </c>
      <c r="E39" s="306">
        <f t="shared" si="3"/>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6"/>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298">
        <f>投入係数表!AK40</f>
        <v>7.7836154893948239E-2</v>
      </c>
      <c r="E40" s="306">
        <f t="shared" si="3"/>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6"/>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298">
        <f>投入係数表!AK41</f>
        <v>2.3771582440584192E-3</v>
      </c>
      <c r="E41" s="306">
        <f t="shared" si="3"/>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6"/>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298">
        <f>投入係数表!AK42</f>
        <v>4.4335053091620518E-3</v>
      </c>
      <c r="E42" s="306">
        <f t="shared" si="3"/>
        <v>0</v>
      </c>
      <c r="F42" s="316">
        <f>分析係数表!C45</f>
        <v>1</v>
      </c>
      <c r="G42" s="306">
        <f>E42*F42</f>
        <v>0</v>
      </c>
      <c r="H42" s="306">
        <v>0</v>
      </c>
      <c r="I42" s="306">
        <f>C42+H42</f>
        <v>0</v>
      </c>
      <c r="J42" s="316">
        <f>分析係数表!G45</f>
        <v>0</v>
      </c>
      <c r="K42" s="308">
        <f>I42*J42</f>
        <v>0</v>
      </c>
      <c r="L42" s="49"/>
      <c r="M42" s="50"/>
      <c r="N42" s="318">
        <f>分析係数表!H45</f>
        <v>0</v>
      </c>
      <c r="O42" s="310">
        <f t="shared" si="6"/>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298">
        <f>投入係数表!AK43</f>
        <v>1.2553709576476653E-2</v>
      </c>
      <c r="E43" s="306">
        <f t="shared" si="3"/>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6"/>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00">
        <f>投入係数表!AK44</f>
        <v>0.37818904719079849</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2071F-D5CF-4CD4-B1EE-E66EE5ED455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customWidth="1"/>
    <col min="6" max="16384" width="8.1640625" style="83"/>
  </cols>
  <sheetData>
    <row r="1" spans="1:25" ht="13">
      <c r="B1" s="288" t="s">
        <v>238</v>
      </c>
      <c r="F1" s="289"/>
      <c r="G1" s="83" t="s">
        <v>355</v>
      </c>
    </row>
    <row r="2" spans="1:25">
      <c r="B2" s="83" t="s">
        <v>347</v>
      </c>
      <c r="S2" s="83" t="s">
        <v>240</v>
      </c>
      <c r="U2" s="290" t="s">
        <v>227</v>
      </c>
      <c r="W2" s="83" t="s">
        <v>216</v>
      </c>
      <c r="Y2" s="83" t="s">
        <v>241</v>
      </c>
    </row>
    <row r="3" spans="1:25" ht="44">
      <c r="B3" s="39"/>
      <c r="C3" s="40" t="s">
        <v>242</v>
      </c>
      <c r="D3" s="40" t="s">
        <v>348</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298">
        <f>投入係数表!AL5</f>
        <v>9.5380928719560997E-6</v>
      </c>
      <c r="E5" s="306">
        <f>$C$40*D5</f>
        <v>0</v>
      </c>
      <c r="F5" s="316">
        <f>分析係数表!C8</f>
        <v>0.17333290637377241</v>
      </c>
      <c r="G5" s="306">
        <f>E5*F5</f>
        <v>0</v>
      </c>
      <c r="H5" s="306">
        <f t="array" ref="H5:H43">MMULT(逆行列係数表!C5:AO43,G5:G43)</f>
        <v>0</v>
      </c>
      <c r="I5" s="306">
        <f t="shared" ref="I5:I10" si="0">C5+H5</f>
        <v>0</v>
      </c>
      <c r="J5" s="316">
        <f>分析係数表!G8</f>
        <v>0.15155149614048036</v>
      </c>
      <c r="K5" s="308">
        <f t="shared" ref="K5:K11" si="1">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S5*T5</f>
        <v>0</v>
      </c>
      <c r="V5" s="320">
        <f>分析係数表!D8</f>
        <v>0.32298797552049696</v>
      </c>
      <c r="W5" s="291">
        <f>ROUND(S5*V5,0)</f>
        <v>0</v>
      </c>
      <c r="X5" s="316">
        <f>分析係数表!E8</f>
        <v>0.12265584155979949</v>
      </c>
      <c r="Y5" s="292">
        <f>ROUND(S5*X5,0)</f>
        <v>0</v>
      </c>
    </row>
    <row r="6" spans="1:25">
      <c r="A6" s="278">
        <v>2</v>
      </c>
      <c r="B6" s="266" t="s">
        <v>74</v>
      </c>
      <c r="C6" s="287"/>
      <c r="D6" s="298">
        <f>投入係数表!AL6</f>
        <v>0</v>
      </c>
      <c r="E6" s="306">
        <f>$C$40*D6</f>
        <v>0</v>
      </c>
      <c r="F6" s="316">
        <f>分析係数表!C9</f>
        <v>0.39351462480142041</v>
      </c>
      <c r="G6" s="306">
        <f>E6*F6</f>
        <v>0</v>
      </c>
      <c r="H6" s="306">
        <v>0</v>
      </c>
      <c r="I6" s="306">
        <f t="shared" si="0"/>
        <v>0</v>
      </c>
      <c r="J6" s="316">
        <f>分析係数表!G9</f>
        <v>0.22817522849038765</v>
      </c>
      <c r="K6" s="308">
        <f t="shared" si="1"/>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 t="shared" ref="U6:U38" si="2">S6*T6</f>
        <v>0</v>
      </c>
      <c r="V6" s="320">
        <f>分析係数表!D9</f>
        <v>0.29572434079210003</v>
      </c>
      <c r="W6" s="291">
        <f>ROUND(S6*V6,0)</f>
        <v>0</v>
      </c>
      <c r="X6" s="316">
        <f>分析係数表!E9</f>
        <v>0.26862065342998215</v>
      </c>
      <c r="Y6" s="292">
        <f>ROUND(S6*X6,0)</f>
        <v>0</v>
      </c>
    </row>
    <row r="7" spans="1:25">
      <c r="A7" s="278">
        <v>3</v>
      </c>
      <c r="B7" s="266" t="s">
        <v>75</v>
      </c>
      <c r="C7" s="287"/>
      <c r="D7" s="298">
        <f>投入係数表!AL7</f>
        <v>0</v>
      </c>
      <c r="E7" s="306">
        <f>$C$40*D7</f>
        <v>0</v>
      </c>
      <c r="F7" s="316">
        <f>分析係数表!C10</f>
        <v>0.12671464860287895</v>
      </c>
      <c r="G7" s="306">
        <f>E7*F7</f>
        <v>0</v>
      </c>
      <c r="H7" s="306">
        <v>0</v>
      </c>
      <c r="I7" s="306">
        <f t="shared" si="0"/>
        <v>0</v>
      </c>
      <c r="J7" s="316">
        <f>分析係数表!G10</f>
        <v>0.17153349174243465</v>
      </c>
      <c r="K7" s="308">
        <f t="shared" si="1"/>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 t="shared" si="2"/>
        <v>0</v>
      </c>
      <c r="V7" s="320">
        <f>分析係数表!D10</f>
        <v>9.5045460793747427E-2</v>
      </c>
      <c r="W7" s="291">
        <f>ROUND(S7*V7,0)</f>
        <v>0</v>
      </c>
      <c r="X7" s="316">
        <f>分析係数表!E10</f>
        <v>4.2279520059697977E-2</v>
      </c>
      <c r="Y7" s="292">
        <f>ROUND(S7*X7,0)</f>
        <v>0</v>
      </c>
    </row>
    <row r="8" spans="1:25">
      <c r="A8" s="278">
        <v>4</v>
      </c>
      <c r="B8" s="266" t="s">
        <v>76</v>
      </c>
      <c r="C8" s="287"/>
      <c r="D8" s="298">
        <f>投入係数表!AL8</f>
        <v>4.0877540879811852E-6</v>
      </c>
      <c r="E8" s="306">
        <f>$C$40*D8</f>
        <v>0</v>
      </c>
      <c r="F8" s="316">
        <f>分析係数表!C11</f>
        <v>9.348517078458185E-3</v>
      </c>
      <c r="G8" s="306">
        <f>E8*F8</f>
        <v>0</v>
      </c>
      <c r="H8" s="306">
        <v>0</v>
      </c>
      <c r="I8" s="306">
        <f t="shared" si="0"/>
        <v>0</v>
      </c>
      <c r="J8" s="316">
        <f>分析係数表!G11</f>
        <v>0.2579516055394917</v>
      </c>
      <c r="K8" s="308">
        <f t="shared" si="1"/>
        <v>0</v>
      </c>
      <c r="L8" s="49"/>
      <c r="M8" s="50"/>
      <c r="N8" s="318">
        <f>分析係数表!H11</f>
        <v>-1.9466162084954558E-5</v>
      </c>
      <c r="O8" s="310">
        <f>$M$44*N8</f>
        <v>0</v>
      </c>
      <c r="P8" s="316">
        <f>分析係数表!C11</f>
        <v>9.348517078458185E-3</v>
      </c>
      <c r="Q8" s="310">
        <f>O8*P8</f>
        <v>0</v>
      </c>
      <c r="R8" s="310">
        <v>0</v>
      </c>
      <c r="S8" s="311">
        <f t="shared" ref="S8:S38" si="3">I8+R8</f>
        <v>0</v>
      </c>
      <c r="T8" s="316">
        <f>分析係数表!F11</f>
        <v>0.54360066960888753</v>
      </c>
      <c r="U8" s="313">
        <f t="shared" si="2"/>
        <v>0</v>
      </c>
      <c r="V8" s="320">
        <f>分析係数表!D11</f>
        <v>4.0785268604474206E-2</v>
      </c>
      <c r="W8" s="291">
        <f>ROUND(S8*V8,0)</f>
        <v>0</v>
      </c>
      <c r="X8" s="316">
        <f>分析係数表!E11</f>
        <v>3.926343022371024E-2</v>
      </c>
      <c r="Y8" s="292">
        <f>ROUND(S8*X8,0)</f>
        <v>0</v>
      </c>
    </row>
    <row r="9" spans="1:25">
      <c r="A9" s="278">
        <v>5</v>
      </c>
      <c r="B9" s="266" t="s">
        <v>77</v>
      </c>
      <c r="C9" s="287"/>
      <c r="D9" s="298">
        <f>投入係数表!AL9</f>
        <v>3.1793642906520331E-6</v>
      </c>
      <c r="E9" s="306">
        <f>$C$40*D9</f>
        <v>0</v>
      </c>
      <c r="F9" s="316">
        <f>分析係数表!C12</f>
        <v>0.26169189557273109</v>
      </c>
      <c r="G9" s="306">
        <f>E9*F9</f>
        <v>0</v>
      </c>
      <c r="H9" s="306">
        <v>0</v>
      </c>
      <c r="I9" s="306">
        <f t="shared" si="0"/>
        <v>0</v>
      </c>
      <c r="J9" s="316">
        <f>分析係数表!G12</f>
        <v>0.13770114594385849</v>
      </c>
      <c r="K9" s="308">
        <f t="shared" si="1"/>
        <v>0</v>
      </c>
      <c r="L9" s="49"/>
      <c r="M9" s="50"/>
      <c r="N9" s="318">
        <f>分析係数表!H12</f>
        <v>0.10146071966313146</v>
      </c>
      <c r="O9" s="310">
        <f>$M$44*N9</f>
        <v>0</v>
      </c>
      <c r="P9" s="316">
        <f>分析係数表!C12</f>
        <v>0.26169189557273109</v>
      </c>
      <c r="Q9" s="310">
        <f t="shared" ref="Q9:Q38" si="4">O9*P9</f>
        <v>0</v>
      </c>
      <c r="R9" s="310">
        <v>0</v>
      </c>
      <c r="S9" s="311">
        <f t="shared" si="3"/>
        <v>0</v>
      </c>
      <c r="T9" s="316">
        <f>分析係数表!F12</f>
        <v>0.33651535386825859</v>
      </c>
      <c r="U9" s="313">
        <f t="shared" si="2"/>
        <v>0</v>
      </c>
      <c r="V9" s="320">
        <f>分析係数表!D12</f>
        <v>3.4578030097235327E-2</v>
      </c>
      <c r="W9" s="291">
        <f>ROUND(S9*V9,0)</f>
        <v>0</v>
      </c>
      <c r="X9" s="316">
        <f>分析係数表!E12</f>
        <v>3.3355134693599395E-2</v>
      </c>
      <c r="Y9" s="292">
        <f t="shared" ref="Y9:Y38" si="5">ROUND(S9*X9,0)</f>
        <v>0</v>
      </c>
    </row>
    <row r="10" spans="1:25">
      <c r="A10" s="278">
        <v>6</v>
      </c>
      <c r="B10" s="266" t="s">
        <v>78</v>
      </c>
      <c r="C10" s="287"/>
      <c r="D10" s="298">
        <f>投入係数表!AL10</f>
        <v>1.9998201388201288E-3</v>
      </c>
      <c r="E10" s="306">
        <f t="shared" ref="E10:E43" si="6">$C$40*D10</f>
        <v>0</v>
      </c>
      <c r="F10" s="316">
        <f>分析係数表!C13</f>
        <v>8.2810371123538395E-2</v>
      </c>
      <c r="G10" s="306">
        <f t="shared" ref="G10:G38" si="7">E10*F10</f>
        <v>0</v>
      </c>
      <c r="H10" s="306">
        <v>0</v>
      </c>
      <c r="I10" s="306">
        <f t="shared" si="0"/>
        <v>0</v>
      </c>
      <c r="J10" s="316">
        <f>分析係数表!G13</f>
        <v>0.2721720626600464</v>
      </c>
      <c r="K10" s="308">
        <f t="shared" si="1"/>
        <v>0</v>
      </c>
      <c r="L10" s="49"/>
      <c r="M10" s="50"/>
      <c r="N10" s="318">
        <f>分析係数表!H13</f>
        <v>1.212874021164739E-2</v>
      </c>
      <c r="O10" s="310">
        <f t="shared" ref="O10:O43" si="8">$M$44*N10</f>
        <v>0</v>
      </c>
      <c r="P10" s="316">
        <f>分析係数表!C13</f>
        <v>8.2810371123538395E-2</v>
      </c>
      <c r="Q10" s="310">
        <f t="shared" si="4"/>
        <v>0</v>
      </c>
      <c r="R10" s="310">
        <v>0</v>
      </c>
      <c r="S10" s="311">
        <f t="shared" si="3"/>
        <v>0</v>
      </c>
      <c r="T10" s="316">
        <f>分析係数表!F13</f>
        <v>0.39077170920544851</v>
      </c>
      <c r="U10" s="313">
        <f t="shared" si="2"/>
        <v>0</v>
      </c>
      <c r="V10" s="320">
        <f>分析係数表!D13</f>
        <v>0.12720758845381647</v>
      </c>
      <c r="W10" s="291">
        <f t="shared" ref="W10:W38" si="9">ROUND(S10*V10,0)</f>
        <v>0</v>
      </c>
      <c r="X10" s="316">
        <f>分析係数表!E13</f>
        <v>9.5492852763317662E-2</v>
      </c>
      <c r="Y10" s="292">
        <f t="shared" si="5"/>
        <v>0</v>
      </c>
    </row>
    <row r="11" spans="1:25">
      <c r="A11" s="278">
        <v>7</v>
      </c>
      <c r="B11" s="266" t="s">
        <v>79</v>
      </c>
      <c r="C11" s="287"/>
      <c r="D11" s="298">
        <f>投入係数表!AL11</f>
        <v>3.4459766961681395E-3</v>
      </c>
      <c r="E11" s="306">
        <f t="shared" si="6"/>
        <v>0</v>
      </c>
      <c r="F11" s="316">
        <f>分析係数表!C14</f>
        <v>0.29759344347769412</v>
      </c>
      <c r="G11" s="306">
        <f t="shared" si="7"/>
        <v>0</v>
      </c>
      <c r="H11" s="306">
        <v>0</v>
      </c>
      <c r="I11" s="306">
        <f t="shared" ref="I11:I38" si="10">C11+H11</f>
        <v>0</v>
      </c>
      <c r="J11" s="316">
        <f>分析係数表!G14</f>
        <v>0.17335642824825784</v>
      </c>
      <c r="K11" s="308">
        <f t="shared" si="1"/>
        <v>0</v>
      </c>
      <c r="L11" s="49"/>
      <c r="M11" s="50"/>
      <c r="N11" s="318">
        <f>分析係数表!H14</f>
        <v>1.9165801846449152E-3</v>
      </c>
      <c r="O11" s="310">
        <f t="shared" si="8"/>
        <v>0</v>
      </c>
      <c r="P11" s="316">
        <f>分析係数表!C14</f>
        <v>0.29759344347769412</v>
      </c>
      <c r="Q11" s="310">
        <f t="shared" si="4"/>
        <v>0</v>
      </c>
      <c r="R11" s="310">
        <v>0</v>
      </c>
      <c r="S11" s="311">
        <f t="shared" si="3"/>
        <v>0</v>
      </c>
      <c r="T11" s="316">
        <f>分析係数表!F14</f>
        <v>0.35598651785260127</v>
      </c>
      <c r="U11" s="313">
        <f t="shared" si="2"/>
        <v>0</v>
      </c>
      <c r="V11" s="320">
        <f>分析係数表!D14</f>
        <v>4.3833041969742803E-2</v>
      </c>
      <c r="W11" s="291">
        <f t="shared" si="9"/>
        <v>0</v>
      </c>
      <c r="X11" s="316">
        <f>分析係数表!E14</f>
        <v>3.8757158040430381E-2</v>
      </c>
      <c r="Y11" s="292">
        <f t="shared" si="5"/>
        <v>0</v>
      </c>
    </row>
    <row r="12" spans="1:25">
      <c r="A12" s="278">
        <v>8</v>
      </c>
      <c r="B12" s="266" t="s">
        <v>80</v>
      </c>
      <c r="C12" s="287"/>
      <c r="D12" s="298">
        <f>投入係数表!AL12</f>
        <v>3.9910105745656309E-3</v>
      </c>
      <c r="E12" s="306">
        <f t="shared" si="6"/>
        <v>0</v>
      </c>
      <c r="F12" s="316">
        <f>分析係数表!C15</f>
        <v>0.21593049601829584</v>
      </c>
      <c r="G12" s="306">
        <f t="shared" si="7"/>
        <v>0</v>
      </c>
      <c r="H12" s="306">
        <v>0</v>
      </c>
      <c r="I12" s="306">
        <f t="shared" si="10"/>
        <v>0</v>
      </c>
      <c r="J12" s="316">
        <f>分析係数表!G15</f>
        <v>0.1171240792325445</v>
      </c>
      <c r="K12" s="308">
        <f t="shared" ref="K12:K38" si="11">I12*J12</f>
        <v>0</v>
      </c>
      <c r="L12" s="49"/>
      <c r="M12" s="50"/>
      <c r="N12" s="318">
        <f>分析係数表!H15</f>
        <v>7.9892300155183192E-3</v>
      </c>
      <c r="O12" s="310">
        <f t="shared" si="8"/>
        <v>0</v>
      </c>
      <c r="P12" s="316">
        <f>分析係数表!C15</f>
        <v>0.21593049601829584</v>
      </c>
      <c r="Q12" s="310">
        <f t="shared" si="4"/>
        <v>0</v>
      </c>
      <c r="R12" s="310">
        <v>0</v>
      </c>
      <c r="S12" s="311">
        <f t="shared" si="3"/>
        <v>0</v>
      </c>
      <c r="T12" s="316">
        <f>分析係数表!F15</f>
        <v>0.35842164855867914</v>
      </c>
      <c r="U12" s="313">
        <f t="shared" si="2"/>
        <v>0</v>
      </c>
      <c r="V12" s="320">
        <f>分析係数表!D15</f>
        <v>1.5678367482667734E-2</v>
      </c>
      <c r="W12" s="291">
        <f t="shared" si="9"/>
        <v>0</v>
      </c>
      <c r="X12" s="316">
        <f>分析係数表!E15</f>
        <v>1.5634458686506418E-2</v>
      </c>
      <c r="Y12" s="292">
        <f t="shared" si="5"/>
        <v>0</v>
      </c>
    </row>
    <row r="13" spans="1:25">
      <c r="A13" s="278">
        <v>9</v>
      </c>
      <c r="B13" s="266" t="s">
        <v>81</v>
      </c>
      <c r="C13" s="287"/>
      <c r="D13" s="298">
        <f>投入係数表!AL13</f>
        <v>3.4200875869442584E-3</v>
      </c>
      <c r="E13" s="306">
        <f t="shared" si="6"/>
        <v>0</v>
      </c>
      <c r="F13" s="316">
        <f>分析係数表!C16</f>
        <v>0.18770505348742417</v>
      </c>
      <c r="G13" s="306">
        <f t="shared" si="7"/>
        <v>0</v>
      </c>
      <c r="H13" s="306">
        <v>0</v>
      </c>
      <c r="I13" s="306">
        <f t="shared" si="10"/>
        <v>0</v>
      </c>
      <c r="J13" s="316">
        <f>分析係数表!G16</f>
        <v>1.5279579137581789E-2</v>
      </c>
      <c r="K13" s="308">
        <f t="shared" si="11"/>
        <v>0</v>
      </c>
      <c r="L13" s="49"/>
      <c r="M13" s="50"/>
      <c r="N13" s="318">
        <f>分析係数表!H16</f>
        <v>6.0242927132958465E-3</v>
      </c>
      <c r="O13" s="310">
        <f t="shared" si="8"/>
        <v>0</v>
      </c>
      <c r="P13" s="316">
        <f>分析係数表!C16</f>
        <v>0.18770505348742417</v>
      </c>
      <c r="Q13" s="310">
        <f t="shared" si="4"/>
        <v>0</v>
      </c>
      <c r="R13" s="310">
        <v>0</v>
      </c>
      <c r="S13" s="311">
        <f t="shared" si="3"/>
        <v>0</v>
      </c>
      <c r="T13" s="316">
        <f>分析係数表!F16</f>
        <v>0.2627694146106877</v>
      </c>
      <c r="U13" s="313">
        <f t="shared" si="2"/>
        <v>0</v>
      </c>
      <c r="V13" s="320">
        <f>分析係数表!D16</f>
        <v>1.0339400475073228E-2</v>
      </c>
      <c r="W13" s="291">
        <f t="shared" si="9"/>
        <v>0</v>
      </c>
      <c r="X13" s="316">
        <f>分析係数表!E16</f>
        <v>1.0339400475073228E-2</v>
      </c>
      <c r="Y13" s="292">
        <f t="shared" si="5"/>
        <v>0</v>
      </c>
    </row>
    <row r="14" spans="1:25">
      <c r="A14" s="278">
        <v>10</v>
      </c>
      <c r="B14" s="266" t="s">
        <v>82</v>
      </c>
      <c r="C14" s="287"/>
      <c r="D14" s="298">
        <f>投入係数表!AL14</f>
        <v>7.6418291700314942E-3</v>
      </c>
      <c r="E14" s="306">
        <f t="shared" si="6"/>
        <v>0</v>
      </c>
      <c r="F14" s="316">
        <f>分析係数表!C17</f>
        <v>0.24245613901755958</v>
      </c>
      <c r="G14" s="306">
        <f t="shared" si="7"/>
        <v>0</v>
      </c>
      <c r="H14" s="306">
        <v>0</v>
      </c>
      <c r="I14" s="306">
        <f t="shared" si="10"/>
        <v>0</v>
      </c>
      <c r="J14" s="316">
        <f>分析係数表!G17</f>
        <v>0.24054742090319753</v>
      </c>
      <c r="K14" s="308">
        <f t="shared" si="11"/>
        <v>0</v>
      </c>
      <c r="L14" s="49"/>
      <c r="M14" s="50"/>
      <c r="N14" s="318">
        <f>分析係数表!H17</f>
        <v>2.8816966460243139E-3</v>
      </c>
      <c r="O14" s="310">
        <f t="shared" si="8"/>
        <v>0</v>
      </c>
      <c r="P14" s="316">
        <f>分析係数表!C17</f>
        <v>0.24245613901755958</v>
      </c>
      <c r="Q14" s="310">
        <f t="shared" si="4"/>
        <v>0</v>
      </c>
      <c r="R14" s="310">
        <v>0</v>
      </c>
      <c r="S14" s="311">
        <f t="shared" si="3"/>
        <v>0</v>
      </c>
      <c r="T14" s="316">
        <f>分析係数表!F17</f>
        <v>0.42825667105631338</v>
      </c>
      <c r="U14" s="313">
        <f t="shared" si="2"/>
        <v>0</v>
      </c>
      <c r="V14" s="320">
        <f>分析係数表!D17</f>
        <v>5.1560411778863557E-2</v>
      </c>
      <c r="W14" s="291">
        <f t="shared" si="9"/>
        <v>0</v>
      </c>
      <c r="X14" s="316">
        <f>分析係数表!E17</f>
        <v>4.9008807340167618E-2</v>
      </c>
      <c r="Y14" s="292">
        <f t="shared" si="5"/>
        <v>0</v>
      </c>
    </row>
    <row r="15" spans="1:25">
      <c r="A15" s="278">
        <v>11</v>
      </c>
      <c r="B15" s="266" t="s">
        <v>83</v>
      </c>
      <c r="C15" s="287"/>
      <c r="D15" s="298">
        <f>投入係数表!AL15</f>
        <v>6.7584200921288931E-4</v>
      </c>
      <c r="E15" s="306">
        <f t="shared" si="6"/>
        <v>0</v>
      </c>
      <c r="F15" s="316">
        <f>分析係数表!C18</f>
        <v>0.40831687749419565</v>
      </c>
      <c r="G15" s="306">
        <f t="shared" si="7"/>
        <v>0</v>
      </c>
      <c r="H15" s="306">
        <v>0</v>
      </c>
      <c r="I15" s="306">
        <f t="shared" si="10"/>
        <v>0</v>
      </c>
      <c r="J15" s="316">
        <f>分析係数表!G18</f>
        <v>0.21766947174074985</v>
      </c>
      <c r="K15" s="308">
        <f t="shared" si="11"/>
        <v>0</v>
      </c>
      <c r="L15" s="49"/>
      <c r="M15" s="50"/>
      <c r="N15" s="318">
        <f>分析係数表!H18</f>
        <v>4.4543159123807785E-4</v>
      </c>
      <c r="O15" s="310">
        <f t="shared" si="8"/>
        <v>0</v>
      </c>
      <c r="P15" s="316">
        <f>分析係数表!C18</f>
        <v>0.40831687749419565</v>
      </c>
      <c r="Q15" s="310">
        <f t="shared" si="4"/>
        <v>0</v>
      </c>
      <c r="R15" s="310">
        <v>0</v>
      </c>
      <c r="S15" s="311">
        <f t="shared" si="3"/>
        <v>0</v>
      </c>
      <c r="T15" s="316">
        <f>分析係数表!F18</f>
        <v>0.48997194925916815</v>
      </c>
      <c r="U15" s="313">
        <f t="shared" si="2"/>
        <v>0</v>
      </c>
      <c r="V15" s="320">
        <f>分析係数表!D18</f>
        <v>3.8565313316438733E-2</v>
      </c>
      <c r="W15" s="291">
        <f t="shared" si="9"/>
        <v>0</v>
      </c>
      <c r="X15" s="316">
        <f>分析係数表!E18</f>
        <v>3.6576455199010559E-2</v>
      </c>
      <c r="Y15" s="292">
        <f t="shared" si="5"/>
        <v>0</v>
      </c>
    </row>
    <row r="16" spans="1:25">
      <c r="A16" s="278">
        <v>12</v>
      </c>
      <c r="B16" s="266" t="s">
        <v>84</v>
      </c>
      <c r="C16" s="287"/>
      <c r="D16" s="298">
        <f>投入係数表!AL16</f>
        <v>1.526094859512976E-4</v>
      </c>
      <c r="E16" s="306">
        <f t="shared" si="6"/>
        <v>0</v>
      </c>
      <c r="F16" s="316">
        <f>分析係数表!C19</f>
        <v>0.72110086081153413</v>
      </c>
      <c r="G16" s="306">
        <f t="shared" si="7"/>
        <v>0</v>
      </c>
      <c r="H16" s="306">
        <v>0</v>
      </c>
      <c r="I16" s="306">
        <f t="shared" si="10"/>
        <v>0</v>
      </c>
      <c r="J16" s="316">
        <f>分析係数表!G19</f>
        <v>6.2445810408374151E-2</v>
      </c>
      <c r="K16" s="308">
        <f t="shared" si="11"/>
        <v>0</v>
      </c>
      <c r="L16" s="49"/>
      <c r="M16" s="50"/>
      <c r="N16" s="318">
        <f>分析係数表!H19</f>
        <v>-1.2604560155461526E-4</v>
      </c>
      <c r="O16" s="310">
        <f t="shared" si="8"/>
        <v>0</v>
      </c>
      <c r="P16" s="316">
        <f>分析係数表!C19</f>
        <v>0.72110086081153413</v>
      </c>
      <c r="Q16" s="310">
        <f t="shared" si="4"/>
        <v>0</v>
      </c>
      <c r="R16" s="310">
        <v>0</v>
      </c>
      <c r="S16" s="311">
        <f t="shared" si="3"/>
        <v>0</v>
      </c>
      <c r="T16" s="316">
        <f>分析係数表!F19</f>
        <v>0.21331101927013058</v>
      </c>
      <c r="U16" s="313">
        <f t="shared" si="2"/>
        <v>0</v>
      </c>
      <c r="V16" s="320">
        <f>分析係数表!D19</f>
        <v>1.2736199640345095E-2</v>
      </c>
      <c r="W16" s="291">
        <f t="shared" si="9"/>
        <v>0</v>
      </c>
      <c r="X16" s="316">
        <f>分析係数表!E19</f>
        <v>1.2523714081279422E-2</v>
      </c>
      <c r="Y16" s="292">
        <f t="shared" si="5"/>
        <v>0</v>
      </c>
    </row>
    <row r="17" spans="1:25">
      <c r="A17" s="278">
        <v>13</v>
      </c>
      <c r="B17" s="266" t="s">
        <v>85</v>
      </c>
      <c r="C17" s="287"/>
      <c r="D17" s="298">
        <f>投入係数表!AL17</f>
        <v>3.7016884241162959E-4</v>
      </c>
      <c r="E17" s="306">
        <f t="shared" si="6"/>
        <v>0</v>
      </c>
      <c r="F17" s="316">
        <f>分析係数表!C20</f>
        <v>4.9598906854145253E-2</v>
      </c>
      <c r="G17" s="306">
        <f t="shared" si="7"/>
        <v>0</v>
      </c>
      <c r="H17" s="306">
        <v>0</v>
      </c>
      <c r="I17" s="306">
        <f t="shared" si="10"/>
        <v>0</v>
      </c>
      <c r="J17" s="316">
        <f>分析係数表!G20</f>
        <v>0.11671945764775135</v>
      </c>
      <c r="K17" s="308">
        <f t="shared" si="11"/>
        <v>0</v>
      </c>
      <c r="L17" s="49"/>
      <c r="M17" s="50"/>
      <c r="N17" s="318">
        <f>分析係数表!H20</f>
        <v>7.0439320449493942E-4</v>
      </c>
      <c r="O17" s="310">
        <f t="shared" si="8"/>
        <v>0</v>
      </c>
      <c r="P17" s="316">
        <f>分析係数表!C20</f>
        <v>4.9598906854145253E-2</v>
      </c>
      <c r="Q17" s="310">
        <f t="shared" si="4"/>
        <v>0</v>
      </c>
      <c r="R17" s="310">
        <v>0</v>
      </c>
      <c r="S17" s="311">
        <f t="shared" si="3"/>
        <v>0</v>
      </c>
      <c r="T17" s="316">
        <f>分析係数表!F20</f>
        <v>0.2109583665362576</v>
      </c>
      <c r="U17" s="313">
        <f t="shared" si="2"/>
        <v>0</v>
      </c>
      <c r="V17" s="320">
        <f>分析係数表!D20</f>
        <v>3.0797631013066269E-2</v>
      </c>
      <c r="W17" s="291">
        <f t="shared" si="9"/>
        <v>0</v>
      </c>
      <c r="X17" s="316">
        <f>分析係数表!E20</f>
        <v>2.9972730221401771E-2</v>
      </c>
      <c r="Y17" s="292">
        <f t="shared" si="5"/>
        <v>0</v>
      </c>
    </row>
    <row r="18" spans="1:25">
      <c r="A18" s="278">
        <v>14</v>
      </c>
      <c r="B18" s="266" t="s">
        <v>86</v>
      </c>
      <c r="C18" s="287"/>
      <c r="D18" s="298">
        <f>投入係数表!AL18</f>
        <v>1.2540321152128948E-3</v>
      </c>
      <c r="E18" s="306">
        <f t="shared" si="6"/>
        <v>0</v>
      </c>
      <c r="F18" s="316">
        <f>分析係数表!C21</f>
        <v>0.28411166756853934</v>
      </c>
      <c r="G18" s="306">
        <f t="shared" si="7"/>
        <v>0</v>
      </c>
      <c r="H18" s="306">
        <v>0</v>
      </c>
      <c r="I18" s="306">
        <f t="shared" si="10"/>
        <v>0</v>
      </c>
      <c r="J18" s="316">
        <f>分析係数表!G21</f>
        <v>0.29005387701730417</v>
      </c>
      <c r="K18" s="308">
        <f t="shared" si="11"/>
        <v>0</v>
      </c>
      <c r="L18" s="49"/>
      <c r="M18" s="50"/>
      <c r="N18" s="318">
        <f>分析係数表!H21</f>
        <v>2.3737267060065176E-3</v>
      </c>
      <c r="O18" s="310">
        <f t="shared" si="8"/>
        <v>0</v>
      </c>
      <c r="P18" s="316">
        <f>分析係数表!C21</f>
        <v>0.28411166756853934</v>
      </c>
      <c r="Q18" s="310">
        <f t="shared" si="4"/>
        <v>0</v>
      </c>
      <c r="R18" s="310">
        <v>0</v>
      </c>
      <c r="S18" s="311">
        <f t="shared" si="3"/>
        <v>0</v>
      </c>
      <c r="T18" s="316">
        <f>分析係数表!F21</f>
        <v>0.45791147145628314</v>
      </c>
      <c r="U18" s="313">
        <f t="shared" si="2"/>
        <v>0</v>
      </c>
      <c r="V18" s="320">
        <f>分析係数表!D21</f>
        <v>5.9847590028896828E-2</v>
      </c>
      <c r="W18" s="291">
        <f t="shared" si="9"/>
        <v>0</v>
      </c>
      <c r="X18" s="316">
        <f>分析係数表!E21</f>
        <v>5.4782163530779596E-2</v>
      </c>
      <c r="Y18" s="292">
        <f t="shared" si="5"/>
        <v>0</v>
      </c>
    </row>
    <row r="19" spans="1:25">
      <c r="A19" s="278">
        <v>15</v>
      </c>
      <c r="B19" s="266" t="s">
        <v>70</v>
      </c>
      <c r="C19" s="287"/>
      <c r="D19" s="298">
        <f>投入係数表!AL19</f>
        <v>9.7452057457471462E-3</v>
      </c>
      <c r="E19" s="306">
        <f t="shared" si="6"/>
        <v>0</v>
      </c>
      <c r="F19" s="316">
        <f>分析係数表!C22</f>
        <v>0.28280144764930404</v>
      </c>
      <c r="G19" s="306">
        <f t="shared" si="7"/>
        <v>0</v>
      </c>
      <c r="H19" s="306">
        <v>0</v>
      </c>
      <c r="I19" s="306">
        <f t="shared" si="10"/>
        <v>0</v>
      </c>
      <c r="J19" s="316">
        <f>分析係数表!G22</f>
        <v>0.21325815420745545</v>
      </c>
      <c r="K19" s="308">
        <f t="shared" si="11"/>
        <v>0</v>
      </c>
      <c r="L19" s="49"/>
      <c r="M19" s="50"/>
      <c r="N19" s="318">
        <f>分析係数表!H22</f>
        <v>5.2408897921031505E-5</v>
      </c>
      <c r="O19" s="310">
        <f t="shared" si="8"/>
        <v>0</v>
      </c>
      <c r="P19" s="316">
        <f>分析係数表!C22</f>
        <v>0.28280144764930404</v>
      </c>
      <c r="Q19" s="310">
        <f t="shared" si="4"/>
        <v>0</v>
      </c>
      <c r="R19" s="310">
        <v>0</v>
      </c>
      <c r="S19" s="311">
        <f t="shared" si="3"/>
        <v>0</v>
      </c>
      <c r="T19" s="316">
        <f>分析係数表!F22</f>
        <v>0.43073258580094059</v>
      </c>
      <c r="U19" s="313">
        <f t="shared" si="2"/>
        <v>0</v>
      </c>
      <c r="V19" s="320">
        <f>分析係数表!D22</f>
        <v>2.2938556731137788E-2</v>
      </c>
      <c r="W19" s="291">
        <f t="shared" si="9"/>
        <v>0</v>
      </c>
      <c r="X19" s="316">
        <f>分析係数表!E22</f>
        <v>2.2183368519679003E-2</v>
      </c>
      <c r="Y19" s="292">
        <f t="shared" si="5"/>
        <v>0</v>
      </c>
    </row>
    <row r="20" spans="1:25">
      <c r="A20" s="278">
        <v>16</v>
      </c>
      <c r="B20" s="266" t="s">
        <v>71</v>
      </c>
      <c r="C20" s="287"/>
      <c r="D20" s="298">
        <f>投入係数表!AL20</f>
        <v>1.354091251388701E-2</v>
      </c>
      <c r="E20" s="306">
        <f t="shared" si="6"/>
        <v>0</v>
      </c>
      <c r="F20" s="316">
        <f>分析係数表!C23</f>
        <v>0.31843177703160996</v>
      </c>
      <c r="G20" s="306">
        <f t="shared" si="7"/>
        <v>0</v>
      </c>
      <c r="H20" s="306">
        <v>0</v>
      </c>
      <c r="I20" s="306">
        <f t="shared" si="10"/>
        <v>0</v>
      </c>
      <c r="J20" s="316">
        <f>分析係数表!G23</f>
        <v>0.24379890925547271</v>
      </c>
      <c r="K20" s="308">
        <f t="shared" si="11"/>
        <v>0</v>
      </c>
      <c r="L20" s="49"/>
      <c r="M20" s="50"/>
      <c r="N20" s="318">
        <f>分析係数表!H23</f>
        <v>7.2227388731505603E-6</v>
      </c>
      <c r="O20" s="310">
        <f t="shared" si="8"/>
        <v>0</v>
      </c>
      <c r="P20" s="316">
        <f>分析係数表!C23</f>
        <v>0.31843177703160996</v>
      </c>
      <c r="Q20" s="310">
        <f t="shared" si="4"/>
        <v>0</v>
      </c>
      <c r="R20" s="310">
        <v>0</v>
      </c>
      <c r="S20" s="311">
        <f t="shared" si="3"/>
        <v>0</v>
      </c>
      <c r="T20" s="316">
        <f>分析係数表!F23</f>
        <v>0.43764444987651224</v>
      </c>
      <c r="U20" s="313">
        <f t="shared" si="2"/>
        <v>0</v>
      </c>
      <c r="V20" s="320">
        <f>分析係数表!D23</f>
        <v>3.7770855561684982E-2</v>
      </c>
      <c r="W20" s="291">
        <f t="shared" si="9"/>
        <v>0</v>
      </c>
      <c r="X20" s="316">
        <f>分析係数表!E23</f>
        <v>3.6503495425501575E-2</v>
      </c>
      <c r="Y20" s="292">
        <f t="shared" si="5"/>
        <v>0</v>
      </c>
    </row>
    <row r="21" spans="1:25">
      <c r="A21" s="278">
        <v>17</v>
      </c>
      <c r="B21" s="266" t="s">
        <v>72</v>
      </c>
      <c r="C21" s="287"/>
      <c r="D21" s="298">
        <f>投入係数表!AL21</f>
        <v>4.2394551841351538E-3</v>
      </c>
      <c r="E21" s="306">
        <f t="shared" si="6"/>
        <v>0</v>
      </c>
      <c r="F21" s="316">
        <f>分析係数表!C24</f>
        <v>6.5709335168878003E-2</v>
      </c>
      <c r="G21" s="306">
        <f t="shared" si="7"/>
        <v>0</v>
      </c>
      <c r="H21" s="306">
        <v>0</v>
      </c>
      <c r="I21" s="306">
        <f t="shared" si="10"/>
        <v>0</v>
      </c>
      <c r="J21" s="316">
        <f>分析係数表!G24</f>
        <v>0.24633125110096343</v>
      </c>
      <c r="K21" s="308">
        <f t="shared" si="11"/>
        <v>0</v>
      </c>
      <c r="L21" s="49"/>
      <c r="M21" s="50"/>
      <c r="N21" s="318">
        <f>分析係数表!H24</f>
        <v>2.8080599423907303E-4</v>
      </c>
      <c r="O21" s="310">
        <f t="shared" si="8"/>
        <v>0</v>
      </c>
      <c r="P21" s="316">
        <f>分析係数表!C24</f>
        <v>6.5709335168878003E-2</v>
      </c>
      <c r="Q21" s="310">
        <f t="shared" si="4"/>
        <v>0</v>
      </c>
      <c r="R21" s="310">
        <v>0</v>
      </c>
      <c r="S21" s="311">
        <f t="shared" si="3"/>
        <v>0</v>
      </c>
      <c r="T21" s="316">
        <f>分析係数表!F24</f>
        <v>0.36721364788140759</v>
      </c>
      <c r="U21" s="313">
        <f t="shared" si="2"/>
        <v>0</v>
      </c>
      <c r="V21" s="320">
        <f>分析係数表!D24</f>
        <v>3.9309475738153632E-2</v>
      </c>
      <c r="W21" s="291">
        <f t="shared" si="9"/>
        <v>0</v>
      </c>
      <c r="X21" s="316">
        <f>分析係数表!E24</f>
        <v>3.8550657867992791E-2</v>
      </c>
      <c r="Y21" s="292">
        <f t="shared" si="5"/>
        <v>0</v>
      </c>
    </row>
    <row r="22" spans="1:25">
      <c r="A22" s="278">
        <v>18</v>
      </c>
      <c r="B22" s="266" t="s">
        <v>87</v>
      </c>
      <c r="C22" s="287"/>
      <c r="D22" s="298">
        <f>投入係数表!AL22</f>
        <v>1.3837501782714976E-2</v>
      </c>
      <c r="E22" s="306">
        <f t="shared" si="6"/>
        <v>0</v>
      </c>
      <c r="F22" s="316">
        <f>分析係数表!C25</f>
        <v>0.13092441386923714</v>
      </c>
      <c r="G22" s="306">
        <f t="shared" si="7"/>
        <v>0</v>
      </c>
      <c r="H22" s="306">
        <v>0</v>
      </c>
      <c r="I22" s="306">
        <f t="shared" si="10"/>
        <v>0</v>
      </c>
      <c r="J22" s="316">
        <f>分析係数表!G25</f>
        <v>0.2605848403511512</v>
      </c>
      <c r="K22" s="308">
        <f t="shared" si="11"/>
        <v>0</v>
      </c>
      <c r="L22" s="49"/>
      <c r="M22" s="50"/>
      <c r="N22" s="318">
        <f>分析係数表!H25</f>
        <v>9.8123550057191766E-5</v>
      </c>
      <c r="O22" s="310">
        <f t="shared" si="8"/>
        <v>0</v>
      </c>
      <c r="P22" s="316">
        <f>分析係数表!C25</f>
        <v>0.13092441386923714</v>
      </c>
      <c r="Q22" s="310">
        <f t="shared" si="4"/>
        <v>0</v>
      </c>
      <c r="R22" s="310">
        <v>0</v>
      </c>
      <c r="S22" s="311">
        <f t="shared" si="3"/>
        <v>0</v>
      </c>
      <c r="T22" s="316">
        <f>分析係数表!F25</f>
        <v>0.33318683873123567</v>
      </c>
      <c r="U22" s="313">
        <f t="shared" si="2"/>
        <v>0</v>
      </c>
      <c r="V22" s="320">
        <f>分析係数表!D25</f>
        <v>4.284059086963312E-2</v>
      </c>
      <c r="W22" s="291">
        <f t="shared" si="9"/>
        <v>0</v>
      </c>
      <c r="X22" s="316">
        <f>分析係数表!E25</f>
        <v>4.249917369780222E-2</v>
      </c>
      <c r="Y22" s="292">
        <f t="shared" si="5"/>
        <v>0</v>
      </c>
    </row>
    <row r="23" spans="1:25">
      <c r="A23" s="278">
        <v>19</v>
      </c>
      <c r="B23" s="266" t="s">
        <v>88</v>
      </c>
      <c r="C23" s="287"/>
      <c r="D23" s="298">
        <f>投入係数表!AL23</f>
        <v>6.0793987186253517E-3</v>
      </c>
      <c r="E23" s="306">
        <f t="shared" si="6"/>
        <v>0</v>
      </c>
      <c r="F23" s="316">
        <f>分析係数表!C26</f>
        <v>0.15308736674872969</v>
      </c>
      <c r="G23" s="306">
        <f t="shared" si="7"/>
        <v>0</v>
      </c>
      <c r="H23" s="306">
        <v>0</v>
      </c>
      <c r="I23" s="306">
        <f t="shared" si="10"/>
        <v>0</v>
      </c>
      <c r="J23" s="316">
        <f>分析係数表!G26</f>
        <v>0.20415569699579933</v>
      </c>
      <c r="K23" s="308">
        <f t="shared" si="11"/>
        <v>0</v>
      </c>
      <c r="L23" s="49"/>
      <c r="M23" s="50"/>
      <c r="N23" s="318">
        <f>分析係数表!H26</f>
        <v>8.8175548492147558E-3</v>
      </c>
      <c r="O23" s="310">
        <f t="shared" si="8"/>
        <v>0</v>
      </c>
      <c r="P23" s="316">
        <f>分析係数表!C26</f>
        <v>0.15308736674872969</v>
      </c>
      <c r="Q23" s="310">
        <f t="shared" si="4"/>
        <v>0</v>
      </c>
      <c r="R23" s="310">
        <v>0</v>
      </c>
      <c r="S23" s="311">
        <f t="shared" si="3"/>
        <v>0</v>
      </c>
      <c r="T23" s="316">
        <f>分析係数表!F26</f>
        <v>0.33811565690794865</v>
      </c>
      <c r="U23" s="313">
        <f t="shared" si="2"/>
        <v>0</v>
      </c>
      <c r="V23" s="320">
        <f>分析係数表!D26</f>
        <v>3.3929737559631502E-2</v>
      </c>
      <c r="W23" s="291">
        <f t="shared" si="9"/>
        <v>0</v>
      </c>
      <c r="X23" s="316">
        <f>分析係数表!E26</f>
        <v>3.3531988342571602E-2</v>
      </c>
      <c r="Y23" s="292">
        <f t="shared" si="5"/>
        <v>0</v>
      </c>
    </row>
    <row r="24" spans="1:25">
      <c r="A24" s="278">
        <v>20</v>
      </c>
      <c r="B24" s="266" t="s">
        <v>89</v>
      </c>
      <c r="C24" s="287"/>
      <c r="D24" s="298">
        <f>投入係数表!AL24</f>
        <v>1.3457794847431391E-3</v>
      </c>
      <c r="E24" s="306">
        <f t="shared" si="6"/>
        <v>0</v>
      </c>
      <c r="F24" s="316">
        <f>分析係数表!C27</f>
        <v>0.18884998044104273</v>
      </c>
      <c r="G24" s="306">
        <f t="shared" si="7"/>
        <v>0</v>
      </c>
      <c r="H24" s="306">
        <v>0</v>
      </c>
      <c r="I24" s="306">
        <f t="shared" si="10"/>
        <v>0</v>
      </c>
      <c r="J24" s="316">
        <f>分析係数表!G27</f>
        <v>0.16481626532719168</v>
      </c>
      <c r="K24" s="308">
        <f t="shared" si="11"/>
        <v>0</v>
      </c>
      <c r="L24" s="49"/>
      <c r="M24" s="50"/>
      <c r="N24" s="318">
        <f>分析係数表!H27</f>
        <v>2.2388024205688101E-2</v>
      </c>
      <c r="O24" s="310">
        <f t="shared" si="8"/>
        <v>0</v>
      </c>
      <c r="P24" s="316">
        <f>分析係数表!C27</f>
        <v>0.18884998044104273</v>
      </c>
      <c r="Q24" s="310">
        <f t="shared" si="4"/>
        <v>0</v>
      </c>
      <c r="R24" s="310">
        <v>0</v>
      </c>
      <c r="S24" s="311">
        <f t="shared" si="3"/>
        <v>0</v>
      </c>
      <c r="T24" s="316">
        <f>分析係数表!F27</f>
        <v>0.29536956526946395</v>
      </c>
      <c r="U24" s="313">
        <f t="shared" si="2"/>
        <v>0</v>
      </c>
      <c r="V24" s="320">
        <f>分析係数表!D27</f>
        <v>2.042747265118797E-2</v>
      </c>
      <c r="W24" s="291">
        <f t="shared" si="9"/>
        <v>0</v>
      </c>
      <c r="X24" s="316">
        <f>分析係数表!E27</f>
        <v>2.035082172191522E-2</v>
      </c>
      <c r="Y24" s="292">
        <f t="shared" si="5"/>
        <v>0</v>
      </c>
    </row>
    <row r="25" spans="1:25">
      <c r="A25" s="278">
        <v>21</v>
      </c>
      <c r="B25" s="266" t="s">
        <v>90</v>
      </c>
      <c r="C25" s="287"/>
      <c r="D25" s="298">
        <f>投入係数表!AL25</f>
        <v>1.8853630243566556E-2</v>
      </c>
      <c r="E25" s="306">
        <f t="shared" si="6"/>
        <v>0</v>
      </c>
      <c r="F25" s="316">
        <f>分析係数表!C28</f>
        <v>0.2115566871254172</v>
      </c>
      <c r="G25" s="306">
        <f t="shared" si="7"/>
        <v>0</v>
      </c>
      <c r="H25" s="306">
        <v>0</v>
      </c>
      <c r="I25" s="306">
        <f t="shared" si="10"/>
        <v>0</v>
      </c>
      <c r="J25" s="316">
        <f>分析係数表!G28</f>
        <v>0.18177207604774032</v>
      </c>
      <c r="K25" s="308">
        <f t="shared" si="11"/>
        <v>0</v>
      </c>
      <c r="L25" s="49"/>
      <c r="M25" s="50"/>
      <c r="N25" s="318">
        <f>分析係数表!H28</f>
        <v>7.2231792840574596E-3</v>
      </c>
      <c r="O25" s="310">
        <f t="shared" si="8"/>
        <v>0</v>
      </c>
      <c r="P25" s="316">
        <f>分析係数表!C28</f>
        <v>0.2115566871254172</v>
      </c>
      <c r="Q25" s="310">
        <f t="shared" si="4"/>
        <v>0</v>
      </c>
      <c r="R25" s="310">
        <v>0</v>
      </c>
      <c r="S25" s="311">
        <f t="shared" si="3"/>
        <v>0</v>
      </c>
      <c r="T25" s="316">
        <f>分析係数表!F28</f>
        <v>0.29628808224417325</v>
      </c>
      <c r="U25" s="313">
        <f t="shared" si="2"/>
        <v>0</v>
      </c>
      <c r="V25" s="320">
        <f>分析係数表!D28</f>
        <v>3.0551159487848582E-2</v>
      </c>
      <c r="W25" s="291">
        <f t="shared" si="9"/>
        <v>0</v>
      </c>
      <c r="X25" s="316">
        <f>分析係数表!E28</f>
        <v>3.018459578819983E-2</v>
      </c>
      <c r="Y25" s="292">
        <f t="shared" si="5"/>
        <v>0</v>
      </c>
    </row>
    <row r="26" spans="1:25">
      <c r="A26" s="278">
        <v>22</v>
      </c>
      <c r="B26" s="266" t="s">
        <v>64</v>
      </c>
      <c r="C26" s="287"/>
      <c r="D26" s="298">
        <f>投入係数表!AL26</f>
        <v>5.329977135828801E-3</v>
      </c>
      <c r="E26" s="306">
        <f t="shared" si="6"/>
        <v>0</v>
      </c>
      <c r="F26" s="316">
        <f>分析係数表!C29</f>
        <v>0.4024048564090591</v>
      </c>
      <c r="G26" s="306">
        <f t="shared" si="7"/>
        <v>0</v>
      </c>
      <c r="H26" s="306">
        <v>0</v>
      </c>
      <c r="I26" s="306">
        <f t="shared" si="10"/>
        <v>0</v>
      </c>
      <c r="J26" s="316">
        <f>分析係数表!G29</f>
        <v>0.28848634430593861</v>
      </c>
      <c r="K26" s="308">
        <f t="shared" si="11"/>
        <v>0</v>
      </c>
      <c r="L26" s="49"/>
      <c r="M26" s="50"/>
      <c r="N26" s="318">
        <f>分析係数表!H29</f>
        <v>7.7130042947109994E-3</v>
      </c>
      <c r="O26" s="310">
        <f t="shared" si="8"/>
        <v>0</v>
      </c>
      <c r="P26" s="316">
        <f>分析係数表!C29</f>
        <v>0.4024048564090591</v>
      </c>
      <c r="Q26" s="310">
        <f t="shared" si="4"/>
        <v>0</v>
      </c>
      <c r="R26" s="310">
        <v>0</v>
      </c>
      <c r="S26" s="311">
        <f t="shared" si="3"/>
        <v>0</v>
      </c>
      <c r="T26" s="316">
        <f>分析係数表!F29</f>
        <v>0.40202182464221792</v>
      </c>
      <c r="U26" s="313">
        <f t="shared" si="2"/>
        <v>0</v>
      </c>
      <c r="V26" s="320">
        <f>分析係数表!D29</f>
        <v>7.9194780809421356E-2</v>
      </c>
      <c r="W26" s="291">
        <f t="shared" si="9"/>
        <v>0</v>
      </c>
      <c r="X26" s="316">
        <f>分析係数表!E29</f>
        <v>6.5944675090492746E-2</v>
      </c>
      <c r="Y26" s="292">
        <f t="shared" si="5"/>
        <v>0</v>
      </c>
    </row>
    <row r="27" spans="1:25">
      <c r="A27" s="278">
        <v>23</v>
      </c>
      <c r="B27" s="266" t="s">
        <v>91</v>
      </c>
      <c r="C27" s="287"/>
      <c r="D27" s="298">
        <f>投入係数表!AL27</f>
        <v>1.7350245128986809E-3</v>
      </c>
      <c r="E27" s="306">
        <f t="shared" si="6"/>
        <v>0</v>
      </c>
      <c r="F27" s="316">
        <f>分析係数表!C30</f>
        <v>1</v>
      </c>
      <c r="G27" s="306">
        <f t="shared" si="7"/>
        <v>0</v>
      </c>
      <c r="H27" s="306">
        <v>0</v>
      </c>
      <c r="I27" s="306">
        <f t="shared" si="10"/>
        <v>0</v>
      </c>
      <c r="J27" s="316">
        <f>分析係数表!G30</f>
        <v>0.33838967095036887</v>
      </c>
      <c r="K27" s="308">
        <f t="shared" si="11"/>
        <v>0</v>
      </c>
      <c r="L27" s="49"/>
      <c r="M27" s="50"/>
      <c r="N27" s="318">
        <f>分析係数表!H30</f>
        <v>0</v>
      </c>
      <c r="O27" s="310">
        <f t="shared" si="8"/>
        <v>0</v>
      </c>
      <c r="P27" s="316">
        <f>分析係数表!C30</f>
        <v>1</v>
      </c>
      <c r="Q27" s="310">
        <f t="shared" si="4"/>
        <v>0</v>
      </c>
      <c r="R27" s="310">
        <v>0</v>
      </c>
      <c r="S27" s="311">
        <f t="shared" si="3"/>
        <v>0</v>
      </c>
      <c r="T27" s="316">
        <f>分析係数表!F30</f>
        <v>0.46362091424568164</v>
      </c>
      <c r="U27" s="313">
        <f t="shared" si="2"/>
        <v>0</v>
      </c>
      <c r="V27" s="320">
        <f>分析係数表!D30</f>
        <v>7.3824536053885614E-2</v>
      </c>
      <c r="W27" s="291">
        <f t="shared" si="9"/>
        <v>0</v>
      </c>
      <c r="X27" s="316">
        <f>分析係数表!E30</f>
        <v>5.6949248710145881E-2</v>
      </c>
      <c r="Y27" s="292">
        <f t="shared" si="5"/>
        <v>0</v>
      </c>
    </row>
    <row r="28" spans="1:25">
      <c r="A28" s="278">
        <v>24</v>
      </c>
      <c r="B28" s="266" t="s">
        <v>92</v>
      </c>
      <c r="C28" s="287"/>
      <c r="D28" s="298">
        <f>投入係数表!AL28</f>
        <v>4.9975064700063312E-3</v>
      </c>
      <c r="E28" s="306">
        <f t="shared" si="6"/>
        <v>0</v>
      </c>
      <c r="F28" s="316">
        <f>分析係数表!C31</f>
        <v>0.99932498158227889</v>
      </c>
      <c r="G28" s="306">
        <f t="shared" si="7"/>
        <v>0</v>
      </c>
      <c r="H28" s="306">
        <v>0</v>
      </c>
      <c r="I28" s="306">
        <f t="shared" si="10"/>
        <v>0</v>
      </c>
      <c r="J28" s="316">
        <f>分析係数表!G31</f>
        <v>7.0262508387801376E-2</v>
      </c>
      <c r="K28" s="308">
        <f t="shared" si="11"/>
        <v>0</v>
      </c>
      <c r="L28" s="49"/>
      <c r="M28" s="50"/>
      <c r="N28" s="318">
        <f>分析係数表!H31</f>
        <v>3.314462019579964E-2</v>
      </c>
      <c r="O28" s="310">
        <f t="shared" si="8"/>
        <v>0</v>
      </c>
      <c r="P28" s="316">
        <f>分析係数表!C31</f>
        <v>0.99932498158227889</v>
      </c>
      <c r="Q28" s="310">
        <f t="shared" si="4"/>
        <v>0</v>
      </c>
      <c r="R28" s="310">
        <v>0</v>
      </c>
      <c r="S28" s="311">
        <f t="shared" si="3"/>
        <v>0</v>
      </c>
      <c r="T28" s="316">
        <f>分析係数表!F31</f>
        <v>0.39948542779773355</v>
      </c>
      <c r="U28" s="313">
        <f t="shared" si="2"/>
        <v>0</v>
      </c>
      <c r="V28" s="320">
        <f>分析係数表!D31</f>
        <v>2.9145126840892164E-3</v>
      </c>
      <c r="W28" s="291">
        <f t="shared" si="9"/>
        <v>0</v>
      </c>
      <c r="X28" s="316">
        <f>分析係数表!E31</f>
        <v>2.9145126840892164E-3</v>
      </c>
      <c r="Y28" s="292">
        <f t="shared" si="5"/>
        <v>0</v>
      </c>
    </row>
    <row r="29" spans="1:25">
      <c r="A29" s="278">
        <v>25</v>
      </c>
      <c r="B29" s="266" t="s">
        <v>1</v>
      </c>
      <c r="C29" s="287"/>
      <c r="D29" s="298">
        <f>投入係数表!AL29</f>
        <v>8.3889797783347219E-4</v>
      </c>
      <c r="E29" s="306">
        <f t="shared" si="6"/>
        <v>0</v>
      </c>
      <c r="F29" s="316">
        <f>分析係数表!C32</f>
        <v>0.9998360837770528</v>
      </c>
      <c r="G29" s="306">
        <f t="shared" si="7"/>
        <v>0</v>
      </c>
      <c r="H29" s="306">
        <v>0</v>
      </c>
      <c r="I29" s="306">
        <f t="shared" si="10"/>
        <v>0</v>
      </c>
      <c r="J29" s="316">
        <f>分析係数表!G32</f>
        <v>0.11380414292785156</v>
      </c>
      <c r="K29" s="308">
        <f t="shared" si="11"/>
        <v>0</v>
      </c>
      <c r="L29" s="49"/>
      <c r="M29" s="50"/>
      <c r="N29" s="318">
        <f>分析係数表!H32</f>
        <v>7.2296973654795713E-3</v>
      </c>
      <c r="O29" s="310">
        <f t="shared" si="8"/>
        <v>0</v>
      </c>
      <c r="P29" s="316">
        <f>分析係数表!C32</f>
        <v>0.9998360837770528</v>
      </c>
      <c r="Q29" s="310">
        <f t="shared" si="4"/>
        <v>0</v>
      </c>
      <c r="R29" s="310">
        <v>0</v>
      </c>
      <c r="S29" s="311">
        <f t="shared" si="3"/>
        <v>0</v>
      </c>
      <c r="T29" s="316">
        <f>分析係数表!F32</f>
        <v>0.44272670787830282</v>
      </c>
      <c r="U29" s="313">
        <f t="shared" si="2"/>
        <v>0</v>
      </c>
      <c r="V29" s="320">
        <f>分析係数表!D32</f>
        <v>2.1120085933633119E-2</v>
      </c>
      <c r="W29" s="291">
        <f t="shared" si="9"/>
        <v>0</v>
      </c>
      <c r="X29" s="316">
        <f>分析係数表!E32</f>
        <v>2.1120085933633119E-2</v>
      </c>
      <c r="Y29" s="292">
        <f t="shared" si="5"/>
        <v>0</v>
      </c>
    </row>
    <row r="30" spans="1:25">
      <c r="A30" s="278">
        <v>26</v>
      </c>
      <c r="B30" s="266" t="s">
        <v>2</v>
      </c>
      <c r="C30" s="287"/>
      <c r="D30" s="298">
        <f>投入係数表!AL30</f>
        <v>1.5478962146488755E-3</v>
      </c>
      <c r="E30" s="306">
        <f t="shared" si="6"/>
        <v>0</v>
      </c>
      <c r="F30" s="316">
        <f>分析係数表!C33</f>
        <v>0.99108509199615646</v>
      </c>
      <c r="G30" s="306">
        <f t="shared" si="7"/>
        <v>0</v>
      </c>
      <c r="H30" s="306">
        <v>0</v>
      </c>
      <c r="I30" s="306">
        <f t="shared" si="10"/>
        <v>0</v>
      </c>
      <c r="J30" s="316">
        <f>分析係数表!G33</f>
        <v>0.4529749017181946</v>
      </c>
      <c r="K30" s="308">
        <f t="shared" si="11"/>
        <v>0</v>
      </c>
      <c r="L30" s="49"/>
      <c r="M30" s="50"/>
      <c r="N30" s="318">
        <f>分析係数表!H33</f>
        <v>7.7168799106917146E-4</v>
      </c>
      <c r="O30" s="310">
        <f t="shared" si="8"/>
        <v>0</v>
      </c>
      <c r="P30" s="316">
        <f>分析係数表!C33</f>
        <v>0.99108509199615646</v>
      </c>
      <c r="Q30" s="310">
        <f t="shared" si="4"/>
        <v>0</v>
      </c>
      <c r="R30" s="310">
        <v>0</v>
      </c>
      <c r="S30" s="311">
        <f t="shared" si="3"/>
        <v>0</v>
      </c>
      <c r="T30" s="316">
        <f>分析係数表!F33</f>
        <v>0.63278689994307047</v>
      </c>
      <c r="U30" s="313">
        <f t="shared" si="2"/>
        <v>0</v>
      </c>
      <c r="V30" s="320">
        <f>分析係数表!D33</f>
        <v>8.7702783269007503E-2</v>
      </c>
      <c r="W30" s="291">
        <f t="shared" si="9"/>
        <v>0</v>
      </c>
      <c r="X30" s="316">
        <f>分析係数表!E33</f>
        <v>8.4336323251883824E-2</v>
      </c>
      <c r="Y30" s="292">
        <f t="shared" si="5"/>
        <v>0</v>
      </c>
    </row>
    <row r="31" spans="1:25">
      <c r="A31" s="278">
        <v>27</v>
      </c>
      <c r="B31" s="266" t="s">
        <v>65</v>
      </c>
      <c r="C31" s="287"/>
      <c r="D31" s="298">
        <f>投入係数表!AL31</f>
        <v>1.950222055885957E-2</v>
      </c>
      <c r="E31" s="306">
        <f t="shared" si="6"/>
        <v>0</v>
      </c>
      <c r="F31" s="316">
        <f>分析係数表!C34</f>
        <v>0.24606089914510665</v>
      </c>
      <c r="G31" s="306">
        <f t="shared" si="7"/>
        <v>0</v>
      </c>
      <c r="H31" s="306">
        <v>0</v>
      </c>
      <c r="I31" s="306">
        <f t="shared" si="10"/>
        <v>0</v>
      </c>
      <c r="J31" s="316">
        <f>分析係数表!G34</f>
        <v>0.43749758717185111</v>
      </c>
      <c r="K31" s="308">
        <f t="shared" si="11"/>
        <v>0</v>
      </c>
      <c r="L31" s="49"/>
      <c r="M31" s="50"/>
      <c r="N31" s="318">
        <f>分析係数表!H34</f>
        <v>0.137069350800852</v>
      </c>
      <c r="O31" s="310">
        <f t="shared" si="8"/>
        <v>0</v>
      </c>
      <c r="P31" s="316">
        <f>分析係数表!C34</f>
        <v>0.24606089914510665</v>
      </c>
      <c r="Q31" s="310">
        <f t="shared" si="4"/>
        <v>0</v>
      </c>
      <c r="R31" s="310">
        <v>0</v>
      </c>
      <c r="S31" s="311">
        <f t="shared" si="3"/>
        <v>0</v>
      </c>
      <c r="T31" s="316">
        <f>分析係数表!F34</f>
        <v>0.68044247766447119</v>
      </c>
      <c r="U31" s="313">
        <f t="shared" si="2"/>
        <v>0</v>
      </c>
      <c r="V31" s="320">
        <f>分析係数表!D34</f>
        <v>0.15389009392691583</v>
      </c>
      <c r="W31" s="291">
        <f t="shared" si="9"/>
        <v>0</v>
      </c>
      <c r="X31" s="316">
        <f>分析係数表!E34</f>
        <v>0.1433320704064108</v>
      </c>
      <c r="Y31" s="292">
        <f t="shared" si="5"/>
        <v>0</v>
      </c>
    </row>
    <row r="32" spans="1:25">
      <c r="A32" s="278">
        <v>28</v>
      </c>
      <c r="B32" s="266" t="s">
        <v>66</v>
      </c>
      <c r="C32" s="287"/>
      <c r="D32" s="298">
        <f>投入係数表!AL32</f>
        <v>1.1878104989875996E-2</v>
      </c>
      <c r="E32" s="306">
        <f t="shared" si="6"/>
        <v>0</v>
      </c>
      <c r="F32" s="316">
        <f>分析係数表!C35</f>
        <v>0.75377646979277246</v>
      </c>
      <c r="G32" s="306">
        <f t="shared" si="7"/>
        <v>0</v>
      </c>
      <c r="H32" s="306">
        <v>0</v>
      </c>
      <c r="I32" s="306">
        <f t="shared" si="10"/>
        <v>0</v>
      </c>
      <c r="J32" s="316">
        <f>分析係数表!G35</f>
        <v>0.30282397072447498</v>
      </c>
      <c r="K32" s="308">
        <f t="shared" si="11"/>
        <v>0</v>
      </c>
      <c r="L32" s="49"/>
      <c r="M32" s="50"/>
      <c r="N32" s="318">
        <f>分析係数表!H35</f>
        <v>5.7629969222324183E-2</v>
      </c>
      <c r="O32" s="310">
        <f t="shared" si="8"/>
        <v>0</v>
      </c>
      <c r="P32" s="316">
        <f>分析係数表!C35</f>
        <v>0.75377646979277246</v>
      </c>
      <c r="Q32" s="310">
        <f t="shared" si="4"/>
        <v>0</v>
      </c>
      <c r="R32" s="310">
        <v>0</v>
      </c>
      <c r="S32" s="311">
        <f t="shared" si="3"/>
        <v>0</v>
      </c>
      <c r="T32" s="316">
        <f>分析係数表!F35</f>
        <v>0.60548890850388704</v>
      </c>
      <c r="U32" s="313">
        <f t="shared" si="2"/>
        <v>0</v>
      </c>
      <c r="V32" s="320">
        <f>分析係数表!D35</f>
        <v>4.0363234612300396E-2</v>
      </c>
      <c r="W32" s="291">
        <f t="shared" si="9"/>
        <v>0</v>
      </c>
      <c r="X32" s="316">
        <f>分析係数表!E35</f>
        <v>3.9154079363329694E-2</v>
      </c>
      <c r="Y32" s="292">
        <f t="shared" si="5"/>
        <v>0</v>
      </c>
    </row>
    <row r="33" spans="1:25">
      <c r="A33" s="278">
        <v>29</v>
      </c>
      <c r="B33" s="266" t="s">
        <v>93</v>
      </c>
      <c r="C33" s="287"/>
      <c r="D33" s="298">
        <f>投入係数表!AL33</f>
        <v>1.1011046928325319E-2</v>
      </c>
      <c r="E33" s="306">
        <f t="shared" si="6"/>
        <v>0</v>
      </c>
      <c r="F33" s="316">
        <f>分析係数表!C36</f>
        <v>0.99118010215945485</v>
      </c>
      <c r="G33" s="306">
        <f t="shared" si="7"/>
        <v>0</v>
      </c>
      <c r="H33" s="306">
        <v>0</v>
      </c>
      <c r="I33" s="306">
        <f t="shared" si="10"/>
        <v>0</v>
      </c>
      <c r="J33" s="316">
        <f>分析係数表!G36</f>
        <v>5.8650173764370726E-2</v>
      </c>
      <c r="K33" s="308">
        <f t="shared" si="11"/>
        <v>0</v>
      </c>
      <c r="L33" s="49"/>
      <c r="M33" s="50"/>
      <c r="N33" s="318">
        <f>分析係数表!H36</f>
        <v>0.2375179181177472</v>
      </c>
      <c r="O33" s="310">
        <f t="shared" si="8"/>
        <v>0</v>
      </c>
      <c r="P33" s="316">
        <f>分析係数表!C36</f>
        <v>0.99118010215945485</v>
      </c>
      <c r="Q33" s="310">
        <f t="shared" si="4"/>
        <v>0</v>
      </c>
      <c r="R33" s="310">
        <v>0</v>
      </c>
      <c r="S33" s="311">
        <f t="shared" si="3"/>
        <v>0</v>
      </c>
      <c r="T33" s="316">
        <f>分析係数表!F36</f>
        <v>0.81306518983088305</v>
      </c>
      <c r="U33" s="313">
        <f t="shared" si="2"/>
        <v>0</v>
      </c>
      <c r="V33" s="320">
        <f>分析係数表!D36</f>
        <v>1.5774342104513773E-2</v>
      </c>
      <c r="W33" s="291">
        <f t="shared" si="9"/>
        <v>0</v>
      </c>
      <c r="X33" s="316">
        <f>分析係数表!E36</f>
        <v>1.3229670821596217E-2</v>
      </c>
      <c r="Y33" s="292">
        <f t="shared" si="5"/>
        <v>0</v>
      </c>
    </row>
    <row r="34" spans="1:25">
      <c r="A34" s="278">
        <v>30</v>
      </c>
      <c r="B34" s="266" t="s">
        <v>94</v>
      </c>
      <c r="C34" s="287"/>
      <c r="D34" s="298">
        <f>投入係数表!AL34</f>
        <v>9.726129560003233E-3</v>
      </c>
      <c r="E34" s="306">
        <f t="shared" si="6"/>
        <v>0</v>
      </c>
      <c r="F34" s="316">
        <f>分析係数表!C37</f>
        <v>0.58105140483022077</v>
      </c>
      <c r="G34" s="306">
        <f t="shared" si="7"/>
        <v>0</v>
      </c>
      <c r="H34" s="306">
        <v>0</v>
      </c>
      <c r="I34" s="306">
        <f t="shared" si="10"/>
        <v>0</v>
      </c>
      <c r="J34" s="316">
        <f>分析係数表!G37</f>
        <v>0.40235165952905672</v>
      </c>
      <c r="K34" s="308">
        <f t="shared" si="11"/>
        <v>0</v>
      </c>
      <c r="L34" s="49"/>
      <c r="M34" s="50"/>
      <c r="N34" s="318">
        <f>分析係数表!H37</f>
        <v>4.2719417558337268E-2</v>
      </c>
      <c r="O34" s="310">
        <f t="shared" si="8"/>
        <v>0</v>
      </c>
      <c r="P34" s="316">
        <f>分析係数表!C37</f>
        <v>0.58105140483022077</v>
      </c>
      <c r="Q34" s="310">
        <f t="shared" si="4"/>
        <v>0</v>
      </c>
      <c r="R34" s="310">
        <v>0</v>
      </c>
      <c r="S34" s="311">
        <f t="shared" si="3"/>
        <v>0</v>
      </c>
      <c r="T34" s="316">
        <f>分析係数表!F37</f>
        <v>0.63403708963374472</v>
      </c>
      <c r="U34" s="313">
        <f t="shared" si="2"/>
        <v>0</v>
      </c>
      <c r="V34" s="320">
        <f>分析係数表!D37</f>
        <v>7.9200513574427991E-2</v>
      </c>
      <c r="W34" s="291">
        <f t="shared" si="9"/>
        <v>0</v>
      </c>
      <c r="X34" s="316">
        <f>分析係数表!E37</f>
        <v>7.3600662533244779E-2</v>
      </c>
      <c r="Y34" s="292">
        <f t="shared" si="5"/>
        <v>0</v>
      </c>
    </row>
    <row r="35" spans="1:25">
      <c r="A35" s="278">
        <v>31</v>
      </c>
      <c r="B35" s="266" t="s">
        <v>95</v>
      </c>
      <c r="C35" s="287"/>
      <c r="D35" s="298">
        <f>投入係数表!AL35</f>
        <v>3.7393866007054556E-2</v>
      </c>
      <c r="E35" s="306">
        <f t="shared" si="6"/>
        <v>0</v>
      </c>
      <c r="F35" s="316">
        <f>分析係数表!C38</f>
        <v>0.47456671407271833</v>
      </c>
      <c r="G35" s="306">
        <f t="shared" si="7"/>
        <v>0</v>
      </c>
      <c r="H35" s="306">
        <v>0</v>
      </c>
      <c r="I35" s="306">
        <f t="shared" si="10"/>
        <v>0</v>
      </c>
      <c r="J35" s="316">
        <f>分析係数表!G38</f>
        <v>0.18003386475673192</v>
      </c>
      <c r="K35" s="308">
        <f t="shared" si="11"/>
        <v>0</v>
      </c>
      <c r="L35" s="49"/>
      <c r="M35" s="50"/>
      <c r="N35" s="318">
        <f>分析係数表!H38</f>
        <v>5.150358926080905E-2</v>
      </c>
      <c r="O35" s="310">
        <f t="shared" si="8"/>
        <v>0</v>
      </c>
      <c r="P35" s="316">
        <f>分析係数表!C38</f>
        <v>0.47456671407271833</v>
      </c>
      <c r="Q35" s="310">
        <f t="shared" si="4"/>
        <v>0</v>
      </c>
      <c r="R35" s="310">
        <v>0</v>
      </c>
      <c r="S35" s="311">
        <f t="shared" si="3"/>
        <v>0</v>
      </c>
      <c r="T35" s="316">
        <f>分析係数表!F38</f>
        <v>0.4997199825516766</v>
      </c>
      <c r="U35" s="313">
        <f t="shared" si="2"/>
        <v>0</v>
      </c>
      <c r="V35" s="320">
        <f>分析係数表!D38</f>
        <v>3.5590827435143364E-2</v>
      </c>
      <c r="W35" s="291">
        <f t="shared" si="9"/>
        <v>0</v>
      </c>
      <c r="X35" s="316">
        <f>分析係数表!E38</f>
        <v>3.1059891839156476E-2</v>
      </c>
      <c r="Y35" s="292">
        <f t="shared" si="5"/>
        <v>0</v>
      </c>
    </row>
    <row r="36" spans="1:25">
      <c r="A36" s="278">
        <v>32</v>
      </c>
      <c r="B36" s="266" t="s">
        <v>67</v>
      </c>
      <c r="C36" s="287"/>
      <c r="D36" s="298">
        <f>投入係数表!AL36</f>
        <v>0</v>
      </c>
      <c r="E36" s="306">
        <f t="shared" si="6"/>
        <v>0</v>
      </c>
      <c r="F36" s="316">
        <f>分析係数表!C39</f>
        <v>1</v>
      </c>
      <c r="G36" s="306">
        <f t="shared" si="7"/>
        <v>0</v>
      </c>
      <c r="H36" s="306">
        <v>0</v>
      </c>
      <c r="I36" s="306">
        <f t="shared" si="10"/>
        <v>0</v>
      </c>
      <c r="J36" s="316">
        <f>分析係数表!G39</f>
        <v>0.33345520667958617</v>
      </c>
      <c r="K36" s="308">
        <f t="shared" si="11"/>
        <v>0</v>
      </c>
      <c r="L36" s="49"/>
      <c r="M36" s="50"/>
      <c r="N36" s="318">
        <f>分析係数表!H39</f>
        <v>5.0851604954235139E-3</v>
      </c>
      <c r="O36" s="310">
        <f t="shared" si="8"/>
        <v>0</v>
      </c>
      <c r="P36" s="316">
        <f>分析係数表!C39</f>
        <v>1</v>
      </c>
      <c r="Q36" s="310">
        <f t="shared" si="4"/>
        <v>0</v>
      </c>
      <c r="R36" s="310">
        <v>0</v>
      </c>
      <c r="S36" s="311">
        <f t="shared" si="3"/>
        <v>0</v>
      </c>
      <c r="T36" s="316">
        <f>分析係数表!F39</f>
        <v>0.70859596344355691</v>
      </c>
      <c r="U36" s="313">
        <f t="shared" si="2"/>
        <v>0</v>
      </c>
      <c r="V36" s="320">
        <f>分析係数表!D39</f>
        <v>4.8027598057070089E-2</v>
      </c>
      <c r="W36" s="291">
        <f t="shared" si="9"/>
        <v>0</v>
      </c>
      <c r="X36" s="316">
        <f>分析係数表!E39</f>
        <v>4.8027598057070089E-2</v>
      </c>
      <c r="Y36" s="292">
        <f t="shared" si="5"/>
        <v>0</v>
      </c>
    </row>
    <row r="37" spans="1:25">
      <c r="A37" s="278">
        <v>33</v>
      </c>
      <c r="B37" s="266" t="s">
        <v>96</v>
      </c>
      <c r="C37" s="287"/>
      <c r="D37" s="298">
        <f>投入係数表!AL37</f>
        <v>1.0823464435176849E-3</v>
      </c>
      <c r="E37" s="306">
        <f t="shared" si="6"/>
        <v>0</v>
      </c>
      <c r="F37" s="316">
        <f>分析係数表!C40</f>
        <v>0.78927678494152065</v>
      </c>
      <c r="G37" s="306">
        <f t="shared" si="7"/>
        <v>0</v>
      </c>
      <c r="H37" s="306">
        <v>0</v>
      </c>
      <c r="I37" s="306">
        <f t="shared" si="10"/>
        <v>0</v>
      </c>
      <c r="J37" s="316">
        <f>分析係数表!G40</f>
        <v>0.52314226927728547</v>
      </c>
      <c r="K37" s="308">
        <f t="shared" si="11"/>
        <v>0</v>
      </c>
      <c r="L37" s="49"/>
      <c r="M37" s="50"/>
      <c r="N37" s="318">
        <f>分析係数表!H40</f>
        <v>3.428475595158087E-2</v>
      </c>
      <c r="O37" s="310">
        <f t="shared" si="8"/>
        <v>0</v>
      </c>
      <c r="P37" s="316">
        <f>分析係数表!C40</f>
        <v>0.78927678494152065</v>
      </c>
      <c r="Q37" s="310">
        <f t="shared" si="4"/>
        <v>0</v>
      </c>
      <c r="R37" s="310">
        <v>0</v>
      </c>
      <c r="S37" s="311">
        <f t="shared" si="3"/>
        <v>0</v>
      </c>
      <c r="T37" s="316">
        <f>分析係数表!F40</f>
        <v>0.70623799726049996</v>
      </c>
      <c r="U37" s="313">
        <f t="shared" si="2"/>
        <v>0</v>
      </c>
      <c r="V37" s="320">
        <f>分析係数表!D40</f>
        <v>9.0697433955161888E-2</v>
      </c>
      <c r="W37" s="291">
        <f t="shared" si="9"/>
        <v>0</v>
      </c>
      <c r="X37" s="316">
        <f>分析係数表!E40</f>
        <v>9.0562666353757981E-2</v>
      </c>
      <c r="Y37" s="292">
        <f t="shared" si="5"/>
        <v>0</v>
      </c>
    </row>
    <row r="38" spans="1:25">
      <c r="A38" s="278">
        <v>34</v>
      </c>
      <c r="B38" s="266" t="s">
        <v>97</v>
      </c>
      <c r="C38" s="287"/>
      <c r="D38" s="298">
        <f>投入係数表!AL38</f>
        <v>2.225555003456423E-5</v>
      </c>
      <c r="E38" s="306">
        <f t="shared" si="6"/>
        <v>0</v>
      </c>
      <c r="F38" s="316">
        <f>分析係数表!C41</f>
        <v>0.99594790611943085</v>
      </c>
      <c r="G38" s="306">
        <f t="shared" si="7"/>
        <v>0</v>
      </c>
      <c r="H38" s="306">
        <v>0</v>
      </c>
      <c r="I38" s="306">
        <f t="shared" si="10"/>
        <v>0</v>
      </c>
      <c r="J38" s="316">
        <f>分析係数表!G41</f>
        <v>0.50896339569449323</v>
      </c>
      <c r="K38" s="308">
        <f t="shared" si="11"/>
        <v>0</v>
      </c>
      <c r="L38" s="49"/>
      <c r="M38" s="50"/>
      <c r="N38" s="318">
        <f>分析係数表!H41</f>
        <v>5.504775199299148E-2</v>
      </c>
      <c r="O38" s="310">
        <f t="shared" si="8"/>
        <v>0</v>
      </c>
      <c r="P38" s="316">
        <f>分析係数表!C41</f>
        <v>0.99594790611943085</v>
      </c>
      <c r="Q38" s="310">
        <f t="shared" si="4"/>
        <v>0</v>
      </c>
      <c r="R38" s="310">
        <v>0</v>
      </c>
      <c r="S38" s="311">
        <f t="shared" si="3"/>
        <v>0</v>
      </c>
      <c r="T38" s="316">
        <f>分析係数表!F41</f>
        <v>0.58132099287543681</v>
      </c>
      <c r="U38" s="313">
        <f t="shared" si="2"/>
        <v>0</v>
      </c>
      <c r="V38" s="320">
        <f>分析係数表!D41</f>
        <v>0.12149342216939719</v>
      </c>
      <c r="W38" s="291">
        <f t="shared" si="9"/>
        <v>0</v>
      </c>
      <c r="X38" s="316">
        <f>分析係数表!E41</f>
        <v>0.11755967401821014</v>
      </c>
      <c r="Y38" s="292">
        <f t="shared" si="5"/>
        <v>0</v>
      </c>
    </row>
    <row r="39" spans="1:25">
      <c r="A39" s="278">
        <v>35</v>
      </c>
      <c r="B39" s="266" t="s">
        <v>3</v>
      </c>
      <c r="C39" s="287"/>
      <c r="D39" s="298">
        <f>投入係数表!AL39</f>
        <v>1.8058789170903547E-3</v>
      </c>
      <c r="E39" s="306">
        <f t="shared" si="6"/>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8"/>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6">
        <f>データ入力!C41</f>
        <v>0</v>
      </c>
      <c r="D40" s="298">
        <f>投入係数表!AL40</f>
        <v>0.16508803659720817</v>
      </c>
      <c r="E40" s="306">
        <f t="shared" si="6"/>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8"/>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298">
        <f>投入係数表!AL41</f>
        <v>1.6482732872537468E-3</v>
      </c>
      <c r="E41" s="306">
        <f t="shared" si="6"/>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8"/>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298">
        <f>投入係数表!AL42</f>
        <v>1.5478962146488755E-3</v>
      </c>
      <c r="E42" s="306">
        <f t="shared" si="6"/>
        <v>0</v>
      </c>
      <c r="F42" s="316">
        <f>分析係数表!C45</f>
        <v>1</v>
      </c>
      <c r="G42" s="306">
        <f>E42*F42</f>
        <v>0</v>
      </c>
      <c r="H42" s="306">
        <v>0</v>
      </c>
      <c r="I42" s="306">
        <f>C42+H42</f>
        <v>0</v>
      </c>
      <c r="J42" s="316">
        <f>分析係数表!G45</f>
        <v>0</v>
      </c>
      <c r="K42" s="308">
        <f>I42*J42</f>
        <v>0</v>
      </c>
      <c r="L42" s="49"/>
      <c r="M42" s="50"/>
      <c r="N42" s="318">
        <f>分析係数表!H45</f>
        <v>0</v>
      </c>
      <c r="O42" s="310">
        <f t="shared" si="8"/>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87"/>
      <c r="D43" s="298">
        <f>投入係数表!AL43</f>
        <v>3.403282375693669E-3</v>
      </c>
      <c r="E43" s="306">
        <f t="shared" si="6"/>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8"/>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00">
        <f>投入係数表!AL44</f>
        <v>0.36916870524477019</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F1412-3232-4C41-B683-CCCAC3C2D58E}">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customWidth="1"/>
    <col min="6" max="16384" width="8.1640625" style="83"/>
  </cols>
  <sheetData>
    <row r="1" spans="1:25" ht="13">
      <c r="B1" s="288" t="s">
        <v>238</v>
      </c>
      <c r="F1" s="289"/>
      <c r="G1" s="83" t="s">
        <v>355</v>
      </c>
    </row>
    <row r="2" spans="1:25">
      <c r="B2" s="83" t="s">
        <v>349</v>
      </c>
      <c r="S2" s="83" t="s">
        <v>240</v>
      </c>
      <c r="U2" s="290" t="s">
        <v>227</v>
      </c>
      <c r="W2" s="83" t="s">
        <v>216</v>
      </c>
      <c r="Y2" s="83" t="s">
        <v>241</v>
      </c>
    </row>
    <row r="3" spans="1:25" ht="44">
      <c r="B3" s="39"/>
      <c r="C3" s="40" t="s">
        <v>242</v>
      </c>
      <c r="D3" s="40" t="s">
        <v>350</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298">
        <f>投入係数表!AM5</f>
        <v>1.1710814658412911E-2</v>
      </c>
      <c r="E5" s="306">
        <f>$C$41*D5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S5*T5</f>
        <v>0</v>
      </c>
      <c r="V5" s="320">
        <f>分析係数表!D8</f>
        <v>0.32298797552049696</v>
      </c>
      <c r="W5" s="301">
        <f>ROUND(S5*V5,0)</f>
        <v>0</v>
      </c>
      <c r="X5" s="316">
        <f>分析係数表!E8</f>
        <v>0.12265584155979949</v>
      </c>
      <c r="Y5" s="302">
        <f>ROUND(S5*X5,0)</f>
        <v>0</v>
      </c>
    </row>
    <row r="6" spans="1:25">
      <c r="A6" s="278">
        <v>2</v>
      </c>
      <c r="B6" s="266" t="s">
        <v>74</v>
      </c>
      <c r="C6" s="287"/>
      <c r="D6" s="298">
        <f>投入係数表!AM6</f>
        <v>1.1436889166146808E-3</v>
      </c>
      <c r="E6" s="306">
        <f>$C$41*D6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S6*T6</f>
        <v>0</v>
      </c>
      <c r="V6" s="320">
        <f>分析係数表!D9</f>
        <v>0.29572434079210003</v>
      </c>
      <c r="W6" s="301">
        <f>ROUND(S6*V6,0)</f>
        <v>0</v>
      </c>
      <c r="X6" s="316">
        <f>分析係数表!E9</f>
        <v>0.26862065342998215</v>
      </c>
      <c r="Y6" s="302">
        <f>ROUND(S6*X6,0)</f>
        <v>0</v>
      </c>
    </row>
    <row r="7" spans="1:25">
      <c r="A7" s="278">
        <v>3</v>
      </c>
      <c r="B7" s="266" t="s">
        <v>75</v>
      </c>
      <c r="C7" s="287"/>
      <c r="D7" s="298">
        <f>投入係数表!AM7</f>
        <v>3.7029927859622185E-3</v>
      </c>
      <c r="E7" s="306">
        <f>$C$41*D7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S7*T7</f>
        <v>0</v>
      </c>
      <c r="V7" s="320">
        <f>分析係数表!D10</f>
        <v>9.5045460793747427E-2</v>
      </c>
      <c r="W7" s="301">
        <f>ROUND(S7*V7,0)</f>
        <v>0</v>
      </c>
      <c r="X7" s="316">
        <f>分析係数表!E10</f>
        <v>4.2279520059697977E-2</v>
      </c>
      <c r="Y7" s="302">
        <f>ROUND(S7*X7,0)</f>
        <v>0</v>
      </c>
    </row>
    <row r="8" spans="1:25">
      <c r="A8" s="278">
        <v>4</v>
      </c>
      <c r="B8" s="266" t="s">
        <v>76</v>
      </c>
      <c r="C8" s="287"/>
      <c r="D8" s="298">
        <f>投入係数表!AM8</f>
        <v>1.9994561479277636E-6</v>
      </c>
      <c r="E8" s="306">
        <f>$C$41*D8</f>
        <v>0</v>
      </c>
      <c r="F8" s="316">
        <f>分析係数表!C11</f>
        <v>9.348517078458185E-3</v>
      </c>
      <c r="G8" s="306">
        <f>E8*F8</f>
        <v>0</v>
      </c>
      <c r="H8" s="306">
        <v>0</v>
      </c>
      <c r="I8" s="306">
        <f>C8+H8</f>
        <v>0</v>
      </c>
      <c r="J8" s="316">
        <f>分析係数表!G11</f>
        <v>0.2579516055394917</v>
      </c>
      <c r="K8" s="308">
        <f>I8*J8</f>
        <v>0</v>
      </c>
      <c r="L8" s="49"/>
      <c r="M8" s="50"/>
      <c r="N8" s="318">
        <f>分析係数表!H11</f>
        <v>-1.9466162084954558E-5</v>
      </c>
      <c r="O8" s="310">
        <f t="shared" ref="O8:O43" si="0">$M$44*N8</f>
        <v>0</v>
      </c>
      <c r="P8" s="316">
        <f>分析係数表!C11</f>
        <v>9.348517078458185E-3</v>
      </c>
      <c r="Q8" s="310">
        <f>O8*P8</f>
        <v>0</v>
      </c>
      <c r="R8" s="310">
        <v>0</v>
      </c>
      <c r="S8" s="311">
        <f>I8+R8</f>
        <v>0</v>
      </c>
      <c r="T8" s="316">
        <f>分析係数表!F11</f>
        <v>0.54360066960888753</v>
      </c>
      <c r="U8" s="313">
        <f>S8*T8</f>
        <v>0</v>
      </c>
      <c r="V8" s="320">
        <f>分析係数表!D11</f>
        <v>4.0785268604474206E-2</v>
      </c>
      <c r="W8" s="301">
        <f>ROUND(S8*V8,0)</f>
        <v>0</v>
      </c>
      <c r="X8" s="316">
        <f>分析係数表!E11</f>
        <v>3.926343022371024E-2</v>
      </c>
      <c r="Y8" s="302">
        <f>ROUND(S8*X8,0)</f>
        <v>0</v>
      </c>
    </row>
    <row r="9" spans="1:25">
      <c r="A9" s="278">
        <v>5</v>
      </c>
      <c r="B9" s="266" t="s">
        <v>77</v>
      </c>
      <c r="C9" s="287"/>
      <c r="D9" s="298">
        <f>投入係数表!AM9</f>
        <v>0.10744944041887274</v>
      </c>
      <c r="E9" s="306">
        <f t="shared" ref="E9:E43" si="1">$C$41*D9</f>
        <v>0</v>
      </c>
      <c r="F9" s="316">
        <f>分析係数表!C12</f>
        <v>0.26169189557273109</v>
      </c>
      <c r="G9" s="306">
        <f t="shared" ref="G9:G38" si="2">E9*F9</f>
        <v>0</v>
      </c>
      <c r="H9" s="306">
        <v>0</v>
      </c>
      <c r="I9" s="306">
        <f t="shared" ref="I9:I38" si="3">C9+H9</f>
        <v>0</v>
      </c>
      <c r="J9" s="316">
        <f>分析係数表!G12</f>
        <v>0.13770114594385849</v>
      </c>
      <c r="K9" s="308">
        <f t="shared" ref="K9:K38" si="4">I9*J9</f>
        <v>0</v>
      </c>
      <c r="L9" s="49"/>
      <c r="M9" s="50"/>
      <c r="N9" s="318">
        <f>分析係数表!H12</f>
        <v>0.10146071966313146</v>
      </c>
      <c r="O9" s="310">
        <f t="shared" si="0"/>
        <v>0</v>
      </c>
      <c r="P9" s="316">
        <f>分析係数表!C12</f>
        <v>0.26169189557273109</v>
      </c>
      <c r="Q9" s="310">
        <f t="shared" ref="Q9:Q38" si="5">O9*P9</f>
        <v>0</v>
      </c>
      <c r="R9" s="310">
        <v>0</v>
      </c>
      <c r="S9" s="311">
        <f t="shared" ref="S9:S38" si="6">I9+R9</f>
        <v>0</v>
      </c>
      <c r="T9" s="316">
        <f>分析係数表!F12</f>
        <v>0.33651535386825859</v>
      </c>
      <c r="U9" s="313">
        <f t="shared" ref="U9:U38" si="7">S9*T9</f>
        <v>0</v>
      </c>
      <c r="V9" s="320">
        <f>分析係数表!D12</f>
        <v>3.4578030097235327E-2</v>
      </c>
      <c r="W9" s="301">
        <f t="shared" ref="W9:W38" si="8">ROUND(S9*V9,0)</f>
        <v>0</v>
      </c>
      <c r="X9" s="316">
        <f>分析係数表!E12</f>
        <v>3.3355134693599395E-2</v>
      </c>
      <c r="Y9" s="302">
        <f t="shared" ref="Y9:Y38" si="9">ROUND(S9*X9,0)</f>
        <v>0</v>
      </c>
    </row>
    <row r="10" spans="1:25">
      <c r="A10" s="278">
        <v>6</v>
      </c>
      <c r="B10" s="266" t="s">
        <v>78</v>
      </c>
      <c r="C10" s="287"/>
      <c r="D10" s="298">
        <f>投入係数表!AM10</f>
        <v>3.9715863951671811E-3</v>
      </c>
      <c r="E10" s="306">
        <f t="shared" si="1"/>
        <v>0</v>
      </c>
      <c r="F10" s="316">
        <f>分析係数表!C13</f>
        <v>8.2810371123538395E-2</v>
      </c>
      <c r="G10" s="306">
        <f t="shared" si="2"/>
        <v>0</v>
      </c>
      <c r="H10" s="306">
        <v>0</v>
      </c>
      <c r="I10" s="306">
        <f t="shared" si="3"/>
        <v>0</v>
      </c>
      <c r="J10" s="316">
        <f>分析係数表!G13</f>
        <v>0.2721720626600464</v>
      </c>
      <c r="K10" s="308">
        <f t="shared" si="4"/>
        <v>0</v>
      </c>
      <c r="L10" s="49"/>
      <c r="M10" s="50"/>
      <c r="N10" s="318">
        <f>分析係数表!H13</f>
        <v>1.212874021164739E-2</v>
      </c>
      <c r="O10" s="310">
        <f t="shared" si="0"/>
        <v>0</v>
      </c>
      <c r="P10" s="316">
        <f>分析係数表!C13</f>
        <v>8.2810371123538395E-2</v>
      </c>
      <c r="Q10" s="310">
        <f t="shared" si="5"/>
        <v>0</v>
      </c>
      <c r="R10" s="310">
        <v>0</v>
      </c>
      <c r="S10" s="311">
        <f t="shared" si="6"/>
        <v>0</v>
      </c>
      <c r="T10" s="316">
        <f>分析係数表!F13</f>
        <v>0.39077170920544851</v>
      </c>
      <c r="U10" s="313">
        <f t="shared" si="7"/>
        <v>0</v>
      </c>
      <c r="V10" s="320">
        <f>分析係数表!D13</f>
        <v>0.12720758845381647</v>
      </c>
      <c r="W10" s="301">
        <f t="shared" si="8"/>
        <v>0</v>
      </c>
      <c r="X10" s="316">
        <f>分析係数表!E13</f>
        <v>9.5492852763317662E-2</v>
      </c>
      <c r="Y10" s="302">
        <f t="shared" si="9"/>
        <v>0</v>
      </c>
    </row>
    <row r="11" spans="1:25">
      <c r="A11" s="278">
        <v>7</v>
      </c>
      <c r="B11" s="266" t="s">
        <v>79</v>
      </c>
      <c r="C11" s="287"/>
      <c r="D11" s="298">
        <f>投入係数表!AM11</f>
        <v>5.0113035920896186E-3</v>
      </c>
      <c r="E11" s="306">
        <f t="shared" si="1"/>
        <v>0</v>
      </c>
      <c r="F11" s="316">
        <f>分析係数表!C14</f>
        <v>0.29759344347769412</v>
      </c>
      <c r="G11" s="306">
        <f t="shared" si="2"/>
        <v>0</v>
      </c>
      <c r="H11" s="306">
        <v>0</v>
      </c>
      <c r="I11" s="306">
        <f t="shared" si="3"/>
        <v>0</v>
      </c>
      <c r="J11" s="316">
        <f>分析係数表!G14</f>
        <v>0.17335642824825784</v>
      </c>
      <c r="K11" s="308">
        <f t="shared" si="4"/>
        <v>0</v>
      </c>
      <c r="L11" s="49"/>
      <c r="M11" s="50"/>
      <c r="N11" s="318">
        <f>分析係数表!H14</f>
        <v>1.9165801846449152E-3</v>
      </c>
      <c r="O11" s="310">
        <f t="shared" si="0"/>
        <v>0</v>
      </c>
      <c r="P11" s="316">
        <f>分析係数表!C14</f>
        <v>0.29759344347769412</v>
      </c>
      <c r="Q11" s="310">
        <f t="shared" si="5"/>
        <v>0</v>
      </c>
      <c r="R11" s="310">
        <v>0</v>
      </c>
      <c r="S11" s="311">
        <f t="shared" si="6"/>
        <v>0</v>
      </c>
      <c r="T11" s="316">
        <f>分析係数表!F14</f>
        <v>0.35598651785260127</v>
      </c>
      <c r="U11" s="313">
        <f t="shared" si="7"/>
        <v>0</v>
      </c>
      <c r="V11" s="320">
        <f>分析係数表!D14</f>
        <v>4.3833041969742803E-2</v>
      </c>
      <c r="W11" s="301">
        <f t="shared" si="8"/>
        <v>0</v>
      </c>
      <c r="X11" s="316">
        <f>分析係数表!E14</f>
        <v>3.8757158040430381E-2</v>
      </c>
      <c r="Y11" s="302">
        <f t="shared" si="9"/>
        <v>0</v>
      </c>
    </row>
    <row r="12" spans="1:25">
      <c r="A12" s="278">
        <v>8</v>
      </c>
      <c r="B12" s="266" t="s">
        <v>80</v>
      </c>
      <c r="C12" s="287"/>
      <c r="D12" s="298">
        <f>投入係数表!AM12</f>
        <v>9.0908606192448994E-3</v>
      </c>
      <c r="E12" s="306">
        <f t="shared" si="1"/>
        <v>0</v>
      </c>
      <c r="F12" s="316">
        <f>分析係数表!C15</f>
        <v>0.21593049601829584</v>
      </c>
      <c r="G12" s="306">
        <f t="shared" si="2"/>
        <v>0</v>
      </c>
      <c r="H12" s="306">
        <v>0</v>
      </c>
      <c r="I12" s="306">
        <f t="shared" si="3"/>
        <v>0</v>
      </c>
      <c r="J12" s="316">
        <f>分析係数表!G15</f>
        <v>0.1171240792325445</v>
      </c>
      <c r="K12" s="308">
        <f t="shared" si="4"/>
        <v>0</v>
      </c>
      <c r="L12" s="49"/>
      <c r="M12" s="50"/>
      <c r="N12" s="318">
        <f>分析係数表!H15</f>
        <v>7.9892300155183192E-3</v>
      </c>
      <c r="O12" s="310">
        <f t="shared" si="0"/>
        <v>0</v>
      </c>
      <c r="P12" s="316">
        <f>分析係数表!C15</f>
        <v>0.21593049601829584</v>
      </c>
      <c r="Q12" s="310">
        <f t="shared" si="5"/>
        <v>0</v>
      </c>
      <c r="R12" s="310">
        <v>0</v>
      </c>
      <c r="S12" s="311">
        <f t="shared" si="6"/>
        <v>0</v>
      </c>
      <c r="T12" s="316">
        <f>分析係数表!F15</f>
        <v>0.35842164855867914</v>
      </c>
      <c r="U12" s="313">
        <f t="shared" si="7"/>
        <v>0</v>
      </c>
      <c r="V12" s="320">
        <f>分析係数表!D15</f>
        <v>1.5678367482667734E-2</v>
      </c>
      <c r="W12" s="301">
        <f t="shared" si="8"/>
        <v>0</v>
      </c>
      <c r="X12" s="316">
        <f>分析係数表!E15</f>
        <v>1.5634458686506418E-2</v>
      </c>
      <c r="Y12" s="302">
        <f t="shared" si="9"/>
        <v>0</v>
      </c>
    </row>
    <row r="13" spans="1:25">
      <c r="A13" s="278">
        <v>9</v>
      </c>
      <c r="B13" s="266" t="s">
        <v>81</v>
      </c>
      <c r="C13" s="287"/>
      <c r="D13" s="298">
        <f>投入係数表!AM13</f>
        <v>8.3343997099455617E-3</v>
      </c>
      <c r="E13" s="306">
        <f t="shared" si="1"/>
        <v>0</v>
      </c>
      <c r="F13" s="316">
        <f>分析係数表!C16</f>
        <v>0.18770505348742417</v>
      </c>
      <c r="G13" s="306">
        <f t="shared" si="2"/>
        <v>0</v>
      </c>
      <c r="H13" s="306">
        <v>0</v>
      </c>
      <c r="I13" s="306">
        <f t="shared" si="3"/>
        <v>0</v>
      </c>
      <c r="J13" s="316">
        <f>分析係数表!G16</f>
        <v>1.5279579137581789E-2</v>
      </c>
      <c r="K13" s="308">
        <f t="shared" si="4"/>
        <v>0</v>
      </c>
      <c r="L13" s="49"/>
      <c r="M13" s="50"/>
      <c r="N13" s="318">
        <f>分析係数表!H16</f>
        <v>6.0242927132958465E-3</v>
      </c>
      <c r="O13" s="310">
        <f t="shared" si="0"/>
        <v>0</v>
      </c>
      <c r="P13" s="316">
        <f>分析係数表!C16</f>
        <v>0.18770505348742417</v>
      </c>
      <c r="Q13" s="310">
        <f t="shared" si="5"/>
        <v>0</v>
      </c>
      <c r="R13" s="310">
        <v>0</v>
      </c>
      <c r="S13" s="311">
        <f t="shared" si="6"/>
        <v>0</v>
      </c>
      <c r="T13" s="316">
        <f>分析係数表!F16</f>
        <v>0.2627694146106877</v>
      </c>
      <c r="U13" s="313">
        <f t="shared" si="7"/>
        <v>0</v>
      </c>
      <c r="V13" s="320">
        <f>分析係数表!D16</f>
        <v>1.0339400475073228E-2</v>
      </c>
      <c r="W13" s="301">
        <f t="shared" si="8"/>
        <v>0</v>
      </c>
      <c r="X13" s="316">
        <f>分析係数表!E16</f>
        <v>1.0339400475073228E-2</v>
      </c>
      <c r="Y13" s="302">
        <f t="shared" si="9"/>
        <v>0</v>
      </c>
    </row>
    <row r="14" spans="1:25">
      <c r="A14" s="278">
        <v>10</v>
      </c>
      <c r="B14" s="266" t="s">
        <v>82</v>
      </c>
      <c r="C14" s="287"/>
      <c r="D14" s="298">
        <f>投入係数表!AM14</f>
        <v>2.8245650516392873E-3</v>
      </c>
      <c r="E14" s="306">
        <f t="shared" si="1"/>
        <v>0</v>
      </c>
      <c r="F14" s="316">
        <f>分析係数表!C17</f>
        <v>0.24245613901755958</v>
      </c>
      <c r="G14" s="306">
        <f t="shared" si="2"/>
        <v>0</v>
      </c>
      <c r="H14" s="306">
        <v>0</v>
      </c>
      <c r="I14" s="306">
        <f t="shared" si="3"/>
        <v>0</v>
      </c>
      <c r="J14" s="316">
        <f>分析係数表!G17</f>
        <v>0.24054742090319753</v>
      </c>
      <c r="K14" s="308">
        <f t="shared" si="4"/>
        <v>0</v>
      </c>
      <c r="L14" s="49"/>
      <c r="M14" s="50"/>
      <c r="N14" s="318">
        <f>分析係数表!H17</f>
        <v>2.8816966460243139E-3</v>
      </c>
      <c r="O14" s="310">
        <f t="shared" si="0"/>
        <v>0</v>
      </c>
      <c r="P14" s="316">
        <f>分析係数表!C17</f>
        <v>0.24245613901755958</v>
      </c>
      <c r="Q14" s="310">
        <f t="shared" si="5"/>
        <v>0</v>
      </c>
      <c r="R14" s="310">
        <v>0</v>
      </c>
      <c r="S14" s="311">
        <f t="shared" si="6"/>
        <v>0</v>
      </c>
      <c r="T14" s="316">
        <f>分析係数表!F17</f>
        <v>0.42825667105631338</v>
      </c>
      <c r="U14" s="313">
        <f t="shared" si="7"/>
        <v>0</v>
      </c>
      <c r="V14" s="320">
        <f>分析係数表!D17</f>
        <v>5.1560411778863557E-2</v>
      </c>
      <c r="W14" s="301">
        <f t="shared" si="8"/>
        <v>0</v>
      </c>
      <c r="X14" s="316">
        <f>分析係数表!E17</f>
        <v>4.9008807340167618E-2</v>
      </c>
      <c r="Y14" s="302">
        <f t="shared" si="9"/>
        <v>0</v>
      </c>
    </row>
    <row r="15" spans="1:25">
      <c r="A15" s="278">
        <v>11</v>
      </c>
      <c r="B15" s="266" t="s">
        <v>83</v>
      </c>
      <c r="C15" s="287"/>
      <c r="D15" s="298">
        <f>投入係数表!AM15</f>
        <v>1.0357182846265816E-3</v>
      </c>
      <c r="E15" s="306">
        <f t="shared" si="1"/>
        <v>0</v>
      </c>
      <c r="F15" s="316">
        <f>分析係数表!C18</f>
        <v>0.40831687749419565</v>
      </c>
      <c r="G15" s="306">
        <f t="shared" si="2"/>
        <v>0</v>
      </c>
      <c r="H15" s="306">
        <v>0</v>
      </c>
      <c r="I15" s="306">
        <f t="shared" si="3"/>
        <v>0</v>
      </c>
      <c r="J15" s="316">
        <f>分析係数表!G18</f>
        <v>0.21766947174074985</v>
      </c>
      <c r="K15" s="308">
        <f t="shared" si="4"/>
        <v>0</v>
      </c>
      <c r="L15" s="49"/>
      <c r="M15" s="50"/>
      <c r="N15" s="318">
        <f>分析係数表!H18</f>
        <v>4.4543159123807785E-4</v>
      </c>
      <c r="O15" s="310">
        <f t="shared" si="0"/>
        <v>0</v>
      </c>
      <c r="P15" s="316">
        <f>分析係数表!C18</f>
        <v>0.40831687749419565</v>
      </c>
      <c r="Q15" s="310">
        <f t="shared" si="5"/>
        <v>0</v>
      </c>
      <c r="R15" s="310">
        <v>0</v>
      </c>
      <c r="S15" s="311">
        <f t="shared" si="6"/>
        <v>0</v>
      </c>
      <c r="T15" s="316">
        <f>分析係数表!F18</f>
        <v>0.48997194925916815</v>
      </c>
      <c r="U15" s="313">
        <f t="shared" si="7"/>
        <v>0</v>
      </c>
      <c r="V15" s="320">
        <f>分析係数表!D18</f>
        <v>3.8565313316438733E-2</v>
      </c>
      <c r="W15" s="301">
        <f t="shared" si="8"/>
        <v>0</v>
      </c>
      <c r="X15" s="316">
        <f>分析係数表!E18</f>
        <v>3.6576455199010559E-2</v>
      </c>
      <c r="Y15" s="302">
        <f t="shared" si="9"/>
        <v>0</v>
      </c>
    </row>
    <row r="16" spans="1:25">
      <c r="A16" s="278">
        <v>12</v>
      </c>
      <c r="B16" s="266" t="s">
        <v>84</v>
      </c>
      <c r="C16" s="287"/>
      <c r="D16" s="298">
        <f>投入係数表!AM16</f>
        <v>5.9983684437832912E-5</v>
      </c>
      <c r="E16" s="306">
        <f t="shared" si="1"/>
        <v>0</v>
      </c>
      <c r="F16" s="316">
        <f>分析係数表!C19</f>
        <v>0.72110086081153413</v>
      </c>
      <c r="G16" s="306">
        <f t="shared" si="2"/>
        <v>0</v>
      </c>
      <c r="H16" s="306">
        <v>0</v>
      </c>
      <c r="I16" s="306">
        <f t="shared" si="3"/>
        <v>0</v>
      </c>
      <c r="J16" s="316">
        <f>分析係数表!G19</f>
        <v>6.2445810408374151E-2</v>
      </c>
      <c r="K16" s="308">
        <f t="shared" si="4"/>
        <v>0</v>
      </c>
      <c r="L16" s="49"/>
      <c r="M16" s="50"/>
      <c r="N16" s="318">
        <f>分析係数表!H19</f>
        <v>-1.2604560155461526E-4</v>
      </c>
      <c r="O16" s="310">
        <f t="shared" si="0"/>
        <v>0</v>
      </c>
      <c r="P16" s="316">
        <f>分析係数表!C19</f>
        <v>0.72110086081153413</v>
      </c>
      <c r="Q16" s="310">
        <f t="shared" si="5"/>
        <v>0</v>
      </c>
      <c r="R16" s="310">
        <v>0</v>
      </c>
      <c r="S16" s="311">
        <f t="shared" si="6"/>
        <v>0</v>
      </c>
      <c r="T16" s="316">
        <f>分析係数表!F19</f>
        <v>0.21331101927013058</v>
      </c>
      <c r="U16" s="313">
        <f t="shared" si="7"/>
        <v>0</v>
      </c>
      <c r="V16" s="320">
        <f>分析係数表!D19</f>
        <v>1.2736199640345095E-2</v>
      </c>
      <c r="W16" s="301">
        <f t="shared" si="8"/>
        <v>0</v>
      </c>
      <c r="X16" s="316">
        <f>分析係数表!E19</f>
        <v>1.2523714081279422E-2</v>
      </c>
      <c r="Y16" s="302">
        <f t="shared" si="9"/>
        <v>0</v>
      </c>
    </row>
    <row r="17" spans="1:25">
      <c r="A17" s="278">
        <v>13</v>
      </c>
      <c r="B17" s="266" t="s">
        <v>85</v>
      </c>
      <c r="C17" s="287"/>
      <c r="D17" s="298">
        <f>投入係数表!AM17</f>
        <v>3.8122963887156027E-4</v>
      </c>
      <c r="E17" s="306">
        <f t="shared" si="1"/>
        <v>0</v>
      </c>
      <c r="F17" s="316">
        <f>分析係数表!C20</f>
        <v>4.9598906854145253E-2</v>
      </c>
      <c r="G17" s="306">
        <f t="shared" si="2"/>
        <v>0</v>
      </c>
      <c r="H17" s="306">
        <v>0</v>
      </c>
      <c r="I17" s="306">
        <f t="shared" si="3"/>
        <v>0</v>
      </c>
      <c r="J17" s="316">
        <f>分析係数表!G20</f>
        <v>0.11671945764775135</v>
      </c>
      <c r="K17" s="308">
        <f t="shared" si="4"/>
        <v>0</v>
      </c>
      <c r="L17" s="49"/>
      <c r="M17" s="50"/>
      <c r="N17" s="318">
        <f>分析係数表!H20</f>
        <v>7.0439320449493942E-4</v>
      </c>
      <c r="O17" s="310">
        <f t="shared" si="0"/>
        <v>0</v>
      </c>
      <c r="P17" s="316">
        <f>分析係数表!C20</f>
        <v>4.9598906854145253E-2</v>
      </c>
      <c r="Q17" s="310">
        <f t="shared" si="5"/>
        <v>0</v>
      </c>
      <c r="R17" s="310">
        <v>0</v>
      </c>
      <c r="S17" s="311">
        <f t="shared" si="6"/>
        <v>0</v>
      </c>
      <c r="T17" s="316">
        <f>分析係数表!F20</f>
        <v>0.2109583665362576</v>
      </c>
      <c r="U17" s="313">
        <f t="shared" si="7"/>
        <v>0</v>
      </c>
      <c r="V17" s="320">
        <f>分析係数表!D20</f>
        <v>3.0797631013066269E-2</v>
      </c>
      <c r="W17" s="301">
        <f t="shared" si="8"/>
        <v>0</v>
      </c>
      <c r="X17" s="316">
        <f>分析係数表!E20</f>
        <v>2.9972730221401771E-2</v>
      </c>
      <c r="Y17" s="302">
        <f t="shared" si="9"/>
        <v>0</v>
      </c>
    </row>
    <row r="18" spans="1:25">
      <c r="A18" s="278">
        <v>14</v>
      </c>
      <c r="B18" s="266" t="s">
        <v>86</v>
      </c>
      <c r="C18" s="287"/>
      <c r="D18" s="298">
        <f>投入係数表!AM18</f>
        <v>2.7525846303138881E-3</v>
      </c>
      <c r="E18" s="306">
        <f t="shared" si="1"/>
        <v>0</v>
      </c>
      <c r="F18" s="316">
        <f>分析係数表!C21</f>
        <v>0.28411166756853934</v>
      </c>
      <c r="G18" s="306">
        <f t="shared" si="2"/>
        <v>0</v>
      </c>
      <c r="H18" s="306">
        <v>0</v>
      </c>
      <c r="I18" s="306">
        <f t="shared" si="3"/>
        <v>0</v>
      </c>
      <c r="J18" s="316">
        <f>分析係数表!G21</f>
        <v>0.29005387701730417</v>
      </c>
      <c r="K18" s="308">
        <f t="shared" si="4"/>
        <v>0</v>
      </c>
      <c r="L18" s="49"/>
      <c r="M18" s="50"/>
      <c r="N18" s="318">
        <f>分析係数表!H21</f>
        <v>2.3737267060065176E-3</v>
      </c>
      <c r="O18" s="310">
        <f t="shared" si="0"/>
        <v>0</v>
      </c>
      <c r="P18" s="316">
        <f>分析係数表!C21</f>
        <v>0.28411166756853934</v>
      </c>
      <c r="Q18" s="310">
        <f t="shared" si="5"/>
        <v>0</v>
      </c>
      <c r="R18" s="310">
        <v>0</v>
      </c>
      <c r="S18" s="311">
        <f t="shared" si="6"/>
        <v>0</v>
      </c>
      <c r="T18" s="316">
        <f>分析係数表!F21</f>
        <v>0.45791147145628314</v>
      </c>
      <c r="U18" s="313">
        <f t="shared" si="7"/>
        <v>0</v>
      </c>
      <c r="V18" s="320">
        <f>分析係数表!D21</f>
        <v>5.9847590028896828E-2</v>
      </c>
      <c r="W18" s="301">
        <f t="shared" si="8"/>
        <v>0</v>
      </c>
      <c r="X18" s="316">
        <f>分析係数表!E21</f>
        <v>5.4782163530779596E-2</v>
      </c>
      <c r="Y18" s="302">
        <f t="shared" si="9"/>
        <v>0</v>
      </c>
    </row>
    <row r="19" spans="1:25">
      <c r="A19" s="278">
        <v>15</v>
      </c>
      <c r="B19" s="266" t="s">
        <v>70</v>
      </c>
      <c r="C19" s="287"/>
      <c r="D19" s="298">
        <f>投入係数表!AM19</f>
        <v>3.4657239897414573E-5</v>
      </c>
      <c r="E19" s="306">
        <f t="shared" si="1"/>
        <v>0</v>
      </c>
      <c r="F19" s="316">
        <f>分析係数表!C22</f>
        <v>0.28280144764930404</v>
      </c>
      <c r="G19" s="306">
        <f t="shared" si="2"/>
        <v>0</v>
      </c>
      <c r="H19" s="306">
        <v>0</v>
      </c>
      <c r="I19" s="306">
        <f t="shared" si="3"/>
        <v>0</v>
      </c>
      <c r="J19" s="316">
        <f>分析係数表!G22</f>
        <v>0.21325815420745545</v>
      </c>
      <c r="K19" s="308">
        <f t="shared" si="4"/>
        <v>0</v>
      </c>
      <c r="L19" s="49"/>
      <c r="M19" s="50"/>
      <c r="N19" s="318">
        <f>分析係数表!H22</f>
        <v>5.2408897921031505E-5</v>
      </c>
      <c r="O19" s="310">
        <f t="shared" si="0"/>
        <v>0</v>
      </c>
      <c r="P19" s="316">
        <f>分析係数表!C22</f>
        <v>0.28280144764930404</v>
      </c>
      <c r="Q19" s="310">
        <f t="shared" si="5"/>
        <v>0</v>
      </c>
      <c r="R19" s="310">
        <v>0</v>
      </c>
      <c r="S19" s="311">
        <f t="shared" si="6"/>
        <v>0</v>
      </c>
      <c r="T19" s="316">
        <f>分析係数表!F22</f>
        <v>0.43073258580094059</v>
      </c>
      <c r="U19" s="313">
        <f t="shared" si="7"/>
        <v>0</v>
      </c>
      <c r="V19" s="320">
        <f>分析係数表!D22</f>
        <v>2.2938556731137788E-2</v>
      </c>
      <c r="W19" s="301">
        <f t="shared" si="8"/>
        <v>0</v>
      </c>
      <c r="X19" s="316">
        <f>分析係数表!E22</f>
        <v>2.2183368519679003E-2</v>
      </c>
      <c r="Y19" s="302">
        <f t="shared" si="9"/>
        <v>0</v>
      </c>
    </row>
    <row r="20" spans="1:25">
      <c r="A20" s="278">
        <v>16</v>
      </c>
      <c r="B20" s="266" t="s">
        <v>71</v>
      </c>
      <c r="C20" s="287"/>
      <c r="D20" s="298">
        <f>投入係数表!AM20</f>
        <v>1.0663766122281406E-5</v>
      </c>
      <c r="E20" s="306">
        <f t="shared" si="1"/>
        <v>0</v>
      </c>
      <c r="F20" s="316">
        <f>分析係数表!C23</f>
        <v>0.31843177703160996</v>
      </c>
      <c r="G20" s="306">
        <f t="shared" si="2"/>
        <v>0</v>
      </c>
      <c r="H20" s="306">
        <v>0</v>
      </c>
      <c r="I20" s="306">
        <f t="shared" si="3"/>
        <v>0</v>
      </c>
      <c r="J20" s="316">
        <f>分析係数表!G23</f>
        <v>0.24379890925547271</v>
      </c>
      <c r="K20" s="308">
        <f t="shared" si="4"/>
        <v>0</v>
      </c>
      <c r="L20" s="49"/>
      <c r="M20" s="50"/>
      <c r="N20" s="318">
        <f>分析係数表!H23</f>
        <v>7.2227388731505603E-6</v>
      </c>
      <c r="O20" s="310">
        <f t="shared" si="0"/>
        <v>0</v>
      </c>
      <c r="P20" s="316">
        <f>分析係数表!C23</f>
        <v>0.31843177703160996</v>
      </c>
      <c r="Q20" s="310">
        <f t="shared" si="5"/>
        <v>0</v>
      </c>
      <c r="R20" s="310">
        <v>0</v>
      </c>
      <c r="S20" s="311">
        <f t="shared" si="6"/>
        <v>0</v>
      </c>
      <c r="T20" s="316">
        <f>分析係数表!F23</f>
        <v>0.43764444987651224</v>
      </c>
      <c r="U20" s="313">
        <f t="shared" si="7"/>
        <v>0</v>
      </c>
      <c r="V20" s="320">
        <f>分析係数表!D23</f>
        <v>3.7770855561684982E-2</v>
      </c>
      <c r="W20" s="301">
        <f t="shared" si="8"/>
        <v>0</v>
      </c>
      <c r="X20" s="316">
        <f>分析係数表!E23</f>
        <v>3.6503495425501575E-2</v>
      </c>
      <c r="Y20" s="302">
        <f t="shared" si="9"/>
        <v>0</v>
      </c>
    </row>
    <row r="21" spans="1:25">
      <c r="A21" s="278">
        <v>17</v>
      </c>
      <c r="B21" s="266" t="s">
        <v>72</v>
      </c>
      <c r="C21" s="287"/>
      <c r="D21" s="298">
        <f>投入係数表!AM21</f>
        <v>8.7709476355764563E-4</v>
      </c>
      <c r="E21" s="306">
        <f t="shared" si="1"/>
        <v>0</v>
      </c>
      <c r="F21" s="316">
        <f>分析係数表!C24</f>
        <v>6.5709335168878003E-2</v>
      </c>
      <c r="G21" s="306">
        <f t="shared" si="2"/>
        <v>0</v>
      </c>
      <c r="H21" s="306">
        <v>0</v>
      </c>
      <c r="I21" s="306">
        <f t="shared" si="3"/>
        <v>0</v>
      </c>
      <c r="J21" s="316">
        <f>分析係数表!G24</f>
        <v>0.24633125110096343</v>
      </c>
      <c r="K21" s="308">
        <f t="shared" si="4"/>
        <v>0</v>
      </c>
      <c r="L21" s="49"/>
      <c r="M21" s="50"/>
      <c r="N21" s="318">
        <f>分析係数表!H24</f>
        <v>2.8080599423907303E-4</v>
      </c>
      <c r="O21" s="310">
        <f t="shared" si="0"/>
        <v>0</v>
      </c>
      <c r="P21" s="316">
        <f>分析係数表!C24</f>
        <v>6.5709335168878003E-2</v>
      </c>
      <c r="Q21" s="310">
        <f t="shared" si="5"/>
        <v>0</v>
      </c>
      <c r="R21" s="310">
        <v>0</v>
      </c>
      <c r="S21" s="311">
        <f t="shared" si="6"/>
        <v>0</v>
      </c>
      <c r="T21" s="316">
        <f>分析係数表!F24</f>
        <v>0.36721364788140759</v>
      </c>
      <c r="U21" s="313">
        <f t="shared" si="7"/>
        <v>0</v>
      </c>
      <c r="V21" s="320">
        <f>分析係数表!D24</f>
        <v>3.9309475738153632E-2</v>
      </c>
      <c r="W21" s="301">
        <f t="shared" si="8"/>
        <v>0</v>
      </c>
      <c r="X21" s="316">
        <f>分析係数表!E24</f>
        <v>3.8550657867992791E-2</v>
      </c>
      <c r="Y21" s="302">
        <f t="shared" si="9"/>
        <v>0</v>
      </c>
    </row>
    <row r="22" spans="1:25">
      <c r="A22" s="278">
        <v>18</v>
      </c>
      <c r="B22" s="266" t="s">
        <v>87</v>
      </c>
      <c r="C22" s="287"/>
      <c r="D22" s="298">
        <f>投入係数表!AM22</f>
        <v>3.3324269132129392E-5</v>
      </c>
      <c r="E22" s="306">
        <f t="shared" si="1"/>
        <v>0</v>
      </c>
      <c r="F22" s="316">
        <f>分析係数表!C25</f>
        <v>0.13092441386923714</v>
      </c>
      <c r="G22" s="306">
        <f t="shared" si="2"/>
        <v>0</v>
      </c>
      <c r="H22" s="306">
        <v>0</v>
      </c>
      <c r="I22" s="306">
        <f t="shared" si="3"/>
        <v>0</v>
      </c>
      <c r="J22" s="316">
        <f>分析係数表!G25</f>
        <v>0.2605848403511512</v>
      </c>
      <c r="K22" s="308">
        <f t="shared" si="4"/>
        <v>0</v>
      </c>
      <c r="L22" s="49"/>
      <c r="M22" s="50"/>
      <c r="N22" s="318">
        <f>分析係数表!H25</f>
        <v>9.8123550057191766E-5</v>
      </c>
      <c r="O22" s="310">
        <f t="shared" si="0"/>
        <v>0</v>
      </c>
      <c r="P22" s="316">
        <f>分析係数表!C25</f>
        <v>0.13092441386923714</v>
      </c>
      <c r="Q22" s="310">
        <f t="shared" si="5"/>
        <v>0</v>
      </c>
      <c r="R22" s="310">
        <v>0</v>
      </c>
      <c r="S22" s="311">
        <f t="shared" si="6"/>
        <v>0</v>
      </c>
      <c r="T22" s="316">
        <f>分析係数表!F25</f>
        <v>0.33318683873123567</v>
      </c>
      <c r="U22" s="313">
        <f t="shared" si="7"/>
        <v>0</v>
      </c>
      <c r="V22" s="320">
        <f>分析係数表!D25</f>
        <v>4.284059086963312E-2</v>
      </c>
      <c r="W22" s="301">
        <f t="shared" si="8"/>
        <v>0</v>
      </c>
      <c r="X22" s="316">
        <f>分析係数表!E25</f>
        <v>4.249917369780222E-2</v>
      </c>
      <c r="Y22" s="302">
        <f t="shared" si="9"/>
        <v>0</v>
      </c>
    </row>
    <row r="23" spans="1:25">
      <c r="A23" s="278">
        <v>19</v>
      </c>
      <c r="B23" s="266" t="s">
        <v>88</v>
      </c>
      <c r="C23" s="287"/>
      <c r="D23" s="298">
        <f>投入係数表!AM23</f>
        <v>1.3729598882437311E-4</v>
      </c>
      <c r="E23" s="306">
        <f t="shared" si="1"/>
        <v>0</v>
      </c>
      <c r="F23" s="316">
        <f>分析係数表!C26</f>
        <v>0.15308736674872969</v>
      </c>
      <c r="G23" s="306">
        <f t="shared" si="2"/>
        <v>0</v>
      </c>
      <c r="H23" s="306">
        <v>0</v>
      </c>
      <c r="I23" s="306">
        <f t="shared" si="3"/>
        <v>0</v>
      </c>
      <c r="J23" s="316">
        <f>分析係数表!G26</f>
        <v>0.20415569699579933</v>
      </c>
      <c r="K23" s="308">
        <f t="shared" si="4"/>
        <v>0</v>
      </c>
      <c r="L23" s="49"/>
      <c r="M23" s="50"/>
      <c r="N23" s="318">
        <f>分析係数表!H26</f>
        <v>8.8175548492147558E-3</v>
      </c>
      <c r="O23" s="310">
        <f t="shared" si="0"/>
        <v>0</v>
      </c>
      <c r="P23" s="316">
        <f>分析係数表!C26</f>
        <v>0.15308736674872969</v>
      </c>
      <c r="Q23" s="310">
        <f t="shared" si="5"/>
        <v>0</v>
      </c>
      <c r="R23" s="310">
        <v>0</v>
      </c>
      <c r="S23" s="311">
        <f t="shared" si="6"/>
        <v>0</v>
      </c>
      <c r="T23" s="316">
        <f>分析係数表!F26</f>
        <v>0.33811565690794865</v>
      </c>
      <c r="U23" s="313">
        <f t="shared" si="7"/>
        <v>0</v>
      </c>
      <c r="V23" s="320">
        <f>分析係数表!D26</f>
        <v>3.3929737559631502E-2</v>
      </c>
      <c r="W23" s="301">
        <f t="shared" si="8"/>
        <v>0</v>
      </c>
      <c r="X23" s="316">
        <f>分析係数表!E26</f>
        <v>3.3531988342571602E-2</v>
      </c>
      <c r="Y23" s="302">
        <f t="shared" si="9"/>
        <v>0</v>
      </c>
    </row>
    <row r="24" spans="1:25">
      <c r="A24" s="278">
        <v>20</v>
      </c>
      <c r="B24" s="266" t="s">
        <v>89</v>
      </c>
      <c r="C24" s="287"/>
      <c r="D24" s="298">
        <f>投入係数表!AM24</f>
        <v>8.9975526656749358E-5</v>
      </c>
      <c r="E24" s="306">
        <f t="shared" si="1"/>
        <v>0</v>
      </c>
      <c r="F24" s="316">
        <f>分析係数表!C27</f>
        <v>0.18884998044104273</v>
      </c>
      <c r="G24" s="306">
        <f t="shared" si="2"/>
        <v>0</v>
      </c>
      <c r="H24" s="306">
        <v>0</v>
      </c>
      <c r="I24" s="306">
        <f t="shared" si="3"/>
        <v>0</v>
      </c>
      <c r="J24" s="316">
        <f>分析係数表!G27</f>
        <v>0.16481626532719168</v>
      </c>
      <c r="K24" s="308">
        <f t="shared" si="4"/>
        <v>0</v>
      </c>
      <c r="L24" s="49"/>
      <c r="M24" s="50"/>
      <c r="N24" s="318">
        <f>分析係数表!H27</f>
        <v>2.2388024205688101E-2</v>
      </c>
      <c r="O24" s="310">
        <f t="shared" si="0"/>
        <v>0</v>
      </c>
      <c r="P24" s="316">
        <f>分析係数表!C27</f>
        <v>0.18884998044104273</v>
      </c>
      <c r="Q24" s="310">
        <f t="shared" si="5"/>
        <v>0</v>
      </c>
      <c r="R24" s="310">
        <v>0</v>
      </c>
      <c r="S24" s="311">
        <f t="shared" si="6"/>
        <v>0</v>
      </c>
      <c r="T24" s="316">
        <f>分析係数表!F27</f>
        <v>0.29536956526946395</v>
      </c>
      <c r="U24" s="313">
        <f t="shared" si="7"/>
        <v>0</v>
      </c>
      <c r="V24" s="320">
        <f>分析係数表!D27</f>
        <v>2.042747265118797E-2</v>
      </c>
      <c r="W24" s="301">
        <f t="shared" si="8"/>
        <v>0</v>
      </c>
      <c r="X24" s="316">
        <f>分析係数表!E27</f>
        <v>2.035082172191522E-2</v>
      </c>
      <c r="Y24" s="302">
        <f t="shared" si="9"/>
        <v>0</v>
      </c>
    </row>
    <row r="25" spans="1:25">
      <c r="A25" s="278">
        <v>21</v>
      </c>
      <c r="B25" s="266" t="s">
        <v>90</v>
      </c>
      <c r="C25" s="287"/>
      <c r="D25" s="298">
        <f>投入係数表!AM25</f>
        <v>1.2263331040623617E-4</v>
      </c>
      <c r="E25" s="306">
        <f t="shared" si="1"/>
        <v>0</v>
      </c>
      <c r="F25" s="316">
        <f>分析係数表!C28</f>
        <v>0.2115566871254172</v>
      </c>
      <c r="G25" s="306">
        <f t="shared" si="2"/>
        <v>0</v>
      </c>
      <c r="H25" s="306">
        <v>0</v>
      </c>
      <c r="I25" s="306">
        <f t="shared" si="3"/>
        <v>0</v>
      </c>
      <c r="J25" s="316">
        <f>分析係数表!G28</f>
        <v>0.18177207604774032</v>
      </c>
      <c r="K25" s="308">
        <f t="shared" si="4"/>
        <v>0</v>
      </c>
      <c r="L25" s="49"/>
      <c r="M25" s="50"/>
      <c r="N25" s="318">
        <f>分析係数表!H28</f>
        <v>7.2231792840574596E-3</v>
      </c>
      <c r="O25" s="310">
        <f t="shared" si="0"/>
        <v>0</v>
      </c>
      <c r="P25" s="316">
        <f>分析係数表!C28</f>
        <v>0.2115566871254172</v>
      </c>
      <c r="Q25" s="310">
        <f t="shared" si="5"/>
        <v>0</v>
      </c>
      <c r="R25" s="310">
        <v>0</v>
      </c>
      <c r="S25" s="311">
        <f t="shared" si="6"/>
        <v>0</v>
      </c>
      <c r="T25" s="316">
        <f>分析係数表!F28</f>
        <v>0.29628808224417325</v>
      </c>
      <c r="U25" s="313">
        <f t="shared" si="7"/>
        <v>0</v>
      </c>
      <c r="V25" s="320">
        <f>分析係数表!D28</f>
        <v>3.0551159487848582E-2</v>
      </c>
      <c r="W25" s="301">
        <f t="shared" si="8"/>
        <v>0</v>
      </c>
      <c r="X25" s="316">
        <f>分析係数表!E28</f>
        <v>3.018459578819983E-2</v>
      </c>
      <c r="Y25" s="302">
        <f t="shared" si="9"/>
        <v>0</v>
      </c>
    </row>
    <row r="26" spans="1:25">
      <c r="A26" s="278">
        <v>22</v>
      </c>
      <c r="B26" s="266" t="s">
        <v>64</v>
      </c>
      <c r="C26" s="287"/>
      <c r="D26" s="298">
        <f>投入係数表!AM26</f>
        <v>5.4311893831544486E-3</v>
      </c>
      <c r="E26" s="306">
        <f t="shared" si="1"/>
        <v>0</v>
      </c>
      <c r="F26" s="316">
        <f>分析係数表!C29</f>
        <v>0.4024048564090591</v>
      </c>
      <c r="G26" s="306">
        <f t="shared" si="2"/>
        <v>0</v>
      </c>
      <c r="H26" s="306">
        <v>0</v>
      </c>
      <c r="I26" s="306">
        <f t="shared" si="3"/>
        <v>0</v>
      </c>
      <c r="J26" s="316">
        <f>分析係数表!G29</f>
        <v>0.28848634430593861</v>
      </c>
      <c r="K26" s="308">
        <f t="shared" si="4"/>
        <v>0</v>
      </c>
      <c r="L26" s="49"/>
      <c r="M26" s="50"/>
      <c r="N26" s="318">
        <f>分析係数表!H29</f>
        <v>7.7130042947109994E-3</v>
      </c>
      <c r="O26" s="310">
        <f t="shared" si="0"/>
        <v>0</v>
      </c>
      <c r="P26" s="316">
        <f>分析係数表!C29</f>
        <v>0.4024048564090591</v>
      </c>
      <c r="Q26" s="310">
        <f t="shared" si="5"/>
        <v>0</v>
      </c>
      <c r="R26" s="310">
        <v>0</v>
      </c>
      <c r="S26" s="311">
        <f t="shared" si="6"/>
        <v>0</v>
      </c>
      <c r="T26" s="316">
        <f>分析係数表!F29</f>
        <v>0.40202182464221792</v>
      </c>
      <c r="U26" s="313">
        <f t="shared" si="7"/>
        <v>0</v>
      </c>
      <c r="V26" s="320">
        <f>分析係数表!D29</f>
        <v>7.9194780809421356E-2</v>
      </c>
      <c r="W26" s="301">
        <f t="shared" si="8"/>
        <v>0</v>
      </c>
      <c r="X26" s="316">
        <f>分析係数表!E29</f>
        <v>6.5944675090492746E-2</v>
      </c>
      <c r="Y26" s="302">
        <f t="shared" si="9"/>
        <v>0</v>
      </c>
    </row>
    <row r="27" spans="1:25">
      <c r="A27" s="278">
        <v>23</v>
      </c>
      <c r="B27" s="266" t="s">
        <v>91</v>
      </c>
      <c r="C27" s="287"/>
      <c r="D27" s="298">
        <f>投入係数表!AM27</f>
        <v>3.2064611758934902E-3</v>
      </c>
      <c r="E27" s="306">
        <f t="shared" si="1"/>
        <v>0</v>
      </c>
      <c r="F27" s="316">
        <f>分析係数表!C30</f>
        <v>1</v>
      </c>
      <c r="G27" s="306">
        <f t="shared" si="2"/>
        <v>0</v>
      </c>
      <c r="H27" s="306">
        <v>0</v>
      </c>
      <c r="I27" s="306">
        <f t="shared" si="3"/>
        <v>0</v>
      </c>
      <c r="J27" s="316">
        <f>分析係数表!G30</f>
        <v>0.33838967095036887</v>
      </c>
      <c r="K27" s="308">
        <f t="shared" si="4"/>
        <v>0</v>
      </c>
      <c r="L27" s="49"/>
      <c r="M27" s="50"/>
      <c r="N27" s="318">
        <f>分析係数表!H30</f>
        <v>0</v>
      </c>
      <c r="O27" s="310">
        <f t="shared" si="0"/>
        <v>0</v>
      </c>
      <c r="P27" s="316">
        <f>分析係数表!C30</f>
        <v>1</v>
      </c>
      <c r="Q27" s="310">
        <f t="shared" si="5"/>
        <v>0</v>
      </c>
      <c r="R27" s="310">
        <v>0</v>
      </c>
      <c r="S27" s="311">
        <f t="shared" si="6"/>
        <v>0</v>
      </c>
      <c r="T27" s="316">
        <f>分析係数表!F30</f>
        <v>0.46362091424568164</v>
      </c>
      <c r="U27" s="313">
        <f t="shared" si="7"/>
        <v>0</v>
      </c>
      <c r="V27" s="320">
        <f>分析係数表!D30</f>
        <v>7.3824536053885614E-2</v>
      </c>
      <c r="W27" s="301">
        <f t="shared" si="8"/>
        <v>0</v>
      </c>
      <c r="X27" s="316">
        <f>分析係数表!E30</f>
        <v>5.6949248710145881E-2</v>
      </c>
      <c r="Y27" s="302">
        <f t="shared" si="9"/>
        <v>0</v>
      </c>
    </row>
    <row r="28" spans="1:25">
      <c r="A28" s="278">
        <v>24</v>
      </c>
      <c r="B28" s="266" t="s">
        <v>92</v>
      </c>
      <c r="C28" s="287"/>
      <c r="D28" s="298">
        <f>投入係数表!AM28</f>
        <v>2.9090753981583676E-2</v>
      </c>
      <c r="E28" s="306">
        <f t="shared" si="1"/>
        <v>0</v>
      </c>
      <c r="F28" s="316">
        <f>分析係数表!C31</f>
        <v>0.99932498158227889</v>
      </c>
      <c r="G28" s="306">
        <f t="shared" si="2"/>
        <v>0</v>
      </c>
      <c r="H28" s="306">
        <v>0</v>
      </c>
      <c r="I28" s="306">
        <f t="shared" si="3"/>
        <v>0</v>
      </c>
      <c r="J28" s="316">
        <f>分析係数表!G31</f>
        <v>7.0262508387801376E-2</v>
      </c>
      <c r="K28" s="308">
        <f t="shared" si="4"/>
        <v>0</v>
      </c>
      <c r="L28" s="49"/>
      <c r="M28" s="50"/>
      <c r="N28" s="318">
        <f>分析係数表!H31</f>
        <v>3.314462019579964E-2</v>
      </c>
      <c r="O28" s="310">
        <f t="shared" si="0"/>
        <v>0</v>
      </c>
      <c r="P28" s="316">
        <f>分析係数表!C31</f>
        <v>0.99932498158227889</v>
      </c>
      <c r="Q28" s="310">
        <f t="shared" si="5"/>
        <v>0</v>
      </c>
      <c r="R28" s="310">
        <v>0</v>
      </c>
      <c r="S28" s="311">
        <f t="shared" si="6"/>
        <v>0</v>
      </c>
      <c r="T28" s="316">
        <f>分析係数表!F31</f>
        <v>0.39948542779773355</v>
      </c>
      <c r="U28" s="313">
        <f t="shared" si="7"/>
        <v>0</v>
      </c>
      <c r="V28" s="320">
        <f>分析係数表!D31</f>
        <v>2.9145126840892164E-3</v>
      </c>
      <c r="W28" s="301">
        <f t="shared" si="8"/>
        <v>0</v>
      </c>
      <c r="X28" s="316">
        <f>分析係数表!E31</f>
        <v>2.9145126840892164E-3</v>
      </c>
      <c r="Y28" s="302">
        <f t="shared" si="9"/>
        <v>0</v>
      </c>
    </row>
    <row r="29" spans="1:25">
      <c r="A29" s="278">
        <v>25</v>
      </c>
      <c r="B29" s="266" t="s">
        <v>1</v>
      </c>
      <c r="C29" s="287"/>
      <c r="D29" s="298">
        <f>投入係数表!AM29</f>
        <v>8.3690569498429766E-3</v>
      </c>
      <c r="E29" s="306">
        <f t="shared" si="1"/>
        <v>0</v>
      </c>
      <c r="F29" s="316">
        <f>分析係数表!C32</f>
        <v>0.9998360837770528</v>
      </c>
      <c r="G29" s="306">
        <f t="shared" si="2"/>
        <v>0</v>
      </c>
      <c r="H29" s="306">
        <v>0</v>
      </c>
      <c r="I29" s="306">
        <f t="shared" si="3"/>
        <v>0</v>
      </c>
      <c r="J29" s="316">
        <f>分析係数表!G32</f>
        <v>0.11380414292785156</v>
      </c>
      <c r="K29" s="308">
        <f t="shared" si="4"/>
        <v>0</v>
      </c>
      <c r="L29" s="49"/>
      <c r="M29" s="50"/>
      <c r="N29" s="318">
        <f>分析係数表!H32</f>
        <v>7.2296973654795713E-3</v>
      </c>
      <c r="O29" s="310">
        <f t="shared" si="0"/>
        <v>0</v>
      </c>
      <c r="P29" s="316">
        <f>分析係数表!C32</f>
        <v>0.9998360837770528</v>
      </c>
      <c r="Q29" s="310">
        <f t="shared" si="5"/>
        <v>0</v>
      </c>
      <c r="R29" s="310">
        <v>0</v>
      </c>
      <c r="S29" s="311">
        <f t="shared" si="6"/>
        <v>0</v>
      </c>
      <c r="T29" s="316">
        <f>分析係数表!F32</f>
        <v>0.44272670787830282</v>
      </c>
      <c r="U29" s="313">
        <f t="shared" si="7"/>
        <v>0</v>
      </c>
      <c r="V29" s="320">
        <f>分析係数表!D32</f>
        <v>2.1120085933633119E-2</v>
      </c>
      <c r="W29" s="301">
        <f t="shared" si="8"/>
        <v>0</v>
      </c>
      <c r="X29" s="316">
        <f>分析係数表!E32</f>
        <v>2.1120085933633119E-2</v>
      </c>
      <c r="Y29" s="302">
        <f t="shared" si="9"/>
        <v>0</v>
      </c>
    </row>
    <row r="30" spans="1:25">
      <c r="A30" s="278">
        <v>26</v>
      </c>
      <c r="B30" s="266" t="s">
        <v>2</v>
      </c>
      <c r="C30" s="287"/>
      <c r="D30" s="298">
        <f>投入係数表!AM30</f>
        <v>2.0880987038192279E-2</v>
      </c>
      <c r="E30" s="306">
        <f t="shared" si="1"/>
        <v>0</v>
      </c>
      <c r="F30" s="316">
        <f>分析係数表!C33</f>
        <v>0.99108509199615646</v>
      </c>
      <c r="G30" s="306">
        <f t="shared" si="2"/>
        <v>0</v>
      </c>
      <c r="H30" s="306">
        <v>0</v>
      </c>
      <c r="I30" s="306">
        <f t="shared" si="3"/>
        <v>0</v>
      </c>
      <c r="J30" s="316">
        <f>分析係数表!G33</f>
        <v>0.4529749017181946</v>
      </c>
      <c r="K30" s="308">
        <f t="shared" si="4"/>
        <v>0</v>
      </c>
      <c r="L30" s="49"/>
      <c r="M30" s="50"/>
      <c r="N30" s="318">
        <f>分析係数表!H33</f>
        <v>7.7168799106917146E-4</v>
      </c>
      <c r="O30" s="310">
        <f t="shared" si="0"/>
        <v>0</v>
      </c>
      <c r="P30" s="316">
        <f>分析係数表!C33</f>
        <v>0.99108509199615646</v>
      </c>
      <c r="Q30" s="310">
        <f t="shared" si="5"/>
        <v>0</v>
      </c>
      <c r="R30" s="310">
        <v>0</v>
      </c>
      <c r="S30" s="311">
        <f t="shared" si="6"/>
        <v>0</v>
      </c>
      <c r="T30" s="316">
        <f>分析係数表!F33</f>
        <v>0.63278689994307047</v>
      </c>
      <c r="U30" s="313">
        <f t="shared" si="7"/>
        <v>0</v>
      </c>
      <c r="V30" s="320">
        <f>分析係数表!D33</f>
        <v>8.7702783269007503E-2</v>
      </c>
      <c r="W30" s="301">
        <f t="shared" si="8"/>
        <v>0</v>
      </c>
      <c r="X30" s="316">
        <f>分析係数表!E33</f>
        <v>8.4336323251883824E-2</v>
      </c>
      <c r="Y30" s="302">
        <f t="shared" si="9"/>
        <v>0</v>
      </c>
    </row>
    <row r="31" spans="1:25">
      <c r="A31" s="278">
        <v>27</v>
      </c>
      <c r="B31" s="266" t="s">
        <v>65</v>
      </c>
      <c r="C31" s="287"/>
      <c r="D31" s="298">
        <f>投入係数表!AM31</f>
        <v>6.4282515155877601E-2</v>
      </c>
      <c r="E31" s="306">
        <f t="shared" si="1"/>
        <v>0</v>
      </c>
      <c r="F31" s="316">
        <f>分析係数表!C34</f>
        <v>0.24606089914510665</v>
      </c>
      <c r="G31" s="306">
        <f t="shared" si="2"/>
        <v>0</v>
      </c>
      <c r="H31" s="306">
        <v>0</v>
      </c>
      <c r="I31" s="306">
        <f t="shared" si="3"/>
        <v>0</v>
      </c>
      <c r="J31" s="316">
        <f>分析係数表!G34</f>
        <v>0.43749758717185111</v>
      </c>
      <c r="K31" s="308">
        <f t="shared" si="4"/>
        <v>0</v>
      </c>
      <c r="L31" s="49"/>
      <c r="M31" s="50"/>
      <c r="N31" s="318">
        <f>分析係数表!H34</f>
        <v>0.137069350800852</v>
      </c>
      <c r="O31" s="310">
        <f t="shared" si="0"/>
        <v>0</v>
      </c>
      <c r="P31" s="316">
        <f>分析係数表!C34</f>
        <v>0.24606089914510665</v>
      </c>
      <c r="Q31" s="310">
        <f t="shared" si="5"/>
        <v>0</v>
      </c>
      <c r="R31" s="310">
        <v>0</v>
      </c>
      <c r="S31" s="311">
        <f t="shared" si="6"/>
        <v>0</v>
      </c>
      <c r="T31" s="316">
        <f>分析係数表!F34</f>
        <v>0.68044247766447119</v>
      </c>
      <c r="U31" s="313">
        <f t="shared" si="7"/>
        <v>0</v>
      </c>
      <c r="V31" s="320">
        <f>分析係数表!D34</f>
        <v>0.15389009392691583</v>
      </c>
      <c r="W31" s="301">
        <f t="shared" si="8"/>
        <v>0</v>
      </c>
      <c r="X31" s="316">
        <f>分析係数表!E34</f>
        <v>0.1433320704064108</v>
      </c>
      <c r="Y31" s="302">
        <f t="shared" si="9"/>
        <v>0</v>
      </c>
    </row>
    <row r="32" spans="1:25">
      <c r="A32" s="278">
        <v>28</v>
      </c>
      <c r="B32" s="266" t="s">
        <v>66</v>
      </c>
      <c r="C32" s="287"/>
      <c r="D32" s="298">
        <f>投入係数表!AM32</f>
        <v>1.314975659953826E-2</v>
      </c>
      <c r="E32" s="306">
        <f t="shared" si="1"/>
        <v>0</v>
      </c>
      <c r="F32" s="316">
        <f>分析係数表!C35</f>
        <v>0.75377646979277246</v>
      </c>
      <c r="G32" s="306">
        <f t="shared" si="2"/>
        <v>0</v>
      </c>
      <c r="H32" s="306">
        <v>0</v>
      </c>
      <c r="I32" s="306">
        <f t="shared" si="3"/>
        <v>0</v>
      </c>
      <c r="J32" s="316">
        <f>分析係数表!G35</f>
        <v>0.30282397072447498</v>
      </c>
      <c r="K32" s="308">
        <f t="shared" si="4"/>
        <v>0</v>
      </c>
      <c r="L32" s="49"/>
      <c r="M32" s="50"/>
      <c r="N32" s="318">
        <f>分析係数表!H35</f>
        <v>5.7629969222324183E-2</v>
      </c>
      <c r="O32" s="310">
        <f t="shared" si="0"/>
        <v>0</v>
      </c>
      <c r="P32" s="316">
        <f>分析係数表!C35</f>
        <v>0.75377646979277246</v>
      </c>
      <c r="Q32" s="310">
        <f t="shared" si="5"/>
        <v>0</v>
      </c>
      <c r="R32" s="310">
        <v>0</v>
      </c>
      <c r="S32" s="311">
        <f t="shared" si="6"/>
        <v>0</v>
      </c>
      <c r="T32" s="316">
        <f>分析係数表!F35</f>
        <v>0.60548890850388704</v>
      </c>
      <c r="U32" s="313">
        <f t="shared" si="7"/>
        <v>0</v>
      </c>
      <c r="V32" s="320">
        <f>分析係数表!D35</f>
        <v>4.0363234612300396E-2</v>
      </c>
      <c r="W32" s="301">
        <f t="shared" si="8"/>
        <v>0</v>
      </c>
      <c r="X32" s="316">
        <f>分析係数表!E35</f>
        <v>3.9154079363329694E-2</v>
      </c>
      <c r="Y32" s="302">
        <f t="shared" si="9"/>
        <v>0</v>
      </c>
    </row>
    <row r="33" spans="1:25">
      <c r="A33" s="278">
        <v>29</v>
      </c>
      <c r="B33" s="266" t="s">
        <v>93</v>
      </c>
      <c r="C33" s="287"/>
      <c r="D33" s="298">
        <f>投入係数表!AM33</f>
        <v>3.6254138874226211E-2</v>
      </c>
      <c r="E33" s="306">
        <f t="shared" si="1"/>
        <v>0</v>
      </c>
      <c r="F33" s="316">
        <f>分析係数表!C36</f>
        <v>0.99118010215945485</v>
      </c>
      <c r="G33" s="306">
        <f t="shared" si="2"/>
        <v>0</v>
      </c>
      <c r="H33" s="306">
        <v>0</v>
      </c>
      <c r="I33" s="306">
        <f t="shared" si="3"/>
        <v>0</v>
      </c>
      <c r="J33" s="316">
        <f>分析係数表!G36</f>
        <v>5.8650173764370726E-2</v>
      </c>
      <c r="K33" s="308">
        <f t="shared" si="4"/>
        <v>0</v>
      </c>
      <c r="L33" s="49"/>
      <c r="M33" s="50"/>
      <c r="N33" s="318">
        <f>分析係数表!H36</f>
        <v>0.2375179181177472</v>
      </c>
      <c r="O33" s="310">
        <f t="shared" si="0"/>
        <v>0</v>
      </c>
      <c r="P33" s="316">
        <f>分析係数表!C36</f>
        <v>0.99118010215945485</v>
      </c>
      <c r="Q33" s="310">
        <f t="shared" si="5"/>
        <v>0</v>
      </c>
      <c r="R33" s="310">
        <v>0</v>
      </c>
      <c r="S33" s="311">
        <f t="shared" si="6"/>
        <v>0</v>
      </c>
      <c r="T33" s="316">
        <f>分析係数表!F36</f>
        <v>0.81306518983088305</v>
      </c>
      <c r="U33" s="313">
        <f t="shared" si="7"/>
        <v>0</v>
      </c>
      <c r="V33" s="320">
        <f>分析係数表!D36</f>
        <v>1.5774342104513773E-2</v>
      </c>
      <c r="W33" s="301">
        <f t="shared" si="8"/>
        <v>0</v>
      </c>
      <c r="X33" s="316">
        <f>分析係数表!E36</f>
        <v>1.3229670821596217E-2</v>
      </c>
      <c r="Y33" s="302">
        <f t="shared" si="9"/>
        <v>0</v>
      </c>
    </row>
    <row r="34" spans="1:25">
      <c r="A34" s="278">
        <v>30</v>
      </c>
      <c r="B34" s="266" t="s">
        <v>94</v>
      </c>
      <c r="C34" s="287"/>
      <c r="D34" s="298">
        <f>投入係数表!AM34</f>
        <v>2.1544806479304297E-2</v>
      </c>
      <c r="E34" s="306">
        <f t="shared" si="1"/>
        <v>0</v>
      </c>
      <c r="F34" s="316">
        <f>分析係数表!C37</f>
        <v>0.58105140483022077</v>
      </c>
      <c r="G34" s="306">
        <f t="shared" si="2"/>
        <v>0</v>
      </c>
      <c r="H34" s="306">
        <v>0</v>
      </c>
      <c r="I34" s="306">
        <f t="shared" si="3"/>
        <v>0</v>
      </c>
      <c r="J34" s="316">
        <f>分析係数表!G37</f>
        <v>0.40235165952905672</v>
      </c>
      <c r="K34" s="308">
        <f t="shared" si="4"/>
        <v>0</v>
      </c>
      <c r="L34" s="49"/>
      <c r="M34" s="50"/>
      <c r="N34" s="318">
        <f>分析係数表!H37</f>
        <v>4.2719417558337268E-2</v>
      </c>
      <c r="O34" s="310">
        <f t="shared" si="0"/>
        <v>0</v>
      </c>
      <c r="P34" s="316">
        <f>分析係数表!C37</f>
        <v>0.58105140483022077</v>
      </c>
      <c r="Q34" s="310">
        <f t="shared" si="5"/>
        <v>0</v>
      </c>
      <c r="R34" s="310">
        <v>0</v>
      </c>
      <c r="S34" s="311">
        <f t="shared" si="6"/>
        <v>0</v>
      </c>
      <c r="T34" s="316">
        <f>分析係数表!F37</f>
        <v>0.63403708963374472</v>
      </c>
      <c r="U34" s="313">
        <f t="shared" si="7"/>
        <v>0</v>
      </c>
      <c r="V34" s="320">
        <f>分析係数表!D37</f>
        <v>7.9200513574427991E-2</v>
      </c>
      <c r="W34" s="301">
        <f t="shared" si="8"/>
        <v>0</v>
      </c>
      <c r="X34" s="316">
        <f>分析係数表!E37</f>
        <v>7.3600662533244779E-2</v>
      </c>
      <c r="Y34" s="302">
        <f t="shared" si="9"/>
        <v>0</v>
      </c>
    </row>
    <row r="35" spans="1:25">
      <c r="A35" s="278">
        <v>31</v>
      </c>
      <c r="B35" s="266" t="s">
        <v>95</v>
      </c>
      <c r="C35" s="287"/>
      <c r="D35" s="298">
        <f>投入係数表!AM35</f>
        <v>2.1658108994353536E-2</v>
      </c>
      <c r="E35" s="306">
        <f t="shared" si="1"/>
        <v>0</v>
      </c>
      <c r="F35" s="316">
        <f>分析係数表!C38</f>
        <v>0.47456671407271833</v>
      </c>
      <c r="G35" s="306">
        <f t="shared" si="2"/>
        <v>0</v>
      </c>
      <c r="H35" s="306">
        <v>0</v>
      </c>
      <c r="I35" s="306">
        <f t="shared" si="3"/>
        <v>0</v>
      </c>
      <c r="J35" s="316">
        <f>分析係数表!G38</f>
        <v>0.18003386475673192</v>
      </c>
      <c r="K35" s="308">
        <f t="shared" si="4"/>
        <v>0</v>
      </c>
      <c r="L35" s="49"/>
      <c r="M35" s="50"/>
      <c r="N35" s="318">
        <f>分析係数表!H38</f>
        <v>5.150358926080905E-2</v>
      </c>
      <c r="O35" s="310">
        <f t="shared" si="0"/>
        <v>0</v>
      </c>
      <c r="P35" s="316">
        <f>分析係数表!C38</f>
        <v>0.47456671407271833</v>
      </c>
      <c r="Q35" s="310">
        <f t="shared" si="5"/>
        <v>0</v>
      </c>
      <c r="R35" s="310">
        <v>0</v>
      </c>
      <c r="S35" s="311">
        <f t="shared" si="6"/>
        <v>0</v>
      </c>
      <c r="T35" s="316">
        <f>分析係数表!F38</f>
        <v>0.4997199825516766</v>
      </c>
      <c r="U35" s="313">
        <f t="shared" si="7"/>
        <v>0</v>
      </c>
      <c r="V35" s="320">
        <f>分析係数表!D38</f>
        <v>3.5590827435143364E-2</v>
      </c>
      <c r="W35" s="301">
        <f t="shared" si="8"/>
        <v>0</v>
      </c>
      <c r="X35" s="316">
        <f>分析係数表!E38</f>
        <v>3.1059891839156476E-2</v>
      </c>
      <c r="Y35" s="302">
        <f t="shared" si="9"/>
        <v>0</v>
      </c>
    </row>
    <row r="36" spans="1:25">
      <c r="A36" s="278">
        <v>32</v>
      </c>
      <c r="B36" s="266" t="s">
        <v>67</v>
      </c>
      <c r="C36" s="287"/>
      <c r="D36" s="298">
        <f>投入係数表!AM36</f>
        <v>0</v>
      </c>
      <c r="E36" s="306">
        <f t="shared" si="1"/>
        <v>0</v>
      </c>
      <c r="F36" s="316">
        <f>分析係数表!C39</f>
        <v>1</v>
      </c>
      <c r="G36" s="306">
        <f t="shared" si="2"/>
        <v>0</v>
      </c>
      <c r="H36" s="306">
        <v>0</v>
      </c>
      <c r="I36" s="306">
        <f t="shared" si="3"/>
        <v>0</v>
      </c>
      <c r="J36" s="316">
        <f>分析係数表!G39</f>
        <v>0.33345520667958617</v>
      </c>
      <c r="K36" s="308">
        <f t="shared" si="4"/>
        <v>0</v>
      </c>
      <c r="L36" s="49"/>
      <c r="M36" s="50"/>
      <c r="N36" s="318">
        <f>分析係数表!H39</f>
        <v>5.0851604954235139E-3</v>
      </c>
      <c r="O36" s="310">
        <f t="shared" si="0"/>
        <v>0</v>
      </c>
      <c r="P36" s="316">
        <f>分析係数表!C39</f>
        <v>1</v>
      </c>
      <c r="Q36" s="310">
        <f t="shared" si="5"/>
        <v>0</v>
      </c>
      <c r="R36" s="310">
        <v>0</v>
      </c>
      <c r="S36" s="311">
        <f t="shared" si="6"/>
        <v>0</v>
      </c>
      <c r="T36" s="316">
        <f>分析係数表!F39</f>
        <v>0.70859596344355691</v>
      </c>
      <c r="U36" s="313">
        <f t="shared" si="7"/>
        <v>0</v>
      </c>
      <c r="V36" s="320">
        <f>分析係数表!D39</f>
        <v>4.8027598057070089E-2</v>
      </c>
      <c r="W36" s="301">
        <f t="shared" si="8"/>
        <v>0</v>
      </c>
      <c r="X36" s="316">
        <f>分析係数表!E39</f>
        <v>4.8027598057070089E-2</v>
      </c>
      <c r="Y36" s="302">
        <f t="shared" si="9"/>
        <v>0</v>
      </c>
    </row>
    <row r="37" spans="1:25">
      <c r="A37" s="278">
        <v>33</v>
      </c>
      <c r="B37" s="266" t="s">
        <v>96</v>
      </c>
      <c r="C37" s="287"/>
      <c r="D37" s="298">
        <f>投入係数表!AM37</f>
        <v>1.1017003375081978E-3</v>
      </c>
      <c r="E37" s="306">
        <f t="shared" si="1"/>
        <v>0</v>
      </c>
      <c r="F37" s="316">
        <f>分析係数表!C40</f>
        <v>0.78927678494152065</v>
      </c>
      <c r="G37" s="306">
        <f t="shared" si="2"/>
        <v>0</v>
      </c>
      <c r="H37" s="306">
        <v>0</v>
      </c>
      <c r="I37" s="306">
        <f t="shared" si="3"/>
        <v>0</v>
      </c>
      <c r="J37" s="316">
        <f>分析係数表!G40</f>
        <v>0.52314226927728547</v>
      </c>
      <c r="K37" s="308">
        <f t="shared" si="4"/>
        <v>0</v>
      </c>
      <c r="L37" s="49"/>
      <c r="M37" s="50"/>
      <c r="N37" s="318">
        <f>分析係数表!H40</f>
        <v>3.428475595158087E-2</v>
      </c>
      <c r="O37" s="310">
        <f t="shared" si="0"/>
        <v>0</v>
      </c>
      <c r="P37" s="316">
        <f>分析係数表!C40</f>
        <v>0.78927678494152065</v>
      </c>
      <c r="Q37" s="310">
        <f t="shared" si="5"/>
        <v>0</v>
      </c>
      <c r="R37" s="310">
        <v>0</v>
      </c>
      <c r="S37" s="311">
        <f t="shared" si="6"/>
        <v>0</v>
      </c>
      <c r="T37" s="316">
        <f>分析係数表!F40</f>
        <v>0.70623799726049996</v>
      </c>
      <c r="U37" s="313">
        <f t="shared" si="7"/>
        <v>0</v>
      </c>
      <c r="V37" s="320">
        <f>分析係数表!D40</f>
        <v>9.0697433955161888E-2</v>
      </c>
      <c r="W37" s="301">
        <f t="shared" si="8"/>
        <v>0</v>
      </c>
      <c r="X37" s="316">
        <f>分析係数表!E40</f>
        <v>9.0562666353757981E-2</v>
      </c>
      <c r="Y37" s="302">
        <f t="shared" si="9"/>
        <v>0</v>
      </c>
    </row>
    <row r="38" spans="1:25">
      <c r="A38" s="278">
        <v>34</v>
      </c>
      <c r="B38" s="266" t="s">
        <v>97</v>
      </c>
      <c r="C38" s="287"/>
      <c r="D38" s="298">
        <f>投入係数表!AM38</f>
        <v>2.8525574377102761E-4</v>
      </c>
      <c r="E38" s="306">
        <f t="shared" si="1"/>
        <v>0</v>
      </c>
      <c r="F38" s="316">
        <f>分析係数表!C41</f>
        <v>0.99594790611943085</v>
      </c>
      <c r="G38" s="306">
        <f t="shared" si="2"/>
        <v>0</v>
      </c>
      <c r="H38" s="306">
        <v>0</v>
      </c>
      <c r="I38" s="306">
        <f t="shared" si="3"/>
        <v>0</v>
      </c>
      <c r="J38" s="316">
        <f>分析係数表!G41</f>
        <v>0.50896339569449323</v>
      </c>
      <c r="K38" s="308">
        <f t="shared" si="4"/>
        <v>0</v>
      </c>
      <c r="L38" s="49"/>
      <c r="M38" s="50"/>
      <c r="N38" s="318">
        <f>分析係数表!H41</f>
        <v>5.504775199299148E-2</v>
      </c>
      <c r="O38" s="310">
        <f t="shared" si="0"/>
        <v>0</v>
      </c>
      <c r="P38" s="316">
        <f>分析係数表!C41</f>
        <v>0.99594790611943085</v>
      </c>
      <c r="Q38" s="310">
        <f t="shared" si="5"/>
        <v>0</v>
      </c>
      <c r="R38" s="310">
        <v>0</v>
      </c>
      <c r="S38" s="311">
        <f t="shared" si="6"/>
        <v>0</v>
      </c>
      <c r="T38" s="316">
        <f>分析係数表!F41</f>
        <v>0.58132099287543681</v>
      </c>
      <c r="U38" s="313">
        <f t="shared" si="7"/>
        <v>0</v>
      </c>
      <c r="V38" s="320">
        <f>分析係数表!D41</f>
        <v>0.12149342216939719</v>
      </c>
      <c r="W38" s="301">
        <f t="shared" si="8"/>
        <v>0</v>
      </c>
      <c r="X38" s="316">
        <f>分析係数表!E41</f>
        <v>0.11755967401821014</v>
      </c>
      <c r="Y38" s="302">
        <f t="shared" si="9"/>
        <v>0</v>
      </c>
    </row>
    <row r="39" spans="1:25">
      <c r="A39" s="278">
        <v>35</v>
      </c>
      <c r="B39" s="266" t="s">
        <v>3</v>
      </c>
      <c r="C39" s="287"/>
      <c r="D39" s="298">
        <f>投入係数表!AM39</f>
        <v>2.3660231083811869E-3</v>
      </c>
      <c r="E39" s="306">
        <f t="shared" si="1"/>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0"/>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298">
        <f>投入係数表!AM40</f>
        <v>4.4422583723893766E-2</v>
      </c>
      <c r="E40" s="306">
        <f t="shared" si="1"/>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0"/>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299">
        <f>データ入力!C42</f>
        <v>0</v>
      </c>
      <c r="D41" s="298">
        <f>投入係数表!AM41</f>
        <v>1.4241459656306818E-2</v>
      </c>
      <c r="E41" s="306">
        <f t="shared" si="1"/>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0"/>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87"/>
      <c r="D42" s="298">
        <f>投入係数表!AM42</f>
        <v>1.8734904106083145E-3</v>
      </c>
      <c r="E42" s="306">
        <f t="shared" si="1"/>
        <v>0</v>
      </c>
      <c r="F42" s="316">
        <f>分析係数表!C45</f>
        <v>1</v>
      </c>
      <c r="G42" s="306">
        <f>E42*F42</f>
        <v>0</v>
      </c>
      <c r="H42" s="306">
        <v>0</v>
      </c>
      <c r="I42" s="306">
        <f>C42+H42</f>
        <v>0</v>
      </c>
      <c r="J42" s="316">
        <f>分析係数表!G45</f>
        <v>0</v>
      </c>
      <c r="K42" s="308">
        <f>I42*J42</f>
        <v>0</v>
      </c>
      <c r="L42" s="49"/>
      <c r="M42" s="50"/>
      <c r="N42" s="318">
        <f>分析係数表!H45</f>
        <v>0</v>
      </c>
      <c r="O42" s="310">
        <f t="shared" si="0"/>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298">
        <f>投入係数表!AM43</f>
        <v>4.3701446539874487E-3</v>
      </c>
      <c r="E43" s="306">
        <f t="shared" si="1"/>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0"/>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00">
        <f>投入係数表!AM44</f>
        <v>0.45130524497336727</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5F8E5-A5C6-47B0-9A44-F626EA117787}">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customWidth="1"/>
    <col min="6" max="16384" width="8.1640625" style="83"/>
  </cols>
  <sheetData>
    <row r="1" spans="1:25" ht="13">
      <c r="B1" s="288" t="s">
        <v>238</v>
      </c>
      <c r="F1" s="289"/>
      <c r="G1" s="83" t="s">
        <v>355</v>
      </c>
    </row>
    <row r="2" spans="1:25">
      <c r="B2" s="83" t="s">
        <v>351</v>
      </c>
      <c r="S2" s="83" t="s">
        <v>240</v>
      </c>
      <c r="U2" s="290" t="s">
        <v>227</v>
      </c>
      <c r="W2" s="83" t="s">
        <v>216</v>
      </c>
      <c r="Y2" s="83" t="s">
        <v>241</v>
      </c>
    </row>
    <row r="3" spans="1:25" ht="44">
      <c r="B3" s="39"/>
      <c r="C3" s="40" t="s">
        <v>242</v>
      </c>
      <c r="D3" s="40" t="s">
        <v>352</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298">
        <f>投入係数表!AN5</f>
        <v>0</v>
      </c>
      <c r="E5" s="306">
        <f>$C$42*D5</f>
        <v>0</v>
      </c>
      <c r="F5" s="316">
        <f>分析係数表!C8</f>
        <v>0.17333290637377241</v>
      </c>
      <c r="G5" s="306">
        <f>E5*F5</f>
        <v>0</v>
      </c>
      <c r="H5" s="306">
        <f t="array" ref="H5:H43">MMULT(逆行列係数表!C5:AO43,G5:G43)</f>
        <v>0</v>
      </c>
      <c r="I5" s="306">
        <f t="shared" ref="I5:I38" si="0">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 t="shared" ref="U5:U38" si="1">S5*T5</f>
        <v>0</v>
      </c>
      <c r="V5" s="320">
        <f>分析係数表!D8</f>
        <v>0.32298797552049696</v>
      </c>
      <c r="W5" s="301">
        <f>ROUND(S5*V5,0)</f>
        <v>0</v>
      </c>
      <c r="X5" s="316">
        <f>分析係数表!E8</f>
        <v>0.12265584155979949</v>
      </c>
      <c r="Y5" s="302">
        <f>ROUND(S5*X5,0)</f>
        <v>0</v>
      </c>
    </row>
    <row r="6" spans="1:25">
      <c r="A6" s="278">
        <v>2</v>
      </c>
      <c r="B6" s="266" t="s">
        <v>74</v>
      </c>
      <c r="C6" s="287"/>
      <c r="D6" s="298">
        <f>投入係数表!AN6</f>
        <v>0</v>
      </c>
      <c r="E6" s="306">
        <f>$C$42*D6</f>
        <v>0</v>
      </c>
      <c r="F6" s="316">
        <f>分析係数表!C9</f>
        <v>0.39351462480142041</v>
      </c>
      <c r="G6" s="306">
        <f t="shared" ref="G6:G38" si="2">E6*F6</f>
        <v>0</v>
      </c>
      <c r="H6" s="306">
        <v>0</v>
      </c>
      <c r="I6" s="306">
        <f t="shared" si="0"/>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 t="shared" si="1"/>
        <v>0</v>
      </c>
      <c r="V6" s="320">
        <f>分析係数表!D9</f>
        <v>0.29572434079210003</v>
      </c>
      <c r="W6" s="301">
        <f>ROUND(S6*V6,0)</f>
        <v>0</v>
      </c>
      <c r="X6" s="316">
        <f>分析係数表!E9</f>
        <v>0.26862065342998215</v>
      </c>
      <c r="Y6" s="302">
        <f>ROUND(S6*X6,0)</f>
        <v>0</v>
      </c>
    </row>
    <row r="7" spans="1:25">
      <c r="A7" s="278">
        <v>3</v>
      </c>
      <c r="B7" s="266" t="s">
        <v>75</v>
      </c>
      <c r="C7" s="287"/>
      <c r="D7" s="298">
        <f>投入係数表!AN7</f>
        <v>0</v>
      </c>
      <c r="E7" s="306">
        <f>$C$42*D7</f>
        <v>0</v>
      </c>
      <c r="F7" s="316">
        <f>分析係数表!C10</f>
        <v>0.12671464860287895</v>
      </c>
      <c r="G7" s="306">
        <f t="shared" si="2"/>
        <v>0</v>
      </c>
      <c r="H7" s="306">
        <v>0</v>
      </c>
      <c r="I7" s="306">
        <f t="shared" si="0"/>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 t="shared" si="1"/>
        <v>0</v>
      </c>
      <c r="V7" s="320">
        <f>分析係数表!D10</f>
        <v>9.5045460793747427E-2</v>
      </c>
      <c r="W7" s="301">
        <f>ROUND(S7*V7,0)</f>
        <v>0</v>
      </c>
      <c r="X7" s="316">
        <f>分析係数表!E10</f>
        <v>4.2279520059697977E-2</v>
      </c>
      <c r="Y7" s="302">
        <f>ROUND(S7*X7,0)</f>
        <v>0</v>
      </c>
    </row>
    <row r="8" spans="1:25">
      <c r="A8" s="278">
        <v>4</v>
      </c>
      <c r="B8" s="266" t="s">
        <v>76</v>
      </c>
      <c r="C8" s="287"/>
      <c r="D8" s="298">
        <f>投入係数表!AN8</f>
        <v>0</v>
      </c>
      <c r="E8" s="306">
        <f>$C$42*D8</f>
        <v>0</v>
      </c>
      <c r="F8" s="316">
        <f>分析係数表!C11</f>
        <v>9.348517078458185E-3</v>
      </c>
      <c r="G8" s="306">
        <f t="shared" si="2"/>
        <v>0</v>
      </c>
      <c r="H8" s="306">
        <v>0</v>
      </c>
      <c r="I8" s="306">
        <f t="shared" si="0"/>
        <v>0</v>
      </c>
      <c r="J8" s="316">
        <f>分析係数表!G11</f>
        <v>0.2579516055394917</v>
      </c>
      <c r="K8" s="308">
        <f>I8*J8</f>
        <v>0</v>
      </c>
      <c r="L8" s="49"/>
      <c r="M8" s="50"/>
      <c r="N8" s="318">
        <f>分析係数表!H11</f>
        <v>-1.9466162084954558E-5</v>
      </c>
      <c r="O8" s="310">
        <f>$M$44*N8</f>
        <v>0</v>
      </c>
      <c r="P8" s="316">
        <f>分析係数表!C11</f>
        <v>9.348517078458185E-3</v>
      </c>
      <c r="Q8" s="310">
        <f>O8*P8</f>
        <v>0</v>
      </c>
      <c r="R8" s="310">
        <v>0</v>
      </c>
      <c r="S8" s="311">
        <f t="shared" ref="S8:S38" si="3">I8+R8</f>
        <v>0</v>
      </c>
      <c r="T8" s="316">
        <f>分析係数表!F11</f>
        <v>0.54360066960888753</v>
      </c>
      <c r="U8" s="313">
        <f t="shared" si="1"/>
        <v>0</v>
      </c>
      <c r="V8" s="320">
        <f>分析係数表!D11</f>
        <v>4.0785268604474206E-2</v>
      </c>
      <c r="W8" s="301">
        <f t="shared" ref="W8:W38" si="4">ROUND(S8*V8,0)</f>
        <v>0</v>
      </c>
      <c r="X8" s="316">
        <f>分析係数表!E11</f>
        <v>3.926343022371024E-2</v>
      </c>
      <c r="Y8" s="302">
        <f t="shared" ref="Y8:Y38" si="5">ROUND(S8*X8,0)</f>
        <v>0</v>
      </c>
    </row>
    <row r="9" spans="1:25">
      <c r="A9" s="278">
        <v>5</v>
      </c>
      <c r="B9" s="266" t="s">
        <v>77</v>
      </c>
      <c r="C9" s="287"/>
      <c r="D9" s="298">
        <f>投入係数表!AN9</f>
        <v>0</v>
      </c>
      <c r="E9" s="306">
        <f>$C$42*D9</f>
        <v>0</v>
      </c>
      <c r="F9" s="316">
        <f>分析係数表!C12</f>
        <v>0.26169189557273109</v>
      </c>
      <c r="G9" s="306">
        <f t="shared" si="2"/>
        <v>0</v>
      </c>
      <c r="H9" s="306">
        <v>0</v>
      </c>
      <c r="I9" s="306">
        <f t="shared" si="0"/>
        <v>0</v>
      </c>
      <c r="J9" s="316">
        <f>分析係数表!G12</f>
        <v>0.13770114594385849</v>
      </c>
      <c r="K9" s="308">
        <f t="shared" ref="K9:K38" si="6">I9*J9</f>
        <v>0</v>
      </c>
      <c r="L9" s="49"/>
      <c r="M9" s="50"/>
      <c r="N9" s="318">
        <f>分析係数表!H12</f>
        <v>0.10146071966313146</v>
      </c>
      <c r="O9" s="310">
        <f t="shared" ref="O9:O43" si="7">$M$44*N9</f>
        <v>0</v>
      </c>
      <c r="P9" s="316">
        <f>分析係数表!C12</f>
        <v>0.26169189557273109</v>
      </c>
      <c r="Q9" s="310">
        <f>O9*P9</f>
        <v>0</v>
      </c>
      <c r="R9" s="310">
        <v>0</v>
      </c>
      <c r="S9" s="311">
        <f t="shared" si="3"/>
        <v>0</v>
      </c>
      <c r="T9" s="316">
        <f>分析係数表!F12</f>
        <v>0.33651535386825859</v>
      </c>
      <c r="U9" s="313">
        <f t="shared" si="1"/>
        <v>0</v>
      </c>
      <c r="V9" s="320">
        <f>分析係数表!D12</f>
        <v>3.4578030097235327E-2</v>
      </c>
      <c r="W9" s="301">
        <f t="shared" si="4"/>
        <v>0</v>
      </c>
      <c r="X9" s="316">
        <f>分析係数表!E12</f>
        <v>3.3355134693599395E-2</v>
      </c>
      <c r="Y9" s="302">
        <f t="shared" si="5"/>
        <v>0</v>
      </c>
    </row>
    <row r="10" spans="1:25">
      <c r="A10" s="278">
        <v>6</v>
      </c>
      <c r="B10" s="266" t="s">
        <v>78</v>
      </c>
      <c r="C10" s="287"/>
      <c r="D10" s="298">
        <f>投入係数表!AN10</f>
        <v>2.0048012607890926E-2</v>
      </c>
      <c r="E10" s="306">
        <f t="shared" ref="E10:E43" si="8">$C$42*D10</f>
        <v>0</v>
      </c>
      <c r="F10" s="316">
        <f>分析係数表!C13</f>
        <v>8.2810371123538395E-2</v>
      </c>
      <c r="G10" s="306">
        <f t="shared" si="2"/>
        <v>0</v>
      </c>
      <c r="H10" s="306">
        <v>0</v>
      </c>
      <c r="I10" s="306">
        <f t="shared" si="0"/>
        <v>0</v>
      </c>
      <c r="J10" s="316">
        <f>分析係数表!G13</f>
        <v>0.2721720626600464</v>
      </c>
      <c r="K10" s="308">
        <f t="shared" si="6"/>
        <v>0</v>
      </c>
      <c r="L10" s="49"/>
      <c r="M10" s="50"/>
      <c r="N10" s="318">
        <f>分析係数表!H13</f>
        <v>1.212874021164739E-2</v>
      </c>
      <c r="O10" s="310">
        <f t="shared" si="7"/>
        <v>0</v>
      </c>
      <c r="P10" s="316">
        <f>分析係数表!C13</f>
        <v>8.2810371123538395E-2</v>
      </c>
      <c r="Q10" s="310">
        <f t="shared" ref="Q10:Q38" si="9">O10*P10</f>
        <v>0</v>
      </c>
      <c r="R10" s="310">
        <v>0</v>
      </c>
      <c r="S10" s="311">
        <f t="shared" si="3"/>
        <v>0</v>
      </c>
      <c r="T10" s="316">
        <f>分析係数表!F13</f>
        <v>0.39077170920544851</v>
      </c>
      <c r="U10" s="313">
        <f t="shared" si="1"/>
        <v>0</v>
      </c>
      <c r="V10" s="320">
        <f>分析係数表!D13</f>
        <v>0.12720758845381647</v>
      </c>
      <c r="W10" s="301">
        <f t="shared" si="4"/>
        <v>0</v>
      </c>
      <c r="X10" s="316">
        <f>分析係数表!E13</f>
        <v>9.5492852763317662E-2</v>
      </c>
      <c r="Y10" s="302">
        <f t="shared" si="5"/>
        <v>0</v>
      </c>
    </row>
    <row r="11" spans="1:25">
      <c r="A11" s="278">
        <v>7</v>
      </c>
      <c r="B11" s="266" t="s">
        <v>79</v>
      </c>
      <c r="C11" s="287"/>
      <c r="D11" s="298">
        <f>投入係数表!AN11</f>
        <v>0.43240667778408987</v>
      </c>
      <c r="E11" s="306">
        <f t="shared" si="8"/>
        <v>0</v>
      </c>
      <c r="F11" s="316">
        <f>分析係数表!C14</f>
        <v>0.29759344347769412</v>
      </c>
      <c r="G11" s="306">
        <f t="shared" si="2"/>
        <v>0</v>
      </c>
      <c r="H11" s="306">
        <v>0</v>
      </c>
      <c r="I11" s="306">
        <f t="shared" si="0"/>
        <v>0</v>
      </c>
      <c r="J11" s="316">
        <f>分析係数表!G14</f>
        <v>0.17335642824825784</v>
      </c>
      <c r="K11" s="308">
        <f t="shared" si="6"/>
        <v>0</v>
      </c>
      <c r="L11" s="49"/>
      <c r="M11" s="50"/>
      <c r="N11" s="318">
        <f>分析係数表!H14</f>
        <v>1.9165801846449152E-3</v>
      </c>
      <c r="O11" s="310">
        <f t="shared" si="7"/>
        <v>0</v>
      </c>
      <c r="P11" s="316">
        <f>分析係数表!C14</f>
        <v>0.29759344347769412</v>
      </c>
      <c r="Q11" s="310">
        <f t="shared" si="9"/>
        <v>0</v>
      </c>
      <c r="R11" s="310">
        <v>0</v>
      </c>
      <c r="S11" s="311">
        <f t="shared" si="3"/>
        <v>0</v>
      </c>
      <c r="T11" s="316">
        <f>分析係数表!F14</f>
        <v>0.35598651785260127</v>
      </c>
      <c r="U11" s="313">
        <f t="shared" si="1"/>
        <v>0</v>
      </c>
      <c r="V11" s="320">
        <f>分析係数表!D14</f>
        <v>4.3833041969742803E-2</v>
      </c>
      <c r="W11" s="301">
        <f t="shared" si="4"/>
        <v>0</v>
      </c>
      <c r="X11" s="316">
        <f>分析係数表!E14</f>
        <v>3.8757158040430381E-2</v>
      </c>
      <c r="Y11" s="302">
        <f t="shared" si="5"/>
        <v>0</v>
      </c>
    </row>
    <row r="12" spans="1:25">
      <c r="A12" s="278">
        <v>8</v>
      </c>
      <c r="B12" s="266" t="s">
        <v>80</v>
      </c>
      <c r="C12" s="287"/>
      <c r="D12" s="298">
        <f>投入係数表!AN12</f>
        <v>9.3276402352984299E-3</v>
      </c>
      <c r="E12" s="306">
        <f t="shared" si="8"/>
        <v>0</v>
      </c>
      <c r="F12" s="316">
        <f>分析係数表!C15</f>
        <v>0.21593049601829584</v>
      </c>
      <c r="G12" s="306">
        <f t="shared" si="2"/>
        <v>0</v>
      </c>
      <c r="H12" s="306">
        <v>0</v>
      </c>
      <c r="I12" s="306">
        <f t="shared" si="0"/>
        <v>0</v>
      </c>
      <c r="J12" s="316">
        <f>分析係数表!G15</f>
        <v>0.1171240792325445</v>
      </c>
      <c r="K12" s="308">
        <f t="shared" si="6"/>
        <v>0</v>
      </c>
      <c r="L12" s="49"/>
      <c r="M12" s="50"/>
      <c r="N12" s="318">
        <f>分析係数表!H15</f>
        <v>7.9892300155183192E-3</v>
      </c>
      <c r="O12" s="310">
        <f t="shared" si="7"/>
        <v>0</v>
      </c>
      <c r="P12" s="316">
        <f>分析係数表!C15</f>
        <v>0.21593049601829584</v>
      </c>
      <c r="Q12" s="310">
        <f t="shared" si="9"/>
        <v>0</v>
      </c>
      <c r="R12" s="310">
        <v>0</v>
      </c>
      <c r="S12" s="311">
        <f t="shared" si="3"/>
        <v>0</v>
      </c>
      <c r="T12" s="316">
        <f>分析係数表!F15</f>
        <v>0.35842164855867914</v>
      </c>
      <c r="U12" s="313">
        <f t="shared" si="1"/>
        <v>0</v>
      </c>
      <c r="V12" s="320">
        <f>分析係数表!D15</f>
        <v>1.5678367482667734E-2</v>
      </c>
      <c r="W12" s="301">
        <f t="shared" si="4"/>
        <v>0</v>
      </c>
      <c r="X12" s="316">
        <f>分析係数表!E15</f>
        <v>1.5634458686506418E-2</v>
      </c>
      <c r="Y12" s="302">
        <f t="shared" si="5"/>
        <v>0</v>
      </c>
    </row>
    <row r="13" spans="1:25">
      <c r="A13" s="278">
        <v>9</v>
      </c>
      <c r="B13" s="266" t="s">
        <v>81</v>
      </c>
      <c r="C13" s="287"/>
      <c r="D13" s="298">
        <f>投入係数表!AN13</f>
        <v>0</v>
      </c>
      <c r="E13" s="306">
        <f t="shared" si="8"/>
        <v>0</v>
      </c>
      <c r="F13" s="316">
        <f>分析係数表!C16</f>
        <v>0.18770505348742417</v>
      </c>
      <c r="G13" s="306">
        <f t="shared" si="2"/>
        <v>0</v>
      </c>
      <c r="H13" s="306">
        <v>0</v>
      </c>
      <c r="I13" s="306">
        <f t="shared" si="0"/>
        <v>0</v>
      </c>
      <c r="J13" s="316">
        <f>分析係数表!G16</f>
        <v>1.5279579137581789E-2</v>
      </c>
      <c r="K13" s="308">
        <f t="shared" si="6"/>
        <v>0</v>
      </c>
      <c r="L13" s="49"/>
      <c r="M13" s="50"/>
      <c r="N13" s="318">
        <f>分析係数表!H16</f>
        <v>6.0242927132958465E-3</v>
      </c>
      <c r="O13" s="310">
        <f t="shared" si="7"/>
        <v>0</v>
      </c>
      <c r="P13" s="316">
        <f>分析係数表!C16</f>
        <v>0.18770505348742417</v>
      </c>
      <c r="Q13" s="310">
        <f t="shared" si="9"/>
        <v>0</v>
      </c>
      <c r="R13" s="310">
        <v>0</v>
      </c>
      <c r="S13" s="311">
        <f t="shared" si="3"/>
        <v>0</v>
      </c>
      <c r="T13" s="316">
        <f>分析係数表!F16</f>
        <v>0.2627694146106877</v>
      </c>
      <c r="U13" s="313">
        <f t="shared" si="1"/>
        <v>0</v>
      </c>
      <c r="V13" s="320">
        <f>分析係数表!D16</f>
        <v>1.0339400475073228E-2</v>
      </c>
      <c r="W13" s="301">
        <f t="shared" si="4"/>
        <v>0</v>
      </c>
      <c r="X13" s="316">
        <f>分析係数表!E16</f>
        <v>1.0339400475073228E-2</v>
      </c>
      <c r="Y13" s="302">
        <f t="shared" si="5"/>
        <v>0</v>
      </c>
    </row>
    <row r="14" spans="1:25">
      <c r="A14" s="278">
        <v>10</v>
      </c>
      <c r="B14" s="266" t="s">
        <v>82</v>
      </c>
      <c r="C14" s="287"/>
      <c r="D14" s="298">
        <f>投入係数表!AN14</f>
        <v>4.6106763913577306E-2</v>
      </c>
      <c r="E14" s="306">
        <f t="shared" si="8"/>
        <v>0</v>
      </c>
      <c r="F14" s="316">
        <f>分析係数表!C17</f>
        <v>0.24245613901755958</v>
      </c>
      <c r="G14" s="306">
        <f t="shared" si="2"/>
        <v>0</v>
      </c>
      <c r="H14" s="306">
        <v>0</v>
      </c>
      <c r="I14" s="306">
        <f t="shared" si="0"/>
        <v>0</v>
      </c>
      <c r="J14" s="316">
        <f>分析係数表!G17</f>
        <v>0.24054742090319753</v>
      </c>
      <c r="K14" s="308">
        <f t="shared" si="6"/>
        <v>0</v>
      </c>
      <c r="L14" s="49"/>
      <c r="M14" s="50"/>
      <c r="N14" s="318">
        <f>分析係数表!H17</f>
        <v>2.8816966460243139E-3</v>
      </c>
      <c r="O14" s="310">
        <f t="shared" si="7"/>
        <v>0</v>
      </c>
      <c r="P14" s="316">
        <f>分析係数表!C17</f>
        <v>0.24245613901755958</v>
      </c>
      <c r="Q14" s="310">
        <f t="shared" si="9"/>
        <v>0</v>
      </c>
      <c r="R14" s="310">
        <v>0</v>
      </c>
      <c r="S14" s="311">
        <f t="shared" si="3"/>
        <v>0</v>
      </c>
      <c r="T14" s="316">
        <f>分析係数表!F17</f>
        <v>0.42825667105631338</v>
      </c>
      <c r="U14" s="313">
        <f t="shared" si="1"/>
        <v>0</v>
      </c>
      <c r="V14" s="320">
        <f>分析係数表!D17</f>
        <v>5.1560411778863557E-2</v>
      </c>
      <c r="W14" s="301">
        <f t="shared" si="4"/>
        <v>0</v>
      </c>
      <c r="X14" s="316">
        <f>分析係数表!E17</f>
        <v>4.9008807340167618E-2</v>
      </c>
      <c r="Y14" s="302">
        <f t="shared" si="5"/>
        <v>0</v>
      </c>
    </row>
    <row r="15" spans="1:25">
      <c r="A15" s="278">
        <v>11</v>
      </c>
      <c r="B15" s="266" t="s">
        <v>83</v>
      </c>
      <c r="C15" s="287"/>
      <c r="D15" s="298">
        <f>投入係数表!AN15</f>
        <v>5.3876743205849478E-3</v>
      </c>
      <c r="E15" s="306">
        <f t="shared" si="8"/>
        <v>0</v>
      </c>
      <c r="F15" s="316">
        <f>分析係数表!C18</f>
        <v>0.40831687749419565</v>
      </c>
      <c r="G15" s="306">
        <f t="shared" si="2"/>
        <v>0</v>
      </c>
      <c r="H15" s="306">
        <v>0</v>
      </c>
      <c r="I15" s="306">
        <f t="shared" si="0"/>
        <v>0</v>
      </c>
      <c r="J15" s="316">
        <f>分析係数表!G18</f>
        <v>0.21766947174074985</v>
      </c>
      <c r="K15" s="308">
        <f t="shared" si="6"/>
        <v>0</v>
      </c>
      <c r="L15" s="49"/>
      <c r="M15" s="50"/>
      <c r="N15" s="318">
        <f>分析係数表!H18</f>
        <v>4.4543159123807785E-4</v>
      </c>
      <c r="O15" s="310">
        <f t="shared" si="7"/>
        <v>0</v>
      </c>
      <c r="P15" s="316">
        <f>分析係数表!C18</f>
        <v>0.40831687749419565</v>
      </c>
      <c r="Q15" s="310">
        <f t="shared" si="9"/>
        <v>0</v>
      </c>
      <c r="R15" s="310">
        <v>0</v>
      </c>
      <c r="S15" s="311">
        <f t="shared" si="3"/>
        <v>0</v>
      </c>
      <c r="T15" s="316">
        <f>分析係数表!F18</f>
        <v>0.48997194925916815</v>
      </c>
      <c r="U15" s="313">
        <f t="shared" si="1"/>
        <v>0</v>
      </c>
      <c r="V15" s="320">
        <f>分析係数表!D18</f>
        <v>3.8565313316438733E-2</v>
      </c>
      <c r="W15" s="301">
        <f t="shared" si="4"/>
        <v>0</v>
      </c>
      <c r="X15" s="316">
        <f>分析係数表!E18</f>
        <v>3.6576455199010559E-2</v>
      </c>
      <c r="Y15" s="302">
        <f t="shared" si="5"/>
        <v>0</v>
      </c>
    </row>
    <row r="16" spans="1:25">
      <c r="A16" s="278">
        <v>12</v>
      </c>
      <c r="B16" s="266" t="s">
        <v>84</v>
      </c>
      <c r="C16" s="287"/>
      <c r="D16" s="298">
        <f>投入係数表!AN16</f>
        <v>1.8325422859132473E-5</v>
      </c>
      <c r="E16" s="306">
        <f t="shared" si="8"/>
        <v>0</v>
      </c>
      <c r="F16" s="316">
        <f>分析係数表!C19</f>
        <v>0.72110086081153413</v>
      </c>
      <c r="G16" s="306">
        <f t="shared" si="2"/>
        <v>0</v>
      </c>
      <c r="H16" s="306">
        <v>0</v>
      </c>
      <c r="I16" s="306">
        <f t="shared" si="0"/>
        <v>0</v>
      </c>
      <c r="J16" s="316">
        <f>分析係数表!G19</f>
        <v>6.2445810408374151E-2</v>
      </c>
      <c r="K16" s="308">
        <f t="shared" si="6"/>
        <v>0</v>
      </c>
      <c r="L16" s="49"/>
      <c r="M16" s="50"/>
      <c r="N16" s="318">
        <f>分析係数表!H19</f>
        <v>-1.2604560155461526E-4</v>
      </c>
      <c r="O16" s="310">
        <f t="shared" si="7"/>
        <v>0</v>
      </c>
      <c r="P16" s="316">
        <f>分析係数表!C19</f>
        <v>0.72110086081153413</v>
      </c>
      <c r="Q16" s="310">
        <f t="shared" si="9"/>
        <v>0</v>
      </c>
      <c r="R16" s="310">
        <v>0</v>
      </c>
      <c r="S16" s="311">
        <f t="shared" si="3"/>
        <v>0</v>
      </c>
      <c r="T16" s="316">
        <f>分析係数表!F19</f>
        <v>0.21331101927013058</v>
      </c>
      <c r="U16" s="313">
        <f t="shared" si="1"/>
        <v>0</v>
      </c>
      <c r="V16" s="320">
        <f>分析係数表!D19</f>
        <v>1.2736199640345095E-2</v>
      </c>
      <c r="W16" s="301">
        <f t="shared" si="4"/>
        <v>0</v>
      </c>
      <c r="X16" s="316">
        <f>分析係数表!E19</f>
        <v>1.2523714081279422E-2</v>
      </c>
      <c r="Y16" s="302">
        <f t="shared" si="5"/>
        <v>0</v>
      </c>
    </row>
    <row r="17" spans="1:25">
      <c r="A17" s="278">
        <v>13</v>
      </c>
      <c r="B17" s="266" t="s">
        <v>85</v>
      </c>
      <c r="C17" s="287"/>
      <c r="D17" s="298">
        <f>投入係数表!AN17</f>
        <v>9.7124741153402111E-4</v>
      </c>
      <c r="E17" s="306">
        <f t="shared" si="8"/>
        <v>0</v>
      </c>
      <c r="F17" s="316">
        <f>分析係数表!C20</f>
        <v>4.9598906854145253E-2</v>
      </c>
      <c r="G17" s="306">
        <f t="shared" si="2"/>
        <v>0</v>
      </c>
      <c r="H17" s="306">
        <v>0</v>
      </c>
      <c r="I17" s="306">
        <f t="shared" si="0"/>
        <v>0</v>
      </c>
      <c r="J17" s="316">
        <f>分析係数表!G20</f>
        <v>0.11671945764775135</v>
      </c>
      <c r="K17" s="308">
        <f t="shared" si="6"/>
        <v>0</v>
      </c>
      <c r="L17" s="49"/>
      <c r="M17" s="50"/>
      <c r="N17" s="318">
        <f>分析係数表!H20</f>
        <v>7.0439320449493942E-4</v>
      </c>
      <c r="O17" s="310">
        <f t="shared" si="7"/>
        <v>0</v>
      </c>
      <c r="P17" s="316">
        <f>分析係数表!C20</f>
        <v>4.9598906854145253E-2</v>
      </c>
      <c r="Q17" s="310">
        <f t="shared" si="9"/>
        <v>0</v>
      </c>
      <c r="R17" s="310">
        <v>0</v>
      </c>
      <c r="S17" s="311">
        <f t="shared" si="3"/>
        <v>0</v>
      </c>
      <c r="T17" s="316">
        <f>分析係数表!F20</f>
        <v>0.2109583665362576</v>
      </c>
      <c r="U17" s="313">
        <f t="shared" si="1"/>
        <v>0</v>
      </c>
      <c r="V17" s="320">
        <f>分析係数表!D20</f>
        <v>3.0797631013066269E-2</v>
      </c>
      <c r="W17" s="301">
        <f t="shared" si="4"/>
        <v>0</v>
      </c>
      <c r="X17" s="316">
        <f>分析係数表!E20</f>
        <v>2.9972730221401771E-2</v>
      </c>
      <c r="Y17" s="302">
        <f t="shared" si="5"/>
        <v>0</v>
      </c>
    </row>
    <row r="18" spans="1:25">
      <c r="A18" s="278">
        <v>14</v>
      </c>
      <c r="B18" s="266" t="s">
        <v>86</v>
      </c>
      <c r="C18" s="287"/>
      <c r="D18" s="298">
        <f>投入係数表!AN18</f>
        <v>3.8483388004178197E-4</v>
      </c>
      <c r="E18" s="306">
        <f t="shared" si="8"/>
        <v>0</v>
      </c>
      <c r="F18" s="316">
        <f>分析係数表!C21</f>
        <v>0.28411166756853934</v>
      </c>
      <c r="G18" s="306">
        <f t="shared" si="2"/>
        <v>0</v>
      </c>
      <c r="H18" s="306">
        <v>0</v>
      </c>
      <c r="I18" s="306">
        <f t="shared" si="0"/>
        <v>0</v>
      </c>
      <c r="J18" s="316">
        <f>分析係数表!G21</f>
        <v>0.29005387701730417</v>
      </c>
      <c r="K18" s="308">
        <f t="shared" si="6"/>
        <v>0</v>
      </c>
      <c r="L18" s="49"/>
      <c r="M18" s="50"/>
      <c r="N18" s="318">
        <f>分析係数表!H21</f>
        <v>2.3737267060065176E-3</v>
      </c>
      <c r="O18" s="310">
        <f t="shared" si="7"/>
        <v>0</v>
      </c>
      <c r="P18" s="316">
        <f>分析係数表!C21</f>
        <v>0.28411166756853934</v>
      </c>
      <c r="Q18" s="310">
        <f t="shared" si="9"/>
        <v>0</v>
      </c>
      <c r="R18" s="310">
        <v>0</v>
      </c>
      <c r="S18" s="311">
        <f t="shared" si="3"/>
        <v>0</v>
      </c>
      <c r="T18" s="316">
        <f>分析係数表!F21</f>
        <v>0.45791147145628314</v>
      </c>
      <c r="U18" s="313">
        <f t="shared" si="1"/>
        <v>0</v>
      </c>
      <c r="V18" s="320">
        <f>分析係数表!D21</f>
        <v>5.9847590028896828E-2</v>
      </c>
      <c r="W18" s="301">
        <f t="shared" si="4"/>
        <v>0</v>
      </c>
      <c r="X18" s="316">
        <f>分析係数表!E21</f>
        <v>5.4782163530779596E-2</v>
      </c>
      <c r="Y18" s="302">
        <f t="shared" si="5"/>
        <v>0</v>
      </c>
    </row>
    <row r="19" spans="1:25">
      <c r="A19" s="278">
        <v>15</v>
      </c>
      <c r="B19" s="266" t="s">
        <v>70</v>
      </c>
      <c r="C19" s="287"/>
      <c r="D19" s="298">
        <f>投入係数表!AN19</f>
        <v>0</v>
      </c>
      <c r="E19" s="306">
        <f t="shared" si="8"/>
        <v>0</v>
      </c>
      <c r="F19" s="316">
        <f>分析係数表!C22</f>
        <v>0.28280144764930404</v>
      </c>
      <c r="G19" s="306">
        <f t="shared" si="2"/>
        <v>0</v>
      </c>
      <c r="H19" s="306">
        <v>0</v>
      </c>
      <c r="I19" s="306">
        <f t="shared" si="0"/>
        <v>0</v>
      </c>
      <c r="J19" s="316">
        <f>分析係数表!G22</f>
        <v>0.21325815420745545</v>
      </c>
      <c r="K19" s="308">
        <f t="shared" si="6"/>
        <v>0</v>
      </c>
      <c r="L19" s="49"/>
      <c r="M19" s="50"/>
      <c r="N19" s="318">
        <f>分析係数表!H22</f>
        <v>5.2408897921031505E-5</v>
      </c>
      <c r="O19" s="310">
        <f t="shared" si="7"/>
        <v>0</v>
      </c>
      <c r="P19" s="316">
        <f>分析係数表!C22</f>
        <v>0.28280144764930404</v>
      </c>
      <c r="Q19" s="310">
        <f t="shared" si="9"/>
        <v>0</v>
      </c>
      <c r="R19" s="310">
        <v>0</v>
      </c>
      <c r="S19" s="311">
        <f t="shared" si="3"/>
        <v>0</v>
      </c>
      <c r="T19" s="316">
        <f>分析係数表!F22</f>
        <v>0.43073258580094059</v>
      </c>
      <c r="U19" s="313">
        <f t="shared" si="1"/>
        <v>0</v>
      </c>
      <c r="V19" s="320">
        <f>分析係数表!D22</f>
        <v>2.2938556731137788E-2</v>
      </c>
      <c r="W19" s="301">
        <f t="shared" si="4"/>
        <v>0</v>
      </c>
      <c r="X19" s="316">
        <f>分析係数表!E22</f>
        <v>2.2183368519679003E-2</v>
      </c>
      <c r="Y19" s="302">
        <f t="shared" si="5"/>
        <v>0</v>
      </c>
    </row>
    <row r="20" spans="1:25">
      <c r="A20" s="278">
        <v>16</v>
      </c>
      <c r="B20" s="266" t="s">
        <v>71</v>
      </c>
      <c r="C20" s="287"/>
      <c r="D20" s="298">
        <f>投入係数表!AN20</f>
        <v>0</v>
      </c>
      <c r="E20" s="306">
        <f t="shared" si="8"/>
        <v>0</v>
      </c>
      <c r="F20" s="316">
        <f>分析係数表!C23</f>
        <v>0.31843177703160996</v>
      </c>
      <c r="G20" s="306">
        <f t="shared" si="2"/>
        <v>0</v>
      </c>
      <c r="H20" s="306">
        <v>0</v>
      </c>
      <c r="I20" s="306">
        <f t="shared" si="0"/>
        <v>0</v>
      </c>
      <c r="J20" s="316">
        <f>分析係数表!G23</f>
        <v>0.24379890925547271</v>
      </c>
      <c r="K20" s="308">
        <f t="shared" si="6"/>
        <v>0</v>
      </c>
      <c r="L20" s="49"/>
      <c r="M20" s="50"/>
      <c r="N20" s="318">
        <f>分析係数表!H23</f>
        <v>7.2227388731505603E-6</v>
      </c>
      <c r="O20" s="310">
        <f t="shared" si="7"/>
        <v>0</v>
      </c>
      <c r="P20" s="316">
        <f>分析係数表!C23</f>
        <v>0.31843177703160996</v>
      </c>
      <c r="Q20" s="310">
        <f t="shared" si="9"/>
        <v>0</v>
      </c>
      <c r="R20" s="310">
        <v>0</v>
      </c>
      <c r="S20" s="311">
        <f t="shared" si="3"/>
        <v>0</v>
      </c>
      <c r="T20" s="316">
        <f>分析係数表!F23</f>
        <v>0.43764444987651224</v>
      </c>
      <c r="U20" s="313">
        <f t="shared" si="1"/>
        <v>0</v>
      </c>
      <c r="V20" s="320">
        <f>分析係数表!D23</f>
        <v>3.7770855561684982E-2</v>
      </c>
      <c r="W20" s="301">
        <f t="shared" si="4"/>
        <v>0</v>
      </c>
      <c r="X20" s="316">
        <f>分析係数表!E23</f>
        <v>3.6503495425501575E-2</v>
      </c>
      <c r="Y20" s="302">
        <f t="shared" si="5"/>
        <v>0</v>
      </c>
    </row>
    <row r="21" spans="1:25">
      <c r="A21" s="278">
        <v>17</v>
      </c>
      <c r="B21" s="266" t="s">
        <v>72</v>
      </c>
      <c r="C21" s="287"/>
      <c r="D21" s="298">
        <f>投入係数表!AN21</f>
        <v>2.3438215836830433E-2</v>
      </c>
      <c r="E21" s="306">
        <f t="shared" si="8"/>
        <v>0</v>
      </c>
      <c r="F21" s="316">
        <f>分析係数表!C24</f>
        <v>6.5709335168878003E-2</v>
      </c>
      <c r="G21" s="306">
        <f t="shared" si="2"/>
        <v>0</v>
      </c>
      <c r="H21" s="306">
        <v>0</v>
      </c>
      <c r="I21" s="306">
        <f t="shared" si="0"/>
        <v>0</v>
      </c>
      <c r="J21" s="316">
        <f>分析係数表!G24</f>
        <v>0.24633125110096343</v>
      </c>
      <c r="K21" s="308">
        <f t="shared" si="6"/>
        <v>0</v>
      </c>
      <c r="L21" s="49"/>
      <c r="M21" s="50"/>
      <c r="N21" s="318">
        <f>分析係数表!H24</f>
        <v>2.8080599423907303E-4</v>
      </c>
      <c r="O21" s="310">
        <f t="shared" si="7"/>
        <v>0</v>
      </c>
      <c r="P21" s="316">
        <f>分析係数表!C24</f>
        <v>6.5709335168878003E-2</v>
      </c>
      <c r="Q21" s="310">
        <f t="shared" si="9"/>
        <v>0</v>
      </c>
      <c r="R21" s="310">
        <v>0</v>
      </c>
      <c r="S21" s="311">
        <f t="shared" si="3"/>
        <v>0</v>
      </c>
      <c r="T21" s="316">
        <f>分析係数表!F24</f>
        <v>0.36721364788140759</v>
      </c>
      <c r="U21" s="313">
        <f t="shared" si="1"/>
        <v>0</v>
      </c>
      <c r="V21" s="320">
        <f>分析係数表!D24</f>
        <v>3.9309475738153632E-2</v>
      </c>
      <c r="W21" s="301">
        <f t="shared" si="4"/>
        <v>0</v>
      </c>
      <c r="X21" s="316">
        <f>分析係数表!E24</f>
        <v>3.8550657867992791E-2</v>
      </c>
      <c r="Y21" s="302">
        <f t="shared" si="5"/>
        <v>0</v>
      </c>
    </row>
    <row r="22" spans="1:25">
      <c r="A22" s="278">
        <v>18</v>
      </c>
      <c r="B22" s="266" t="s">
        <v>87</v>
      </c>
      <c r="C22" s="287"/>
      <c r="D22" s="298">
        <f>投入係数表!AN22</f>
        <v>3.2069490003481832E-2</v>
      </c>
      <c r="E22" s="306">
        <f t="shared" si="8"/>
        <v>0</v>
      </c>
      <c r="F22" s="316">
        <f>分析係数表!C25</f>
        <v>0.13092441386923714</v>
      </c>
      <c r="G22" s="306">
        <f t="shared" si="2"/>
        <v>0</v>
      </c>
      <c r="H22" s="306">
        <v>0</v>
      </c>
      <c r="I22" s="306">
        <f t="shared" si="0"/>
        <v>0</v>
      </c>
      <c r="J22" s="316">
        <f>分析係数表!G25</f>
        <v>0.2605848403511512</v>
      </c>
      <c r="K22" s="308">
        <f t="shared" si="6"/>
        <v>0</v>
      </c>
      <c r="L22" s="49"/>
      <c r="M22" s="50"/>
      <c r="N22" s="318">
        <f>分析係数表!H25</f>
        <v>9.8123550057191766E-5</v>
      </c>
      <c r="O22" s="310">
        <f t="shared" si="7"/>
        <v>0</v>
      </c>
      <c r="P22" s="316">
        <f>分析係数表!C25</f>
        <v>0.13092441386923714</v>
      </c>
      <c r="Q22" s="310">
        <f t="shared" si="9"/>
        <v>0</v>
      </c>
      <c r="R22" s="310">
        <v>0</v>
      </c>
      <c r="S22" s="311">
        <f t="shared" si="3"/>
        <v>0</v>
      </c>
      <c r="T22" s="316">
        <f>分析係数表!F25</f>
        <v>0.33318683873123567</v>
      </c>
      <c r="U22" s="313">
        <f t="shared" si="1"/>
        <v>0</v>
      </c>
      <c r="V22" s="320">
        <f>分析係数表!D25</f>
        <v>4.284059086963312E-2</v>
      </c>
      <c r="W22" s="301">
        <f t="shared" si="4"/>
        <v>0</v>
      </c>
      <c r="X22" s="316">
        <f>分析係数表!E25</f>
        <v>4.249917369780222E-2</v>
      </c>
      <c r="Y22" s="302">
        <f t="shared" si="5"/>
        <v>0</v>
      </c>
    </row>
    <row r="23" spans="1:25">
      <c r="A23" s="278">
        <v>19</v>
      </c>
      <c r="B23" s="266" t="s">
        <v>88</v>
      </c>
      <c r="C23" s="287"/>
      <c r="D23" s="298">
        <f>投入係数表!AN23</f>
        <v>0</v>
      </c>
      <c r="E23" s="306">
        <f t="shared" si="8"/>
        <v>0</v>
      </c>
      <c r="F23" s="316">
        <f>分析係数表!C26</f>
        <v>0.15308736674872969</v>
      </c>
      <c r="G23" s="306">
        <f t="shared" si="2"/>
        <v>0</v>
      </c>
      <c r="H23" s="306">
        <v>0</v>
      </c>
      <c r="I23" s="306">
        <f t="shared" si="0"/>
        <v>0</v>
      </c>
      <c r="J23" s="316">
        <f>分析係数表!G26</f>
        <v>0.20415569699579933</v>
      </c>
      <c r="K23" s="308">
        <f t="shared" si="6"/>
        <v>0</v>
      </c>
      <c r="L23" s="49"/>
      <c r="M23" s="50"/>
      <c r="N23" s="318">
        <f>分析係数表!H26</f>
        <v>8.8175548492147558E-3</v>
      </c>
      <c r="O23" s="310">
        <f t="shared" si="7"/>
        <v>0</v>
      </c>
      <c r="P23" s="316">
        <f>分析係数表!C26</f>
        <v>0.15308736674872969</v>
      </c>
      <c r="Q23" s="310">
        <f t="shared" si="9"/>
        <v>0</v>
      </c>
      <c r="R23" s="310">
        <v>0</v>
      </c>
      <c r="S23" s="311">
        <f t="shared" si="3"/>
        <v>0</v>
      </c>
      <c r="T23" s="316">
        <f>分析係数表!F26</f>
        <v>0.33811565690794865</v>
      </c>
      <c r="U23" s="313">
        <f t="shared" si="1"/>
        <v>0</v>
      </c>
      <c r="V23" s="320">
        <f>分析係数表!D26</f>
        <v>3.3929737559631502E-2</v>
      </c>
      <c r="W23" s="301">
        <f t="shared" si="4"/>
        <v>0</v>
      </c>
      <c r="X23" s="316">
        <f>分析係数表!E26</f>
        <v>3.3531988342571602E-2</v>
      </c>
      <c r="Y23" s="302">
        <f t="shared" si="5"/>
        <v>0</v>
      </c>
    </row>
    <row r="24" spans="1:25">
      <c r="A24" s="278">
        <v>20</v>
      </c>
      <c r="B24" s="266" t="s">
        <v>89</v>
      </c>
      <c r="C24" s="287"/>
      <c r="D24" s="298">
        <f>投入係数表!AN24</f>
        <v>0</v>
      </c>
      <c r="E24" s="306">
        <f t="shared" si="8"/>
        <v>0</v>
      </c>
      <c r="F24" s="316">
        <f>分析係数表!C27</f>
        <v>0.18884998044104273</v>
      </c>
      <c r="G24" s="306">
        <f t="shared" si="2"/>
        <v>0</v>
      </c>
      <c r="H24" s="306">
        <v>0</v>
      </c>
      <c r="I24" s="306">
        <f t="shared" si="0"/>
        <v>0</v>
      </c>
      <c r="J24" s="316">
        <f>分析係数表!G27</f>
        <v>0.16481626532719168</v>
      </c>
      <c r="K24" s="308">
        <f t="shared" si="6"/>
        <v>0</v>
      </c>
      <c r="L24" s="49"/>
      <c r="M24" s="50"/>
      <c r="N24" s="318">
        <f>分析係数表!H27</f>
        <v>2.2388024205688101E-2</v>
      </c>
      <c r="O24" s="310">
        <f t="shared" si="7"/>
        <v>0</v>
      </c>
      <c r="P24" s="316">
        <f>分析係数表!C27</f>
        <v>0.18884998044104273</v>
      </c>
      <c r="Q24" s="310">
        <f t="shared" si="9"/>
        <v>0</v>
      </c>
      <c r="R24" s="310">
        <v>0</v>
      </c>
      <c r="S24" s="311">
        <f t="shared" si="3"/>
        <v>0</v>
      </c>
      <c r="T24" s="316">
        <f>分析係数表!F27</f>
        <v>0.29536956526946395</v>
      </c>
      <c r="U24" s="313">
        <f t="shared" si="1"/>
        <v>0</v>
      </c>
      <c r="V24" s="320">
        <f>分析係数表!D27</f>
        <v>2.042747265118797E-2</v>
      </c>
      <c r="W24" s="301">
        <f t="shared" si="4"/>
        <v>0</v>
      </c>
      <c r="X24" s="316">
        <f>分析係数表!E27</f>
        <v>2.035082172191522E-2</v>
      </c>
      <c r="Y24" s="302">
        <f t="shared" si="5"/>
        <v>0</v>
      </c>
    </row>
    <row r="25" spans="1:25">
      <c r="A25" s="278">
        <v>21</v>
      </c>
      <c r="B25" s="266" t="s">
        <v>90</v>
      </c>
      <c r="C25" s="287"/>
      <c r="D25" s="298">
        <f>投入係数表!AN25</f>
        <v>0</v>
      </c>
      <c r="E25" s="306">
        <f t="shared" si="8"/>
        <v>0</v>
      </c>
      <c r="F25" s="316">
        <f>分析係数表!C28</f>
        <v>0.2115566871254172</v>
      </c>
      <c r="G25" s="306">
        <f t="shared" si="2"/>
        <v>0</v>
      </c>
      <c r="H25" s="306">
        <v>0</v>
      </c>
      <c r="I25" s="306">
        <f t="shared" si="0"/>
        <v>0</v>
      </c>
      <c r="J25" s="316">
        <f>分析係数表!G28</f>
        <v>0.18177207604774032</v>
      </c>
      <c r="K25" s="308">
        <f t="shared" si="6"/>
        <v>0</v>
      </c>
      <c r="L25" s="49"/>
      <c r="M25" s="50"/>
      <c r="N25" s="318">
        <f>分析係数表!H28</f>
        <v>7.2231792840574596E-3</v>
      </c>
      <c r="O25" s="310">
        <f t="shared" si="7"/>
        <v>0</v>
      </c>
      <c r="P25" s="316">
        <f>分析係数表!C28</f>
        <v>0.2115566871254172</v>
      </c>
      <c r="Q25" s="310">
        <f t="shared" si="9"/>
        <v>0</v>
      </c>
      <c r="R25" s="310">
        <v>0</v>
      </c>
      <c r="S25" s="311">
        <f t="shared" si="3"/>
        <v>0</v>
      </c>
      <c r="T25" s="316">
        <f>分析係数表!F28</f>
        <v>0.29628808224417325</v>
      </c>
      <c r="U25" s="313">
        <f t="shared" si="1"/>
        <v>0</v>
      </c>
      <c r="V25" s="320">
        <f>分析係数表!D28</f>
        <v>3.0551159487848582E-2</v>
      </c>
      <c r="W25" s="301">
        <f t="shared" si="4"/>
        <v>0</v>
      </c>
      <c r="X25" s="316">
        <f>分析係数表!E28</f>
        <v>3.018459578819983E-2</v>
      </c>
      <c r="Y25" s="302">
        <f t="shared" si="5"/>
        <v>0</v>
      </c>
    </row>
    <row r="26" spans="1:25">
      <c r="A26" s="278">
        <v>22</v>
      </c>
      <c r="B26" s="266" t="s">
        <v>64</v>
      </c>
      <c r="C26" s="287"/>
      <c r="D26" s="298">
        <f>投入係数表!AN26</f>
        <v>0.12891934981399697</v>
      </c>
      <c r="E26" s="306">
        <f t="shared" si="8"/>
        <v>0</v>
      </c>
      <c r="F26" s="316">
        <f>分析係数表!C29</f>
        <v>0.4024048564090591</v>
      </c>
      <c r="G26" s="306">
        <f t="shared" si="2"/>
        <v>0</v>
      </c>
      <c r="H26" s="306">
        <v>0</v>
      </c>
      <c r="I26" s="306">
        <f t="shared" si="0"/>
        <v>0</v>
      </c>
      <c r="J26" s="316">
        <f>分析係数表!G29</f>
        <v>0.28848634430593861</v>
      </c>
      <c r="K26" s="308">
        <f t="shared" si="6"/>
        <v>0</v>
      </c>
      <c r="L26" s="49"/>
      <c r="M26" s="50"/>
      <c r="N26" s="318">
        <f>分析係数表!H29</f>
        <v>7.7130042947109994E-3</v>
      </c>
      <c r="O26" s="310">
        <f t="shared" si="7"/>
        <v>0</v>
      </c>
      <c r="P26" s="316">
        <f>分析係数表!C29</f>
        <v>0.4024048564090591</v>
      </c>
      <c r="Q26" s="310">
        <f t="shared" si="9"/>
        <v>0</v>
      </c>
      <c r="R26" s="310">
        <v>0</v>
      </c>
      <c r="S26" s="311">
        <f t="shared" si="3"/>
        <v>0</v>
      </c>
      <c r="T26" s="316">
        <f>分析係数表!F29</f>
        <v>0.40202182464221792</v>
      </c>
      <c r="U26" s="313">
        <f t="shared" si="1"/>
        <v>0</v>
      </c>
      <c r="V26" s="320">
        <f>分析係数表!D29</f>
        <v>7.9194780809421356E-2</v>
      </c>
      <c r="W26" s="301">
        <f t="shared" si="4"/>
        <v>0</v>
      </c>
      <c r="X26" s="316">
        <f>分析係数表!E29</f>
        <v>6.5944675090492746E-2</v>
      </c>
      <c r="Y26" s="302">
        <f t="shared" si="5"/>
        <v>0</v>
      </c>
    </row>
    <row r="27" spans="1:25">
      <c r="A27" s="278">
        <v>23</v>
      </c>
      <c r="B27" s="266" t="s">
        <v>91</v>
      </c>
      <c r="C27" s="287"/>
      <c r="D27" s="298">
        <f>投入係数表!AN27</f>
        <v>0</v>
      </c>
      <c r="E27" s="306">
        <f t="shared" si="8"/>
        <v>0</v>
      </c>
      <c r="F27" s="316">
        <f>分析係数表!C30</f>
        <v>1</v>
      </c>
      <c r="G27" s="306">
        <f t="shared" si="2"/>
        <v>0</v>
      </c>
      <c r="H27" s="306">
        <v>0</v>
      </c>
      <c r="I27" s="306">
        <f t="shared" si="0"/>
        <v>0</v>
      </c>
      <c r="J27" s="316">
        <f>分析係数表!G30</f>
        <v>0.33838967095036887</v>
      </c>
      <c r="K27" s="308">
        <f t="shared" si="6"/>
        <v>0</v>
      </c>
      <c r="L27" s="49"/>
      <c r="M27" s="50"/>
      <c r="N27" s="318">
        <f>分析係数表!H30</f>
        <v>0</v>
      </c>
      <c r="O27" s="310">
        <f t="shared" si="7"/>
        <v>0</v>
      </c>
      <c r="P27" s="316">
        <f>分析係数表!C30</f>
        <v>1</v>
      </c>
      <c r="Q27" s="310">
        <f t="shared" si="9"/>
        <v>0</v>
      </c>
      <c r="R27" s="310">
        <v>0</v>
      </c>
      <c r="S27" s="311">
        <f t="shared" si="3"/>
        <v>0</v>
      </c>
      <c r="T27" s="316">
        <f>分析係数表!F30</f>
        <v>0.46362091424568164</v>
      </c>
      <c r="U27" s="313">
        <f t="shared" si="1"/>
        <v>0</v>
      </c>
      <c r="V27" s="320">
        <f>分析係数表!D30</f>
        <v>7.3824536053885614E-2</v>
      </c>
      <c r="W27" s="301">
        <f t="shared" si="4"/>
        <v>0</v>
      </c>
      <c r="X27" s="316">
        <f>分析係数表!E30</f>
        <v>5.6949248710145881E-2</v>
      </c>
      <c r="Y27" s="302">
        <f t="shared" si="5"/>
        <v>0</v>
      </c>
    </row>
    <row r="28" spans="1:25">
      <c r="A28" s="278">
        <v>24</v>
      </c>
      <c r="B28" s="266" t="s">
        <v>92</v>
      </c>
      <c r="C28" s="287"/>
      <c r="D28" s="298">
        <f>投入係数表!AN28</f>
        <v>0</v>
      </c>
      <c r="E28" s="306">
        <f t="shared" si="8"/>
        <v>0</v>
      </c>
      <c r="F28" s="316">
        <f>分析係数表!C31</f>
        <v>0.99932498158227889</v>
      </c>
      <c r="G28" s="306">
        <f t="shared" si="2"/>
        <v>0</v>
      </c>
      <c r="H28" s="306">
        <v>0</v>
      </c>
      <c r="I28" s="306">
        <f t="shared" si="0"/>
        <v>0</v>
      </c>
      <c r="J28" s="316">
        <f>分析係数表!G31</f>
        <v>7.0262508387801376E-2</v>
      </c>
      <c r="K28" s="308">
        <f t="shared" si="6"/>
        <v>0</v>
      </c>
      <c r="L28" s="49"/>
      <c r="M28" s="50"/>
      <c r="N28" s="318">
        <f>分析係数表!H31</f>
        <v>3.314462019579964E-2</v>
      </c>
      <c r="O28" s="310">
        <f t="shared" si="7"/>
        <v>0</v>
      </c>
      <c r="P28" s="316">
        <f>分析係数表!C31</f>
        <v>0.99932498158227889</v>
      </c>
      <c r="Q28" s="310">
        <f t="shared" si="9"/>
        <v>0</v>
      </c>
      <c r="R28" s="310">
        <v>0</v>
      </c>
      <c r="S28" s="311">
        <f t="shared" si="3"/>
        <v>0</v>
      </c>
      <c r="T28" s="316">
        <f>分析係数表!F31</f>
        <v>0.39948542779773355</v>
      </c>
      <c r="U28" s="313">
        <f t="shared" si="1"/>
        <v>0</v>
      </c>
      <c r="V28" s="320">
        <f>分析係数表!D31</f>
        <v>2.9145126840892164E-3</v>
      </c>
      <c r="W28" s="301">
        <f t="shared" si="4"/>
        <v>0</v>
      </c>
      <c r="X28" s="316">
        <f>分析係数表!E31</f>
        <v>2.9145126840892164E-3</v>
      </c>
      <c r="Y28" s="302">
        <f t="shared" si="5"/>
        <v>0</v>
      </c>
    </row>
    <row r="29" spans="1:25">
      <c r="A29" s="278">
        <v>25</v>
      </c>
      <c r="B29" s="266" t="s">
        <v>1</v>
      </c>
      <c r="C29" s="287"/>
      <c r="D29" s="298">
        <f>投入係数表!AN29</f>
        <v>0</v>
      </c>
      <c r="E29" s="306">
        <f t="shared" si="8"/>
        <v>0</v>
      </c>
      <c r="F29" s="316">
        <f>分析係数表!C32</f>
        <v>0.9998360837770528</v>
      </c>
      <c r="G29" s="306">
        <f t="shared" si="2"/>
        <v>0</v>
      </c>
      <c r="H29" s="306">
        <v>0</v>
      </c>
      <c r="I29" s="306">
        <f t="shared" si="0"/>
        <v>0</v>
      </c>
      <c r="J29" s="316">
        <f>分析係数表!G32</f>
        <v>0.11380414292785156</v>
      </c>
      <c r="K29" s="308">
        <f t="shared" si="6"/>
        <v>0</v>
      </c>
      <c r="L29" s="49"/>
      <c r="M29" s="50"/>
      <c r="N29" s="318">
        <f>分析係数表!H32</f>
        <v>7.2296973654795713E-3</v>
      </c>
      <c r="O29" s="310">
        <f t="shared" si="7"/>
        <v>0</v>
      </c>
      <c r="P29" s="316">
        <f>分析係数表!C32</f>
        <v>0.9998360837770528</v>
      </c>
      <c r="Q29" s="310">
        <f t="shared" si="9"/>
        <v>0</v>
      </c>
      <c r="R29" s="310">
        <v>0</v>
      </c>
      <c r="S29" s="311">
        <f t="shared" si="3"/>
        <v>0</v>
      </c>
      <c r="T29" s="316">
        <f>分析係数表!F32</f>
        <v>0.44272670787830282</v>
      </c>
      <c r="U29" s="313">
        <f t="shared" si="1"/>
        <v>0</v>
      </c>
      <c r="V29" s="320">
        <f>分析係数表!D32</f>
        <v>2.1120085933633119E-2</v>
      </c>
      <c r="W29" s="301">
        <f t="shared" si="4"/>
        <v>0</v>
      </c>
      <c r="X29" s="316">
        <f>分析係数表!E32</f>
        <v>2.1120085933633119E-2</v>
      </c>
      <c r="Y29" s="302">
        <f t="shared" si="5"/>
        <v>0</v>
      </c>
    </row>
    <row r="30" spans="1:25">
      <c r="A30" s="278">
        <v>26</v>
      </c>
      <c r="B30" s="266" t="s">
        <v>2</v>
      </c>
      <c r="C30" s="287"/>
      <c r="D30" s="298">
        <f>投入係数表!AN30</f>
        <v>0</v>
      </c>
      <c r="E30" s="306">
        <f t="shared" si="8"/>
        <v>0</v>
      </c>
      <c r="F30" s="316">
        <f>分析係数表!C33</f>
        <v>0.99108509199615646</v>
      </c>
      <c r="G30" s="306">
        <f t="shared" si="2"/>
        <v>0</v>
      </c>
      <c r="H30" s="306">
        <v>0</v>
      </c>
      <c r="I30" s="306">
        <f t="shared" si="0"/>
        <v>0</v>
      </c>
      <c r="J30" s="316">
        <f>分析係数表!G33</f>
        <v>0.4529749017181946</v>
      </c>
      <c r="K30" s="308">
        <f t="shared" si="6"/>
        <v>0</v>
      </c>
      <c r="L30" s="49"/>
      <c r="M30" s="50"/>
      <c r="N30" s="318">
        <f>分析係数表!H33</f>
        <v>7.7168799106917146E-4</v>
      </c>
      <c r="O30" s="310">
        <f t="shared" si="7"/>
        <v>0</v>
      </c>
      <c r="P30" s="316">
        <f>分析係数表!C33</f>
        <v>0.99108509199615646</v>
      </c>
      <c r="Q30" s="310">
        <f t="shared" si="9"/>
        <v>0</v>
      </c>
      <c r="R30" s="310">
        <v>0</v>
      </c>
      <c r="S30" s="311">
        <f t="shared" si="3"/>
        <v>0</v>
      </c>
      <c r="T30" s="316">
        <f>分析係数表!F33</f>
        <v>0.63278689994307047</v>
      </c>
      <c r="U30" s="313">
        <f t="shared" si="1"/>
        <v>0</v>
      </c>
      <c r="V30" s="320">
        <f>分析係数表!D33</f>
        <v>8.7702783269007503E-2</v>
      </c>
      <c r="W30" s="301">
        <f t="shared" si="4"/>
        <v>0</v>
      </c>
      <c r="X30" s="316">
        <f>分析係数表!E33</f>
        <v>8.4336323251883824E-2</v>
      </c>
      <c r="Y30" s="302">
        <f t="shared" si="5"/>
        <v>0</v>
      </c>
    </row>
    <row r="31" spans="1:25">
      <c r="A31" s="278">
        <v>27</v>
      </c>
      <c r="B31" s="266" t="s">
        <v>65</v>
      </c>
      <c r="C31" s="287"/>
      <c r="D31" s="298">
        <f>投入係数表!AN31</f>
        <v>0.23885356154593268</v>
      </c>
      <c r="E31" s="306">
        <f t="shared" si="8"/>
        <v>0</v>
      </c>
      <c r="F31" s="316">
        <f>分析係数表!C34</f>
        <v>0.24606089914510665</v>
      </c>
      <c r="G31" s="306">
        <f t="shared" si="2"/>
        <v>0</v>
      </c>
      <c r="H31" s="306">
        <v>0</v>
      </c>
      <c r="I31" s="306">
        <f t="shared" si="0"/>
        <v>0</v>
      </c>
      <c r="J31" s="316">
        <f>分析係数表!G34</f>
        <v>0.43749758717185111</v>
      </c>
      <c r="K31" s="308">
        <f t="shared" si="6"/>
        <v>0</v>
      </c>
      <c r="L31" s="49"/>
      <c r="M31" s="50"/>
      <c r="N31" s="318">
        <f>分析係数表!H34</f>
        <v>0.137069350800852</v>
      </c>
      <c r="O31" s="310">
        <f t="shared" si="7"/>
        <v>0</v>
      </c>
      <c r="P31" s="316">
        <f>分析係数表!C34</f>
        <v>0.24606089914510665</v>
      </c>
      <c r="Q31" s="310">
        <f t="shared" si="9"/>
        <v>0</v>
      </c>
      <c r="R31" s="310">
        <v>0</v>
      </c>
      <c r="S31" s="311">
        <f t="shared" si="3"/>
        <v>0</v>
      </c>
      <c r="T31" s="316">
        <f>分析係数表!F34</f>
        <v>0.68044247766447119</v>
      </c>
      <c r="U31" s="313">
        <f t="shared" si="1"/>
        <v>0</v>
      </c>
      <c r="V31" s="320">
        <f>分析係数表!D34</f>
        <v>0.15389009392691583</v>
      </c>
      <c r="W31" s="301">
        <f t="shared" si="4"/>
        <v>0</v>
      </c>
      <c r="X31" s="316">
        <f>分析係数表!E34</f>
        <v>0.1433320704064108</v>
      </c>
      <c r="Y31" s="302">
        <f t="shared" si="5"/>
        <v>0</v>
      </c>
    </row>
    <row r="32" spans="1:25">
      <c r="A32" s="278">
        <v>28</v>
      </c>
      <c r="B32" s="266" t="s">
        <v>66</v>
      </c>
      <c r="C32" s="287"/>
      <c r="D32" s="298">
        <f>投入係数表!AN32</f>
        <v>0</v>
      </c>
      <c r="E32" s="306">
        <f t="shared" si="8"/>
        <v>0</v>
      </c>
      <c r="F32" s="316">
        <f>分析係数表!C35</f>
        <v>0.75377646979277246</v>
      </c>
      <c r="G32" s="306">
        <f t="shared" si="2"/>
        <v>0</v>
      </c>
      <c r="H32" s="306">
        <v>0</v>
      </c>
      <c r="I32" s="306">
        <f t="shared" si="0"/>
        <v>0</v>
      </c>
      <c r="J32" s="316">
        <f>分析係数表!G35</f>
        <v>0.30282397072447498</v>
      </c>
      <c r="K32" s="308">
        <f t="shared" si="6"/>
        <v>0</v>
      </c>
      <c r="L32" s="49"/>
      <c r="M32" s="50"/>
      <c r="N32" s="318">
        <f>分析係数表!H35</f>
        <v>5.7629969222324183E-2</v>
      </c>
      <c r="O32" s="310">
        <f t="shared" si="7"/>
        <v>0</v>
      </c>
      <c r="P32" s="316">
        <f>分析係数表!C35</f>
        <v>0.75377646979277246</v>
      </c>
      <c r="Q32" s="310">
        <f t="shared" si="9"/>
        <v>0</v>
      </c>
      <c r="R32" s="310">
        <v>0</v>
      </c>
      <c r="S32" s="311">
        <f t="shared" si="3"/>
        <v>0</v>
      </c>
      <c r="T32" s="316">
        <f>分析係数表!F35</f>
        <v>0.60548890850388704</v>
      </c>
      <c r="U32" s="313">
        <f t="shared" si="1"/>
        <v>0</v>
      </c>
      <c r="V32" s="320">
        <f>分析係数表!D35</f>
        <v>4.0363234612300396E-2</v>
      </c>
      <c r="W32" s="301">
        <f t="shared" si="4"/>
        <v>0</v>
      </c>
      <c r="X32" s="316">
        <f>分析係数表!E35</f>
        <v>3.9154079363329694E-2</v>
      </c>
      <c r="Y32" s="302">
        <f t="shared" si="5"/>
        <v>0</v>
      </c>
    </row>
    <row r="33" spans="1:25">
      <c r="A33" s="278">
        <v>29</v>
      </c>
      <c r="B33" s="266" t="s">
        <v>93</v>
      </c>
      <c r="C33" s="287"/>
      <c r="D33" s="298">
        <f>投入係数表!AN33</f>
        <v>0</v>
      </c>
      <c r="E33" s="306">
        <f t="shared" si="8"/>
        <v>0</v>
      </c>
      <c r="F33" s="316">
        <f>分析係数表!C36</f>
        <v>0.99118010215945485</v>
      </c>
      <c r="G33" s="306">
        <f t="shared" si="2"/>
        <v>0</v>
      </c>
      <c r="H33" s="306">
        <v>0</v>
      </c>
      <c r="I33" s="306">
        <f t="shared" si="0"/>
        <v>0</v>
      </c>
      <c r="J33" s="316">
        <f>分析係数表!G36</f>
        <v>5.8650173764370726E-2</v>
      </c>
      <c r="K33" s="308">
        <f t="shared" si="6"/>
        <v>0</v>
      </c>
      <c r="L33" s="49"/>
      <c r="M33" s="50"/>
      <c r="N33" s="318">
        <f>分析係数表!H36</f>
        <v>0.2375179181177472</v>
      </c>
      <c r="O33" s="310">
        <f t="shared" si="7"/>
        <v>0</v>
      </c>
      <c r="P33" s="316">
        <f>分析係数表!C36</f>
        <v>0.99118010215945485</v>
      </c>
      <c r="Q33" s="310">
        <f t="shared" si="9"/>
        <v>0</v>
      </c>
      <c r="R33" s="310">
        <v>0</v>
      </c>
      <c r="S33" s="311">
        <f t="shared" si="3"/>
        <v>0</v>
      </c>
      <c r="T33" s="316">
        <f>分析係数表!F36</f>
        <v>0.81306518983088305</v>
      </c>
      <c r="U33" s="313">
        <f t="shared" si="1"/>
        <v>0</v>
      </c>
      <c r="V33" s="320">
        <f>分析係数表!D36</f>
        <v>1.5774342104513773E-2</v>
      </c>
      <c r="W33" s="301">
        <f t="shared" si="4"/>
        <v>0</v>
      </c>
      <c r="X33" s="316">
        <f>分析係数表!E36</f>
        <v>1.3229670821596217E-2</v>
      </c>
      <c r="Y33" s="302">
        <f t="shared" si="5"/>
        <v>0</v>
      </c>
    </row>
    <row r="34" spans="1:25">
      <c r="A34" s="278">
        <v>30</v>
      </c>
      <c r="B34" s="266" t="s">
        <v>94</v>
      </c>
      <c r="C34" s="287"/>
      <c r="D34" s="298">
        <f>投入係数表!AN34</f>
        <v>6.1573420806685111E-2</v>
      </c>
      <c r="E34" s="306">
        <f t="shared" si="8"/>
        <v>0</v>
      </c>
      <c r="F34" s="316">
        <f>分析係数表!C37</f>
        <v>0.58105140483022077</v>
      </c>
      <c r="G34" s="306">
        <f t="shared" si="2"/>
        <v>0</v>
      </c>
      <c r="H34" s="306">
        <v>0</v>
      </c>
      <c r="I34" s="306">
        <f t="shared" si="0"/>
        <v>0</v>
      </c>
      <c r="J34" s="316">
        <f>分析係数表!G37</f>
        <v>0.40235165952905672</v>
      </c>
      <c r="K34" s="308">
        <f t="shared" si="6"/>
        <v>0</v>
      </c>
      <c r="L34" s="49"/>
      <c r="M34" s="50"/>
      <c r="N34" s="318">
        <f>分析係数表!H37</f>
        <v>4.2719417558337268E-2</v>
      </c>
      <c r="O34" s="310">
        <f t="shared" si="7"/>
        <v>0</v>
      </c>
      <c r="P34" s="316">
        <f>分析係数表!C37</f>
        <v>0.58105140483022077</v>
      </c>
      <c r="Q34" s="310">
        <f t="shared" si="9"/>
        <v>0</v>
      </c>
      <c r="R34" s="310">
        <v>0</v>
      </c>
      <c r="S34" s="311">
        <f t="shared" si="3"/>
        <v>0</v>
      </c>
      <c r="T34" s="316">
        <f>分析係数表!F37</f>
        <v>0.63403708963374472</v>
      </c>
      <c r="U34" s="313">
        <f t="shared" si="1"/>
        <v>0</v>
      </c>
      <c r="V34" s="320">
        <f>分析係数表!D37</f>
        <v>7.9200513574427991E-2</v>
      </c>
      <c r="W34" s="301">
        <f t="shared" si="4"/>
        <v>0</v>
      </c>
      <c r="X34" s="316">
        <f>分析係数表!E37</f>
        <v>7.3600662533244779E-2</v>
      </c>
      <c r="Y34" s="302">
        <f t="shared" si="5"/>
        <v>0</v>
      </c>
    </row>
    <row r="35" spans="1:25">
      <c r="A35" s="278">
        <v>31</v>
      </c>
      <c r="B35" s="266" t="s">
        <v>95</v>
      </c>
      <c r="C35" s="287"/>
      <c r="D35" s="298">
        <f>投入係数表!AN35</f>
        <v>0</v>
      </c>
      <c r="E35" s="306">
        <f t="shared" si="8"/>
        <v>0</v>
      </c>
      <c r="F35" s="316">
        <f>分析係数表!C38</f>
        <v>0.47456671407271833</v>
      </c>
      <c r="G35" s="306">
        <f t="shared" si="2"/>
        <v>0</v>
      </c>
      <c r="H35" s="306">
        <v>0</v>
      </c>
      <c r="I35" s="306">
        <f t="shared" si="0"/>
        <v>0</v>
      </c>
      <c r="J35" s="316">
        <f>分析係数表!G38</f>
        <v>0.18003386475673192</v>
      </c>
      <c r="K35" s="308">
        <f t="shared" si="6"/>
        <v>0</v>
      </c>
      <c r="L35" s="49"/>
      <c r="M35" s="50"/>
      <c r="N35" s="318">
        <f>分析係数表!H38</f>
        <v>5.150358926080905E-2</v>
      </c>
      <c r="O35" s="310">
        <f t="shared" si="7"/>
        <v>0</v>
      </c>
      <c r="P35" s="316">
        <f>分析係数表!C38</f>
        <v>0.47456671407271833</v>
      </c>
      <c r="Q35" s="310">
        <f t="shared" si="9"/>
        <v>0</v>
      </c>
      <c r="R35" s="310">
        <v>0</v>
      </c>
      <c r="S35" s="311">
        <f t="shared" si="3"/>
        <v>0</v>
      </c>
      <c r="T35" s="316">
        <f>分析係数表!F38</f>
        <v>0.4997199825516766</v>
      </c>
      <c r="U35" s="313">
        <f t="shared" si="1"/>
        <v>0</v>
      </c>
      <c r="V35" s="320">
        <f>分析係数表!D38</f>
        <v>3.5590827435143364E-2</v>
      </c>
      <c r="W35" s="301">
        <f t="shared" si="4"/>
        <v>0</v>
      </c>
      <c r="X35" s="316">
        <f>分析係数表!E38</f>
        <v>3.1059891839156476E-2</v>
      </c>
      <c r="Y35" s="302">
        <f t="shared" si="5"/>
        <v>0</v>
      </c>
    </row>
    <row r="36" spans="1:25">
      <c r="A36" s="278">
        <v>32</v>
      </c>
      <c r="B36" s="266" t="s">
        <v>67</v>
      </c>
      <c r="C36" s="287"/>
      <c r="D36" s="298">
        <f>投入係数表!AN36</f>
        <v>0</v>
      </c>
      <c r="E36" s="306">
        <f t="shared" si="8"/>
        <v>0</v>
      </c>
      <c r="F36" s="316">
        <f>分析係数表!C39</f>
        <v>1</v>
      </c>
      <c r="G36" s="306">
        <f t="shared" si="2"/>
        <v>0</v>
      </c>
      <c r="H36" s="306">
        <v>0</v>
      </c>
      <c r="I36" s="306">
        <f t="shared" si="0"/>
        <v>0</v>
      </c>
      <c r="J36" s="316">
        <f>分析係数表!G39</f>
        <v>0.33345520667958617</v>
      </c>
      <c r="K36" s="308">
        <f t="shared" si="6"/>
        <v>0</v>
      </c>
      <c r="L36" s="49"/>
      <c r="M36" s="50"/>
      <c r="N36" s="318">
        <f>分析係数表!H39</f>
        <v>5.0851604954235139E-3</v>
      </c>
      <c r="O36" s="310">
        <f t="shared" si="7"/>
        <v>0</v>
      </c>
      <c r="P36" s="316">
        <f>分析係数表!C39</f>
        <v>1</v>
      </c>
      <c r="Q36" s="310">
        <f t="shared" si="9"/>
        <v>0</v>
      </c>
      <c r="R36" s="310">
        <v>0</v>
      </c>
      <c r="S36" s="311">
        <f t="shared" si="3"/>
        <v>0</v>
      </c>
      <c r="T36" s="316">
        <f>分析係数表!F39</f>
        <v>0.70859596344355691</v>
      </c>
      <c r="U36" s="313">
        <f t="shared" si="1"/>
        <v>0</v>
      </c>
      <c r="V36" s="320">
        <f>分析係数表!D39</f>
        <v>4.8027598057070089E-2</v>
      </c>
      <c r="W36" s="301">
        <f t="shared" si="4"/>
        <v>0</v>
      </c>
      <c r="X36" s="316">
        <f>分析係数表!E39</f>
        <v>4.8027598057070089E-2</v>
      </c>
      <c r="Y36" s="302">
        <f t="shared" si="5"/>
        <v>0</v>
      </c>
    </row>
    <row r="37" spans="1:25">
      <c r="A37" s="278">
        <v>33</v>
      </c>
      <c r="B37" s="266" t="s">
        <v>96</v>
      </c>
      <c r="C37" s="287"/>
      <c r="D37" s="298">
        <f>投入係数表!AN37</f>
        <v>0</v>
      </c>
      <c r="E37" s="306">
        <f t="shared" si="8"/>
        <v>0</v>
      </c>
      <c r="F37" s="316">
        <f>分析係数表!C40</f>
        <v>0.78927678494152065</v>
      </c>
      <c r="G37" s="306">
        <f t="shared" si="2"/>
        <v>0</v>
      </c>
      <c r="H37" s="306">
        <v>0</v>
      </c>
      <c r="I37" s="306">
        <f t="shared" si="0"/>
        <v>0</v>
      </c>
      <c r="J37" s="316">
        <f>分析係数表!G40</f>
        <v>0.52314226927728547</v>
      </c>
      <c r="K37" s="308">
        <f t="shared" si="6"/>
        <v>0</v>
      </c>
      <c r="L37" s="49"/>
      <c r="M37" s="50"/>
      <c r="N37" s="318">
        <f>分析係数表!H40</f>
        <v>3.428475595158087E-2</v>
      </c>
      <c r="O37" s="310">
        <f t="shared" si="7"/>
        <v>0</v>
      </c>
      <c r="P37" s="316">
        <f>分析係数表!C40</f>
        <v>0.78927678494152065</v>
      </c>
      <c r="Q37" s="310">
        <f t="shared" si="9"/>
        <v>0</v>
      </c>
      <c r="R37" s="310">
        <v>0</v>
      </c>
      <c r="S37" s="311">
        <f t="shared" si="3"/>
        <v>0</v>
      </c>
      <c r="T37" s="316">
        <f>分析係数表!F40</f>
        <v>0.70623799726049996</v>
      </c>
      <c r="U37" s="313">
        <f t="shared" si="1"/>
        <v>0</v>
      </c>
      <c r="V37" s="320">
        <f>分析係数表!D40</f>
        <v>9.0697433955161888E-2</v>
      </c>
      <c r="W37" s="301">
        <f t="shared" si="4"/>
        <v>0</v>
      </c>
      <c r="X37" s="316">
        <f>分析係数表!E40</f>
        <v>9.0562666353757981E-2</v>
      </c>
      <c r="Y37" s="302">
        <f t="shared" si="5"/>
        <v>0</v>
      </c>
    </row>
    <row r="38" spans="1:25">
      <c r="A38" s="278">
        <v>34</v>
      </c>
      <c r="B38" s="266" t="s">
        <v>97</v>
      </c>
      <c r="C38" s="287"/>
      <c r="D38" s="298">
        <f>投入係数表!AN38</f>
        <v>0</v>
      </c>
      <c r="E38" s="306">
        <f t="shared" si="8"/>
        <v>0</v>
      </c>
      <c r="F38" s="316">
        <f>分析係数表!C41</f>
        <v>0.99594790611943085</v>
      </c>
      <c r="G38" s="306">
        <f t="shared" si="2"/>
        <v>0</v>
      </c>
      <c r="H38" s="306">
        <v>0</v>
      </c>
      <c r="I38" s="306">
        <f t="shared" si="0"/>
        <v>0</v>
      </c>
      <c r="J38" s="316">
        <f>分析係数表!G41</f>
        <v>0.50896339569449323</v>
      </c>
      <c r="K38" s="308">
        <f t="shared" si="6"/>
        <v>0</v>
      </c>
      <c r="L38" s="49"/>
      <c r="M38" s="50"/>
      <c r="N38" s="318">
        <f>分析係数表!H41</f>
        <v>5.504775199299148E-2</v>
      </c>
      <c r="O38" s="310">
        <f t="shared" si="7"/>
        <v>0</v>
      </c>
      <c r="P38" s="316">
        <f>分析係数表!C41</f>
        <v>0.99594790611943085</v>
      </c>
      <c r="Q38" s="310">
        <f t="shared" si="9"/>
        <v>0</v>
      </c>
      <c r="R38" s="310">
        <v>0</v>
      </c>
      <c r="S38" s="311">
        <f t="shared" si="3"/>
        <v>0</v>
      </c>
      <c r="T38" s="316">
        <f>分析係数表!F41</f>
        <v>0.58132099287543681</v>
      </c>
      <c r="U38" s="313">
        <f t="shared" si="1"/>
        <v>0</v>
      </c>
      <c r="V38" s="320">
        <f>分析係数表!D41</f>
        <v>0.12149342216939719</v>
      </c>
      <c r="W38" s="301">
        <f t="shared" si="4"/>
        <v>0</v>
      </c>
      <c r="X38" s="316">
        <f>分析係数表!E41</f>
        <v>0.11755967401821014</v>
      </c>
      <c r="Y38" s="302">
        <f t="shared" si="5"/>
        <v>0</v>
      </c>
    </row>
    <row r="39" spans="1:25">
      <c r="A39" s="278">
        <v>35</v>
      </c>
      <c r="B39" s="266" t="s">
        <v>3</v>
      </c>
      <c r="C39" s="287"/>
      <c r="D39" s="298">
        <f>投入係数表!AN39</f>
        <v>0</v>
      </c>
      <c r="E39" s="306">
        <f t="shared" si="8"/>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7"/>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301">
        <f>ROUND(S39*V39,0)</f>
        <v>0</v>
      </c>
      <c r="X39" s="316">
        <f>分析係数表!E42</f>
        <v>0.11770088827882173</v>
      </c>
      <c r="Y39" s="302">
        <f>ROUND(S39*X39,0)</f>
        <v>0</v>
      </c>
    </row>
    <row r="40" spans="1:25">
      <c r="A40" s="278">
        <v>36</v>
      </c>
      <c r="B40" s="266" t="s">
        <v>98</v>
      </c>
      <c r="C40" s="287"/>
      <c r="D40" s="298">
        <f>投入係数表!AN40</f>
        <v>0</v>
      </c>
      <c r="E40" s="306">
        <f t="shared" si="8"/>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7"/>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301">
        <f>ROUND(S40*V40,0)</f>
        <v>0</v>
      </c>
      <c r="X40" s="316">
        <f>分析係数表!E43</f>
        <v>0.11291103502841897</v>
      </c>
      <c r="Y40" s="302">
        <f>ROUND(S40*X40,0)</f>
        <v>0</v>
      </c>
    </row>
    <row r="41" spans="1:25">
      <c r="A41" s="278">
        <v>37</v>
      </c>
      <c r="B41" s="266" t="s">
        <v>99</v>
      </c>
      <c r="C41" s="303"/>
      <c r="D41" s="298">
        <f>投入係数表!AN41</f>
        <v>0</v>
      </c>
      <c r="E41" s="306">
        <f t="shared" si="8"/>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7"/>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301">
        <f>ROUND(S41*V41,0)</f>
        <v>0</v>
      </c>
      <c r="X41" s="316">
        <f>分析係数表!E44</f>
        <v>0.16230318686650563</v>
      </c>
      <c r="Y41" s="302">
        <f>ROUND(S41*X41,0)</f>
        <v>0</v>
      </c>
    </row>
    <row r="42" spans="1:25">
      <c r="A42" s="278">
        <v>38</v>
      </c>
      <c r="B42" s="266" t="s">
        <v>4</v>
      </c>
      <c r="C42" s="299">
        <f>データ入力!C43</f>
        <v>0</v>
      </c>
      <c r="D42" s="298">
        <f>投入係数表!AN42</f>
        <v>0</v>
      </c>
      <c r="E42" s="306">
        <f t="shared" si="8"/>
        <v>0</v>
      </c>
      <c r="F42" s="316">
        <f>分析係数表!C45</f>
        <v>1</v>
      </c>
      <c r="G42" s="306">
        <f>E42*F42</f>
        <v>0</v>
      </c>
      <c r="H42" s="306">
        <v>0</v>
      </c>
      <c r="I42" s="306">
        <f>C42+H42</f>
        <v>0</v>
      </c>
      <c r="J42" s="316">
        <f>分析係数表!G45</f>
        <v>0</v>
      </c>
      <c r="K42" s="308">
        <f>I42*J42</f>
        <v>0</v>
      </c>
      <c r="L42" s="49"/>
      <c r="M42" s="50"/>
      <c r="N42" s="318">
        <f>分析係数表!H45</f>
        <v>0</v>
      </c>
      <c r="O42" s="310">
        <f t="shared" si="7"/>
        <v>0</v>
      </c>
      <c r="P42" s="316">
        <f>分析係数表!C45</f>
        <v>1</v>
      </c>
      <c r="Q42" s="310">
        <f>O42*P42</f>
        <v>0</v>
      </c>
      <c r="R42" s="310">
        <v>0</v>
      </c>
      <c r="S42" s="311">
        <f>I42+R42</f>
        <v>0</v>
      </c>
      <c r="T42" s="316">
        <f>分析係数表!F45</f>
        <v>0</v>
      </c>
      <c r="U42" s="313">
        <f>S42*T42</f>
        <v>0</v>
      </c>
      <c r="V42" s="320">
        <f>分析係数表!D45</f>
        <v>0</v>
      </c>
      <c r="W42" s="301">
        <f>ROUND(S42*V42,0)</f>
        <v>0</v>
      </c>
      <c r="X42" s="316">
        <f>分析係数表!E45</f>
        <v>0</v>
      </c>
      <c r="Y42" s="302">
        <f>ROUND(S42*X42,0)</f>
        <v>0</v>
      </c>
    </row>
    <row r="43" spans="1:25">
      <c r="A43" s="278">
        <v>39</v>
      </c>
      <c r="B43" s="266" t="s">
        <v>5</v>
      </c>
      <c r="C43" s="287"/>
      <c r="D43" s="298">
        <f>投入係数表!AN43</f>
        <v>4.9478641719657686E-4</v>
      </c>
      <c r="E43" s="306">
        <f t="shared" si="8"/>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7"/>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301">
        <f>ROUND(S43*V43,0)</f>
        <v>0</v>
      </c>
      <c r="X43" s="316">
        <f>分析係数表!E46</f>
        <v>3.6024838177901608E-3</v>
      </c>
      <c r="Y43" s="302">
        <f>ROUND(S43*X43,0)</f>
        <v>0</v>
      </c>
    </row>
    <row r="44" spans="1:25">
      <c r="A44" s="279">
        <v>40</v>
      </c>
      <c r="B44" s="276" t="s">
        <v>279</v>
      </c>
      <c r="C44" s="293">
        <f>SUM(C5:C43)</f>
        <v>0</v>
      </c>
      <c r="D44" s="300">
        <f>投入係数表!AN44</f>
        <v>1</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304">
        <f>SUM(W5:W43)</f>
        <v>0</v>
      </c>
      <c r="X44" s="317">
        <f>分析係数表!E47</f>
        <v>6.0489972943054145E-2</v>
      </c>
      <c r="Y44" s="30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F910E-E045-4A11-9D60-3A3E8959EB66}">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customWidth="1"/>
    <col min="6" max="16384" width="8.1640625" style="83"/>
  </cols>
  <sheetData>
    <row r="1" spans="1:25" ht="13">
      <c r="B1" s="288" t="s">
        <v>238</v>
      </c>
      <c r="F1" s="289"/>
      <c r="G1" s="83" t="s">
        <v>355</v>
      </c>
    </row>
    <row r="2" spans="1:25">
      <c r="B2" s="83" t="s">
        <v>353</v>
      </c>
      <c r="S2" s="83" t="s">
        <v>240</v>
      </c>
      <c r="U2" s="290" t="s">
        <v>227</v>
      </c>
      <c r="W2" s="83" t="s">
        <v>216</v>
      </c>
      <c r="Y2" s="83" t="s">
        <v>241</v>
      </c>
    </row>
    <row r="3" spans="1:25" ht="44">
      <c r="B3" s="39"/>
      <c r="C3" s="40" t="s">
        <v>242</v>
      </c>
      <c r="D3" s="40" t="s">
        <v>354</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298">
        <f>投入係数表!AO5</f>
        <v>0</v>
      </c>
      <c r="E5" s="306">
        <f>$C$43*D5</f>
        <v>0</v>
      </c>
      <c r="F5" s="316">
        <f>分析係数表!C8</f>
        <v>0.17333290637377241</v>
      </c>
      <c r="G5" s="306">
        <f>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 t="shared" ref="U5:U38" si="0">S5*T5</f>
        <v>0</v>
      </c>
      <c r="V5" s="320">
        <f>分析係数表!D8</f>
        <v>0.32298797552049696</v>
      </c>
      <c r="W5" s="291">
        <f t="shared" ref="W5:W38" si="1">ROUND(S5*V5,0)</f>
        <v>0</v>
      </c>
      <c r="X5" s="316">
        <f>分析係数表!E8</f>
        <v>0.12265584155979949</v>
      </c>
      <c r="Y5" s="292">
        <f t="shared" ref="Y5:Y38" si="2">ROUND(S5*X5,0)</f>
        <v>0</v>
      </c>
    </row>
    <row r="6" spans="1:25">
      <c r="A6" s="278">
        <v>2</v>
      </c>
      <c r="B6" s="266" t="s">
        <v>74</v>
      </c>
      <c r="C6" s="287"/>
      <c r="D6" s="298">
        <f>投入係数表!AO6</f>
        <v>0</v>
      </c>
      <c r="E6" s="306">
        <f>$C$43*D6</f>
        <v>0</v>
      </c>
      <c r="F6" s="316">
        <f>分析係数表!C9</f>
        <v>0.39351462480142041</v>
      </c>
      <c r="G6" s="306">
        <f>E6*F6</f>
        <v>0</v>
      </c>
      <c r="H6" s="306">
        <v>0</v>
      </c>
      <c r="I6" s="306">
        <f>C6+H6</f>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 t="shared" si="0"/>
        <v>0</v>
      </c>
      <c r="V6" s="320">
        <f>分析係数表!D9</f>
        <v>0.29572434079210003</v>
      </c>
      <c r="W6" s="291">
        <f t="shared" si="1"/>
        <v>0</v>
      </c>
      <c r="X6" s="316">
        <f>分析係数表!E9</f>
        <v>0.26862065342998215</v>
      </c>
      <c r="Y6" s="292">
        <f t="shared" si="2"/>
        <v>0</v>
      </c>
    </row>
    <row r="7" spans="1:25">
      <c r="A7" s="278">
        <v>3</v>
      </c>
      <c r="B7" s="266" t="s">
        <v>75</v>
      </c>
      <c r="C7" s="287"/>
      <c r="D7" s="298">
        <f>投入係数表!AO7</f>
        <v>0</v>
      </c>
      <c r="E7" s="306">
        <f>$C$43*D7</f>
        <v>0</v>
      </c>
      <c r="F7" s="316">
        <f>分析係数表!C10</f>
        <v>0.12671464860287895</v>
      </c>
      <c r="G7" s="306">
        <f>E7*F7</f>
        <v>0</v>
      </c>
      <c r="H7" s="306">
        <v>0</v>
      </c>
      <c r="I7" s="306">
        <f>C7+H7</f>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 t="shared" si="0"/>
        <v>0</v>
      </c>
      <c r="V7" s="320">
        <f>分析係数表!D10</f>
        <v>9.5045460793747427E-2</v>
      </c>
      <c r="W7" s="291">
        <f t="shared" si="1"/>
        <v>0</v>
      </c>
      <c r="X7" s="316">
        <f>分析係数表!E10</f>
        <v>4.2279520059697977E-2</v>
      </c>
      <c r="Y7" s="292">
        <f t="shared" si="2"/>
        <v>0</v>
      </c>
    </row>
    <row r="8" spans="1:25">
      <c r="A8" s="278">
        <v>4</v>
      </c>
      <c r="B8" s="266" t="s">
        <v>76</v>
      </c>
      <c r="C8" s="287"/>
      <c r="D8" s="298">
        <f>投入係数表!AO8</f>
        <v>1.3166973018238892E-4</v>
      </c>
      <c r="E8" s="306">
        <f t="shared" ref="E8:E43" si="3">$C$43*D8</f>
        <v>0</v>
      </c>
      <c r="F8" s="316">
        <f>分析係数表!C11</f>
        <v>9.348517078458185E-3</v>
      </c>
      <c r="G8" s="306">
        <f t="shared" ref="G8:G38" si="4">E8*F8</f>
        <v>0</v>
      </c>
      <c r="H8" s="306">
        <v>0</v>
      </c>
      <c r="I8" s="306">
        <f t="shared" ref="I8:I38" si="5">C8+H8</f>
        <v>0</v>
      </c>
      <c r="J8" s="316">
        <f>分析係数表!G11</f>
        <v>0.2579516055394917</v>
      </c>
      <c r="K8" s="308">
        <f t="shared" ref="K8:K38" si="6">I8*J8</f>
        <v>0</v>
      </c>
      <c r="L8" s="49"/>
      <c r="M8" s="50"/>
      <c r="N8" s="318">
        <f>分析係数表!H11</f>
        <v>-1.9466162084954558E-5</v>
      </c>
      <c r="O8" s="310">
        <f>$M$44*N8</f>
        <v>0</v>
      </c>
      <c r="P8" s="316">
        <f>分析係数表!C11</f>
        <v>9.348517078458185E-3</v>
      </c>
      <c r="Q8" s="310">
        <f t="shared" ref="Q8:Q38" si="7">O8*P8</f>
        <v>0</v>
      </c>
      <c r="R8" s="310">
        <v>0</v>
      </c>
      <c r="S8" s="311">
        <f>I8+R8</f>
        <v>0</v>
      </c>
      <c r="T8" s="316">
        <f>分析係数表!F11</f>
        <v>0.54360066960888753</v>
      </c>
      <c r="U8" s="313">
        <f t="shared" si="0"/>
        <v>0</v>
      </c>
      <c r="V8" s="320">
        <f>分析係数表!D11</f>
        <v>4.0785268604474206E-2</v>
      </c>
      <c r="W8" s="291">
        <f t="shared" si="1"/>
        <v>0</v>
      </c>
      <c r="X8" s="316">
        <f>分析係数表!E11</f>
        <v>3.926343022371024E-2</v>
      </c>
      <c r="Y8" s="292">
        <f t="shared" si="2"/>
        <v>0</v>
      </c>
    </row>
    <row r="9" spans="1:25">
      <c r="A9" s="278">
        <v>5</v>
      </c>
      <c r="B9" s="266" t="s">
        <v>77</v>
      </c>
      <c r="C9" s="287"/>
      <c r="D9" s="298">
        <f>投入係数表!AO9</f>
        <v>3.8763568565695294E-3</v>
      </c>
      <c r="E9" s="306">
        <f t="shared" si="3"/>
        <v>0</v>
      </c>
      <c r="F9" s="316">
        <f>分析係数表!C12</f>
        <v>0.26169189557273109</v>
      </c>
      <c r="G9" s="306">
        <f t="shared" si="4"/>
        <v>0</v>
      </c>
      <c r="H9" s="306">
        <v>0</v>
      </c>
      <c r="I9" s="306">
        <f t="shared" si="5"/>
        <v>0</v>
      </c>
      <c r="J9" s="316">
        <f>分析係数表!G12</f>
        <v>0.13770114594385849</v>
      </c>
      <c r="K9" s="308">
        <f t="shared" si="6"/>
        <v>0</v>
      </c>
      <c r="L9" s="49"/>
      <c r="M9" s="50"/>
      <c r="N9" s="318">
        <f>分析係数表!H12</f>
        <v>0.10146071966313146</v>
      </c>
      <c r="O9" s="310">
        <f t="shared" ref="O9:O43" si="8">$M$44*N9</f>
        <v>0</v>
      </c>
      <c r="P9" s="316">
        <f>分析係数表!C12</f>
        <v>0.26169189557273109</v>
      </c>
      <c r="Q9" s="310">
        <f t="shared" si="7"/>
        <v>0</v>
      </c>
      <c r="R9" s="310">
        <v>0</v>
      </c>
      <c r="S9" s="311">
        <f t="shared" ref="S9:S38" si="9">I9+R9</f>
        <v>0</v>
      </c>
      <c r="T9" s="316">
        <f>分析係数表!F12</f>
        <v>0.33651535386825859</v>
      </c>
      <c r="U9" s="313">
        <f t="shared" si="0"/>
        <v>0</v>
      </c>
      <c r="V9" s="320">
        <f>分析係数表!D12</f>
        <v>3.4578030097235327E-2</v>
      </c>
      <c r="W9" s="291">
        <f t="shared" si="1"/>
        <v>0</v>
      </c>
      <c r="X9" s="316">
        <f>分析係数表!E12</f>
        <v>3.3355134693599395E-2</v>
      </c>
      <c r="Y9" s="292">
        <f t="shared" si="2"/>
        <v>0</v>
      </c>
    </row>
    <row r="10" spans="1:25">
      <c r="A10" s="278">
        <v>6</v>
      </c>
      <c r="B10" s="266" t="s">
        <v>78</v>
      </c>
      <c r="C10" s="287"/>
      <c r="D10" s="298">
        <f>投入係数表!AO10</f>
        <v>2.2120514670641338E-4</v>
      </c>
      <c r="E10" s="306">
        <f t="shared" si="3"/>
        <v>0</v>
      </c>
      <c r="F10" s="316">
        <f>分析係数表!C13</f>
        <v>8.2810371123538395E-2</v>
      </c>
      <c r="G10" s="306">
        <f t="shared" si="4"/>
        <v>0</v>
      </c>
      <c r="H10" s="306">
        <v>0</v>
      </c>
      <c r="I10" s="306">
        <f t="shared" si="5"/>
        <v>0</v>
      </c>
      <c r="J10" s="316">
        <f>分析係数表!G13</f>
        <v>0.2721720626600464</v>
      </c>
      <c r="K10" s="308">
        <f t="shared" si="6"/>
        <v>0</v>
      </c>
      <c r="L10" s="49"/>
      <c r="M10" s="50"/>
      <c r="N10" s="318">
        <f>分析係数表!H13</f>
        <v>1.212874021164739E-2</v>
      </c>
      <c r="O10" s="310">
        <f t="shared" si="8"/>
        <v>0</v>
      </c>
      <c r="P10" s="316">
        <f>分析係数表!C13</f>
        <v>8.2810371123538395E-2</v>
      </c>
      <c r="Q10" s="310">
        <f t="shared" si="7"/>
        <v>0</v>
      </c>
      <c r="R10" s="310">
        <v>0</v>
      </c>
      <c r="S10" s="311">
        <f t="shared" si="9"/>
        <v>0</v>
      </c>
      <c r="T10" s="316">
        <f>分析係数表!F13</f>
        <v>0.39077170920544851</v>
      </c>
      <c r="U10" s="313">
        <f t="shared" si="0"/>
        <v>0</v>
      </c>
      <c r="V10" s="320">
        <f>分析係数表!D13</f>
        <v>0.12720758845381647</v>
      </c>
      <c r="W10" s="291">
        <f t="shared" si="1"/>
        <v>0</v>
      </c>
      <c r="X10" s="316">
        <f>分析係数表!E13</f>
        <v>9.5492852763317662E-2</v>
      </c>
      <c r="Y10" s="292">
        <f t="shared" si="2"/>
        <v>0</v>
      </c>
    </row>
    <row r="11" spans="1:25">
      <c r="A11" s="278">
        <v>7</v>
      </c>
      <c r="B11" s="266" t="s">
        <v>79</v>
      </c>
      <c r="C11" s="287"/>
      <c r="D11" s="298">
        <f>投入係数表!AO11</f>
        <v>6.1094754804628449E-4</v>
      </c>
      <c r="E11" s="306">
        <f t="shared" si="3"/>
        <v>0</v>
      </c>
      <c r="F11" s="316">
        <f>分析係数表!C14</f>
        <v>0.29759344347769412</v>
      </c>
      <c r="G11" s="306">
        <f t="shared" si="4"/>
        <v>0</v>
      </c>
      <c r="H11" s="306">
        <v>0</v>
      </c>
      <c r="I11" s="306">
        <f t="shared" si="5"/>
        <v>0</v>
      </c>
      <c r="J11" s="316">
        <f>分析係数表!G14</f>
        <v>0.17335642824825784</v>
      </c>
      <c r="K11" s="308">
        <f t="shared" si="6"/>
        <v>0</v>
      </c>
      <c r="L11" s="49"/>
      <c r="M11" s="50"/>
      <c r="N11" s="318">
        <f>分析係数表!H14</f>
        <v>1.9165801846449152E-3</v>
      </c>
      <c r="O11" s="310">
        <f t="shared" si="8"/>
        <v>0</v>
      </c>
      <c r="P11" s="316">
        <f>分析係数表!C14</f>
        <v>0.29759344347769412</v>
      </c>
      <c r="Q11" s="310">
        <f t="shared" si="7"/>
        <v>0</v>
      </c>
      <c r="R11" s="310">
        <v>0</v>
      </c>
      <c r="S11" s="311">
        <f t="shared" si="9"/>
        <v>0</v>
      </c>
      <c r="T11" s="316">
        <f>分析係数表!F14</f>
        <v>0.35598651785260127</v>
      </c>
      <c r="U11" s="313">
        <f t="shared" si="0"/>
        <v>0</v>
      </c>
      <c r="V11" s="320">
        <f>分析係数表!D14</f>
        <v>4.3833041969742803E-2</v>
      </c>
      <c r="W11" s="291">
        <f t="shared" si="1"/>
        <v>0</v>
      </c>
      <c r="X11" s="316">
        <f>分析係数表!E14</f>
        <v>3.8757158040430381E-2</v>
      </c>
      <c r="Y11" s="292">
        <f t="shared" si="2"/>
        <v>0</v>
      </c>
    </row>
    <row r="12" spans="1:25">
      <c r="A12" s="278">
        <v>8</v>
      </c>
      <c r="B12" s="266" t="s">
        <v>80</v>
      </c>
      <c r="C12" s="287"/>
      <c r="D12" s="298">
        <f>投入係数表!AO12</f>
        <v>3.6814856558995937E-3</v>
      </c>
      <c r="E12" s="306">
        <f t="shared" si="3"/>
        <v>0</v>
      </c>
      <c r="F12" s="316">
        <f>分析係数表!C15</f>
        <v>0.21593049601829584</v>
      </c>
      <c r="G12" s="306">
        <f t="shared" si="4"/>
        <v>0</v>
      </c>
      <c r="H12" s="306">
        <v>0</v>
      </c>
      <c r="I12" s="306">
        <f t="shared" si="5"/>
        <v>0</v>
      </c>
      <c r="J12" s="316">
        <f>分析係数表!G15</f>
        <v>0.1171240792325445</v>
      </c>
      <c r="K12" s="308">
        <f t="shared" si="6"/>
        <v>0</v>
      </c>
      <c r="L12" s="49"/>
      <c r="M12" s="50"/>
      <c r="N12" s="318">
        <f>分析係数表!H15</f>
        <v>7.9892300155183192E-3</v>
      </c>
      <c r="O12" s="310">
        <f t="shared" si="8"/>
        <v>0</v>
      </c>
      <c r="P12" s="316">
        <f>分析係数表!C15</f>
        <v>0.21593049601829584</v>
      </c>
      <c r="Q12" s="310">
        <f t="shared" si="7"/>
        <v>0</v>
      </c>
      <c r="R12" s="310">
        <v>0</v>
      </c>
      <c r="S12" s="311">
        <f t="shared" si="9"/>
        <v>0</v>
      </c>
      <c r="T12" s="316">
        <f>分析係数表!F15</f>
        <v>0.35842164855867914</v>
      </c>
      <c r="U12" s="313">
        <f t="shared" si="0"/>
        <v>0</v>
      </c>
      <c r="V12" s="320">
        <f>分析係数表!D15</f>
        <v>1.5678367482667734E-2</v>
      </c>
      <c r="W12" s="291">
        <f t="shared" si="1"/>
        <v>0</v>
      </c>
      <c r="X12" s="316">
        <f>分析係数表!E15</f>
        <v>1.5634458686506418E-2</v>
      </c>
      <c r="Y12" s="292">
        <f t="shared" si="2"/>
        <v>0</v>
      </c>
    </row>
    <row r="13" spans="1:25">
      <c r="A13" s="278">
        <v>9</v>
      </c>
      <c r="B13" s="266" t="s">
        <v>81</v>
      </c>
      <c r="C13" s="287"/>
      <c r="D13" s="298">
        <f>投入係数表!AO13</f>
        <v>1.088118650227262E-2</v>
      </c>
      <c r="E13" s="306">
        <f t="shared" si="3"/>
        <v>0</v>
      </c>
      <c r="F13" s="316">
        <f>分析係数表!C16</f>
        <v>0.18770505348742417</v>
      </c>
      <c r="G13" s="306">
        <f t="shared" si="4"/>
        <v>0</v>
      </c>
      <c r="H13" s="306">
        <v>0</v>
      </c>
      <c r="I13" s="306">
        <f t="shared" si="5"/>
        <v>0</v>
      </c>
      <c r="J13" s="316">
        <f>分析係数表!G16</f>
        <v>1.5279579137581789E-2</v>
      </c>
      <c r="K13" s="308">
        <f t="shared" si="6"/>
        <v>0</v>
      </c>
      <c r="L13" s="49"/>
      <c r="M13" s="50"/>
      <c r="N13" s="318">
        <f>分析係数表!H16</f>
        <v>6.0242927132958465E-3</v>
      </c>
      <c r="O13" s="310">
        <f t="shared" si="8"/>
        <v>0</v>
      </c>
      <c r="P13" s="316">
        <f>分析係数表!C16</f>
        <v>0.18770505348742417</v>
      </c>
      <c r="Q13" s="310">
        <f t="shared" si="7"/>
        <v>0</v>
      </c>
      <c r="R13" s="310">
        <v>0</v>
      </c>
      <c r="S13" s="311">
        <f t="shared" si="9"/>
        <v>0</v>
      </c>
      <c r="T13" s="316">
        <f>分析係数表!F16</f>
        <v>0.2627694146106877</v>
      </c>
      <c r="U13" s="313">
        <f t="shared" si="0"/>
        <v>0</v>
      </c>
      <c r="V13" s="320">
        <f>分析係数表!D16</f>
        <v>1.0339400475073228E-2</v>
      </c>
      <c r="W13" s="291">
        <f t="shared" si="1"/>
        <v>0</v>
      </c>
      <c r="X13" s="316">
        <f>分析係数表!E16</f>
        <v>1.0339400475073228E-2</v>
      </c>
      <c r="Y13" s="292">
        <f t="shared" si="2"/>
        <v>0</v>
      </c>
    </row>
    <row r="14" spans="1:25">
      <c r="A14" s="278">
        <v>10</v>
      </c>
      <c r="B14" s="266" t="s">
        <v>82</v>
      </c>
      <c r="C14" s="287"/>
      <c r="D14" s="298">
        <f>投入係数表!AO14</f>
        <v>2.1646503641984736E-3</v>
      </c>
      <c r="E14" s="306">
        <f t="shared" si="3"/>
        <v>0</v>
      </c>
      <c r="F14" s="316">
        <f>分析係数表!C17</f>
        <v>0.24245613901755958</v>
      </c>
      <c r="G14" s="306">
        <f t="shared" si="4"/>
        <v>0</v>
      </c>
      <c r="H14" s="306">
        <v>0</v>
      </c>
      <c r="I14" s="306">
        <f t="shared" si="5"/>
        <v>0</v>
      </c>
      <c r="J14" s="316">
        <f>分析係数表!G17</f>
        <v>0.24054742090319753</v>
      </c>
      <c r="K14" s="308">
        <f t="shared" si="6"/>
        <v>0</v>
      </c>
      <c r="L14" s="49"/>
      <c r="M14" s="50"/>
      <c r="N14" s="318">
        <f>分析係数表!H17</f>
        <v>2.8816966460243139E-3</v>
      </c>
      <c r="O14" s="310">
        <f t="shared" si="8"/>
        <v>0</v>
      </c>
      <c r="P14" s="316">
        <f>分析係数表!C17</f>
        <v>0.24245613901755958</v>
      </c>
      <c r="Q14" s="310">
        <f t="shared" si="7"/>
        <v>0</v>
      </c>
      <c r="R14" s="310">
        <v>0</v>
      </c>
      <c r="S14" s="311">
        <f t="shared" si="9"/>
        <v>0</v>
      </c>
      <c r="T14" s="316">
        <f>分析係数表!F17</f>
        <v>0.42825667105631338</v>
      </c>
      <c r="U14" s="313">
        <f t="shared" si="0"/>
        <v>0</v>
      </c>
      <c r="V14" s="320">
        <f>分析係数表!D17</f>
        <v>5.1560411778863557E-2</v>
      </c>
      <c r="W14" s="291">
        <f t="shared" si="1"/>
        <v>0</v>
      </c>
      <c r="X14" s="316">
        <f>分析係数表!E17</f>
        <v>4.9008807340167618E-2</v>
      </c>
      <c r="Y14" s="292">
        <f t="shared" si="2"/>
        <v>0</v>
      </c>
    </row>
    <row r="15" spans="1:25">
      <c r="A15" s="278">
        <v>11</v>
      </c>
      <c r="B15" s="266" t="s">
        <v>83</v>
      </c>
      <c r="C15" s="287"/>
      <c r="D15" s="298">
        <f>投入係数表!AO15</f>
        <v>2.7597975446228716E-3</v>
      </c>
      <c r="E15" s="306">
        <f t="shared" si="3"/>
        <v>0</v>
      </c>
      <c r="F15" s="316">
        <f>分析係数表!C18</f>
        <v>0.40831687749419565</v>
      </c>
      <c r="G15" s="306">
        <f t="shared" si="4"/>
        <v>0</v>
      </c>
      <c r="H15" s="306">
        <v>0</v>
      </c>
      <c r="I15" s="306">
        <f t="shared" si="5"/>
        <v>0</v>
      </c>
      <c r="J15" s="316">
        <f>分析係数表!G18</f>
        <v>0.21766947174074985</v>
      </c>
      <c r="K15" s="308">
        <f t="shared" si="6"/>
        <v>0</v>
      </c>
      <c r="L15" s="49"/>
      <c r="M15" s="50"/>
      <c r="N15" s="318">
        <f>分析係数表!H18</f>
        <v>4.4543159123807785E-4</v>
      </c>
      <c r="O15" s="310">
        <f t="shared" si="8"/>
        <v>0</v>
      </c>
      <c r="P15" s="316">
        <f>分析係数表!C18</f>
        <v>0.40831687749419565</v>
      </c>
      <c r="Q15" s="310">
        <f t="shared" si="7"/>
        <v>0</v>
      </c>
      <c r="R15" s="310">
        <v>0</v>
      </c>
      <c r="S15" s="311">
        <f t="shared" si="9"/>
        <v>0</v>
      </c>
      <c r="T15" s="316">
        <f>分析係数表!F18</f>
        <v>0.48997194925916815</v>
      </c>
      <c r="U15" s="313">
        <f t="shared" si="0"/>
        <v>0</v>
      </c>
      <c r="V15" s="320">
        <f>分析係数表!D18</f>
        <v>3.8565313316438733E-2</v>
      </c>
      <c r="W15" s="291">
        <f t="shared" si="1"/>
        <v>0</v>
      </c>
      <c r="X15" s="316">
        <f>分析係数表!E18</f>
        <v>3.6576455199010559E-2</v>
      </c>
      <c r="Y15" s="292">
        <f t="shared" si="2"/>
        <v>0</v>
      </c>
    </row>
    <row r="16" spans="1:25">
      <c r="A16" s="278">
        <v>12</v>
      </c>
      <c r="B16" s="266" t="s">
        <v>84</v>
      </c>
      <c r="C16" s="287"/>
      <c r="D16" s="298">
        <f>投入係数表!AO16</f>
        <v>2.4964580842580936E-3</v>
      </c>
      <c r="E16" s="306">
        <f t="shared" si="3"/>
        <v>0</v>
      </c>
      <c r="F16" s="316">
        <f>分析係数表!C19</f>
        <v>0.72110086081153413</v>
      </c>
      <c r="G16" s="306">
        <f t="shared" si="4"/>
        <v>0</v>
      </c>
      <c r="H16" s="306">
        <v>0</v>
      </c>
      <c r="I16" s="306">
        <f t="shared" si="5"/>
        <v>0</v>
      </c>
      <c r="J16" s="316">
        <f>分析係数表!G19</f>
        <v>6.2445810408374151E-2</v>
      </c>
      <c r="K16" s="308">
        <f t="shared" si="6"/>
        <v>0</v>
      </c>
      <c r="L16" s="49"/>
      <c r="M16" s="50"/>
      <c r="N16" s="318">
        <f>分析係数表!H19</f>
        <v>-1.2604560155461526E-4</v>
      </c>
      <c r="O16" s="310">
        <f t="shared" si="8"/>
        <v>0</v>
      </c>
      <c r="P16" s="316">
        <f>分析係数表!C19</f>
        <v>0.72110086081153413</v>
      </c>
      <c r="Q16" s="310">
        <f t="shared" si="7"/>
        <v>0</v>
      </c>
      <c r="R16" s="310">
        <v>0</v>
      </c>
      <c r="S16" s="311">
        <f t="shared" si="9"/>
        <v>0</v>
      </c>
      <c r="T16" s="316">
        <f>分析係数表!F19</f>
        <v>0.21331101927013058</v>
      </c>
      <c r="U16" s="313">
        <f t="shared" si="0"/>
        <v>0</v>
      </c>
      <c r="V16" s="320">
        <f>分析係数表!D19</f>
        <v>1.2736199640345095E-2</v>
      </c>
      <c r="W16" s="291">
        <f t="shared" si="1"/>
        <v>0</v>
      </c>
      <c r="X16" s="316">
        <f>分析係数表!E19</f>
        <v>1.2523714081279422E-2</v>
      </c>
      <c r="Y16" s="292">
        <f t="shared" si="2"/>
        <v>0</v>
      </c>
    </row>
    <row r="17" spans="1:25">
      <c r="A17" s="278">
        <v>13</v>
      </c>
      <c r="B17" s="266" t="s">
        <v>85</v>
      </c>
      <c r="C17" s="287"/>
      <c r="D17" s="298">
        <f>投入係数表!AO17</f>
        <v>2.1804507318203604E-3</v>
      </c>
      <c r="E17" s="306">
        <f t="shared" si="3"/>
        <v>0</v>
      </c>
      <c r="F17" s="316">
        <f>分析係数表!C20</f>
        <v>4.9598906854145253E-2</v>
      </c>
      <c r="G17" s="306">
        <f t="shared" si="4"/>
        <v>0</v>
      </c>
      <c r="H17" s="306">
        <v>0</v>
      </c>
      <c r="I17" s="306">
        <f t="shared" si="5"/>
        <v>0</v>
      </c>
      <c r="J17" s="316">
        <f>分析係数表!G20</f>
        <v>0.11671945764775135</v>
      </c>
      <c r="K17" s="308">
        <f t="shared" si="6"/>
        <v>0</v>
      </c>
      <c r="L17" s="49"/>
      <c r="M17" s="50"/>
      <c r="N17" s="318">
        <f>分析係数表!H20</f>
        <v>7.0439320449493942E-4</v>
      </c>
      <c r="O17" s="310">
        <f t="shared" si="8"/>
        <v>0</v>
      </c>
      <c r="P17" s="316">
        <f>分析係数表!C20</f>
        <v>4.9598906854145253E-2</v>
      </c>
      <c r="Q17" s="310">
        <f t="shared" si="7"/>
        <v>0</v>
      </c>
      <c r="R17" s="310">
        <v>0</v>
      </c>
      <c r="S17" s="311">
        <f t="shared" si="9"/>
        <v>0</v>
      </c>
      <c r="T17" s="316">
        <f>分析係数表!F20</f>
        <v>0.2109583665362576</v>
      </c>
      <c r="U17" s="313">
        <f t="shared" si="0"/>
        <v>0</v>
      </c>
      <c r="V17" s="320">
        <f>分析係数表!D20</f>
        <v>3.0797631013066269E-2</v>
      </c>
      <c r="W17" s="291">
        <f t="shared" si="1"/>
        <v>0</v>
      </c>
      <c r="X17" s="316">
        <f>分析係数表!E20</f>
        <v>2.9972730221401771E-2</v>
      </c>
      <c r="Y17" s="292">
        <f t="shared" si="2"/>
        <v>0</v>
      </c>
    </row>
    <row r="18" spans="1:25">
      <c r="A18" s="278">
        <v>14</v>
      </c>
      <c r="B18" s="266" t="s">
        <v>86</v>
      </c>
      <c r="C18" s="287"/>
      <c r="D18" s="298">
        <f>投入係数表!AO18</f>
        <v>3.0336705834022406E-3</v>
      </c>
      <c r="E18" s="306">
        <f t="shared" si="3"/>
        <v>0</v>
      </c>
      <c r="F18" s="316">
        <f>分析係数表!C21</f>
        <v>0.28411166756853934</v>
      </c>
      <c r="G18" s="306">
        <f t="shared" si="4"/>
        <v>0</v>
      </c>
      <c r="H18" s="306">
        <v>0</v>
      </c>
      <c r="I18" s="306">
        <f t="shared" si="5"/>
        <v>0</v>
      </c>
      <c r="J18" s="316">
        <f>分析係数表!G21</f>
        <v>0.29005387701730417</v>
      </c>
      <c r="K18" s="308">
        <f t="shared" si="6"/>
        <v>0</v>
      </c>
      <c r="L18" s="49"/>
      <c r="M18" s="50"/>
      <c r="N18" s="318">
        <f>分析係数表!H21</f>
        <v>2.3737267060065176E-3</v>
      </c>
      <c r="O18" s="310">
        <f t="shared" si="8"/>
        <v>0</v>
      </c>
      <c r="P18" s="316">
        <f>分析係数表!C21</f>
        <v>0.28411166756853934</v>
      </c>
      <c r="Q18" s="310">
        <f t="shared" si="7"/>
        <v>0</v>
      </c>
      <c r="R18" s="310">
        <v>0</v>
      </c>
      <c r="S18" s="311">
        <f t="shared" si="9"/>
        <v>0</v>
      </c>
      <c r="T18" s="316">
        <f>分析係数表!F21</f>
        <v>0.45791147145628314</v>
      </c>
      <c r="U18" s="313">
        <f t="shared" si="0"/>
        <v>0</v>
      </c>
      <c r="V18" s="320">
        <f>分析係数表!D21</f>
        <v>5.9847590028896828E-2</v>
      </c>
      <c r="W18" s="291">
        <f t="shared" si="1"/>
        <v>0</v>
      </c>
      <c r="X18" s="316">
        <f>分析係数表!E21</f>
        <v>5.4782163530779596E-2</v>
      </c>
      <c r="Y18" s="292">
        <f t="shared" si="2"/>
        <v>0</v>
      </c>
    </row>
    <row r="19" spans="1:25">
      <c r="A19" s="278">
        <v>15</v>
      </c>
      <c r="B19" s="266" t="s">
        <v>70</v>
      </c>
      <c r="C19" s="287"/>
      <c r="D19" s="298">
        <f>投入係数表!AO19</f>
        <v>0</v>
      </c>
      <c r="E19" s="306">
        <f t="shared" si="3"/>
        <v>0</v>
      </c>
      <c r="F19" s="316">
        <f>分析係数表!C22</f>
        <v>0.28280144764930404</v>
      </c>
      <c r="G19" s="306">
        <f t="shared" si="4"/>
        <v>0</v>
      </c>
      <c r="H19" s="306">
        <v>0</v>
      </c>
      <c r="I19" s="306">
        <f t="shared" si="5"/>
        <v>0</v>
      </c>
      <c r="J19" s="316">
        <f>分析係数表!G22</f>
        <v>0.21325815420745545</v>
      </c>
      <c r="K19" s="308">
        <f t="shared" si="6"/>
        <v>0</v>
      </c>
      <c r="L19" s="49"/>
      <c r="M19" s="50"/>
      <c r="N19" s="318">
        <f>分析係数表!H22</f>
        <v>5.2408897921031505E-5</v>
      </c>
      <c r="O19" s="310">
        <f t="shared" si="8"/>
        <v>0</v>
      </c>
      <c r="P19" s="316">
        <f>分析係数表!C22</f>
        <v>0.28280144764930404</v>
      </c>
      <c r="Q19" s="310">
        <f t="shared" si="7"/>
        <v>0</v>
      </c>
      <c r="R19" s="310">
        <v>0</v>
      </c>
      <c r="S19" s="311">
        <f t="shared" si="9"/>
        <v>0</v>
      </c>
      <c r="T19" s="316">
        <f>分析係数表!F22</f>
        <v>0.43073258580094059</v>
      </c>
      <c r="U19" s="313">
        <f t="shared" si="0"/>
        <v>0</v>
      </c>
      <c r="V19" s="320">
        <f>分析係数表!D22</f>
        <v>2.2938556731137788E-2</v>
      </c>
      <c r="W19" s="291">
        <f t="shared" si="1"/>
        <v>0</v>
      </c>
      <c r="X19" s="316">
        <f>分析係数表!E22</f>
        <v>2.2183368519679003E-2</v>
      </c>
      <c r="Y19" s="292">
        <f t="shared" si="2"/>
        <v>0</v>
      </c>
    </row>
    <row r="20" spans="1:25">
      <c r="A20" s="278">
        <v>16</v>
      </c>
      <c r="B20" s="266" t="s">
        <v>71</v>
      </c>
      <c r="C20" s="287"/>
      <c r="D20" s="298">
        <f>投入係数表!AO20</f>
        <v>0</v>
      </c>
      <c r="E20" s="306">
        <f t="shared" si="3"/>
        <v>0</v>
      </c>
      <c r="F20" s="316">
        <f>分析係数表!C23</f>
        <v>0.31843177703160996</v>
      </c>
      <c r="G20" s="306">
        <f t="shared" si="4"/>
        <v>0</v>
      </c>
      <c r="H20" s="306">
        <v>0</v>
      </c>
      <c r="I20" s="306">
        <f t="shared" si="5"/>
        <v>0</v>
      </c>
      <c r="J20" s="316">
        <f>分析係数表!G23</f>
        <v>0.24379890925547271</v>
      </c>
      <c r="K20" s="308">
        <f t="shared" si="6"/>
        <v>0</v>
      </c>
      <c r="L20" s="49"/>
      <c r="M20" s="50"/>
      <c r="N20" s="318">
        <f>分析係数表!H23</f>
        <v>7.2227388731505603E-6</v>
      </c>
      <c r="O20" s="310">
        <f t="shared" si="8"/>
        <v>0</v>
      </c>
      <c r="P20" s="316">
        <f>分析係数表!C23</f>
        <v>0.31843177703160996</v>
      </c>
      <c r="Q20" s="310">
        <f t="shared" si="7"/>
        <v>0</v>
      </c>
      <c r="R20" s="310">
        <v>0</v>
      </c>
      <c r="S20" s="311">
        <f t="shared" si="9"/>
        <v>0</v>
      </c>
      <c r="T20" s="316">
        <f>分析係数表!F23</f>
        <v>0.43764444987651224</v>
      </c>
      <c r="U20" s="313">
        <f t="shared" si="0"/>
        <v>0</v>
      </c>
      <c r="V20" s="320">
        <f>分析係数表!D23</f>
        <v>3.7770855561684982E-2</v>
      </c>
      <c r="W20" s="291">
        <f t="shared" si="1"/>
        <v>0</v>
      </c>
      <c r="X20" s="316">
        <f>分析係数表!E23</f>
        <v>3.6503495425501575E-2</v>
      </c>
      <c r="Y20" s="292">
        <f t="shared" si="2"/>
        <v>0</v>
      </c>
    </row>
    <row r="21" spans="1:25">
      <c r="A21" s="278">
        <v>17</v>
      </c>
      <c r="B21" s="266" t="s">
        <v>72</v>
      </c>
      <c r="C21" s="287"/>
      <c r="D21" s="298">
        <f>投入係数表!AO21</f>
        <v>0</v>
      </c>
      <c r="E21" s="306">
        <f t="shared" si="3"/>
        <v>0</v>
      </c>
      <c r="F21" s="316">
        <f>分析係数表!C24</f>
        <v>6.5709335168878003E-2</v>
      </c>
      <c r="G21" s="306">
        <f t="shared" si="4"/>
        <v>0</v>
      </c>
      <c r="H21" s="306">
        <v>0</v>
      </c>
      <c r="I21" s="306">
        <f t="shared" si="5"/>
        <v>0</v>
      </c>
      <c r="J21" s="316">
        <f>分析係数表!G24</f>
        <v>0.24633125110096343</v>
      </c>
      <c r="K21" s="308">
        <f t="shared" si="6"/>
        <v>0</v>
      </c>
      <c r="L21" s="49"/>
      <c r="M21" s="50"/>
      <c r="N21" s="318">
        <f>分析係数表!H24</f>
        <v>2.8080599423907303E-4</v>
      </c>
      <c r="O21" s="310">
        <f t="shared" si="8"/>
        <v>0</v>
      </c>
      <c r="P21" s="316">
        <f>分析係数表!C24</f>
        <v>6.5709335168878003E-2</v>
      </c>
      <c r="Q21" s="310">
        <f t="shared" si="7"/>
        <v>0</v>
      </c>
      <c r="R21" s="310">
        <v>0</v>
      </c>
      <c r="S21" s="311">
        <f t="shared" si="9"/>
        <v>0</v>
      </c>
      <c r="T21" s="316">
        <f>分析係数表!F24</f>
        <v>0.36721364788140759</v>
      </c>
      <c r="U21" s="313">
        <f t="shared" si="0"/>
        <v>0</v>
      </c>
      <c r="V21" s="320">
        <f>分析係数表!D24</f>
        <v>3.9309475738153632E-2</v>
      </c>
      <c r="W21" s="291">
        <f t="shared" si="1"/>
        <v>0</v>
      </c>
      <c r="X21" s="316">
        <f>分析係数表!E24</f>
        <v>3.8550657867992791E-2</v>
      </c>
      <c r="Y21" s="292">
        <f t="shared" si="2"/>
        <v>0</v>
      </c>
    </row>
    <row r="22" spans="1:25">
      <c r="A22" s="278">
        <v>18</v>
      </c>
      <c r="B22" s="266" t="s">
        <v>87</v>
      </c>
      <c r="C22" s="287"/>
      <c r="D22" s="298">
        <f>投入係数表!AO22</f>
        <v>0</v>
      </c>
      <c r="E22" s="306">
        <f t="shared" si="3"/>
        <v>0</v>
      </c>
      <c r="F22" s="316">
        <f>分析係数表!C25</f>
        <v>0.13092441386923714</v>
      </c>
      <c r="G22" s="306">
        <f t="shared" si="4"/>
        <v>0</v>
      </c>
      <c r="H22" s="306">
        <v>0</v>
      </c>
      <c r="I22" s="306">
        <f t="shared" si="5"/>
        <v>0</v>
      </c>
      <c r="J22" s="316">
        <f>分析係数表!G25</f>
        <v>0.2605848403511512</v>
      </c>
      <c r="K22" s="308">
        <f t="shared" si="6"/>
        <v>0</v>
      </c>
      <c r="L22" s="49"/>
      <c r="M22" s="50"/>
      <c r="N22" s="318">
        <f>分析係数表!H25</f>
        <v>9.8123550057191766E-5</v>
      </c>
      <c r="O22" s="310">
        <f t="shared" si="8"/>
        <v>0</v>
      </c>
      <c r="P22" s="316">
        <f>分析係数表!C25</f>
        <v>0.13092441386923714</v>
      </c>
      <c r="Q22" s="310">
        <f t="shared" si="7"/>
        <v>0</v>
      </c>
      <c r="R22" s="310">
        <v>0</v>
      </c>
      <c r="S22" s="311">
        <f t="shared" si="9"/>
        <v>0</v>
      </c>
      <c r="T22" s="316">
        <f>分析係数表!F25</f>
        <v>0.33318683873123567</v>
      </c>
      <c r="U22" s="313">
        <f t="shared" si="0"/>
        <v>0</v>
      </c>
      <c r="V22" s="320">
        <f>分析係数表!D25</f>
        <v>4.284059086963312E-2</v>
      </c>
      <c r="W22" s="291">
        <f t="shared" si="1"/>
        <v>0</v>
      </c>
      <c r="X22" s="316">
        <f>分析係数表!E25</f>
        <v>4.249917369780222E-2</v>
      </c>
      <c r="Y22" s="292">
        <f t="shared" si="2"/>
        <v>0</v>
      </c>
    </row>
    <row r="23" spans="1:25">
      <c r="A23" s="278">
        <v>19</v>
      </c>
      <c r="B23" s="266" t="s">
        <v>88</v>
      </c>
      <c r="C23" s="287"/>
      <c r="D23" s="298">
        <f>投入係数表!AO23</f>
        <v>2.3173872512100447E-4</v>
      </c>
      <c r="E23" s="306">
        <f t="shared" si="3"/>
        <v>0</v>
      </c>
      <c r="F23" s="316">
        <f>分析係数表!C26</f>
        <v>0.15308736674872969</v>
      </c>
      <c r="G23" s="306">
        <f t="shared" si="4"/>
        <v>0</v>
      </c>
      <c r="H23" s="306">
        <v>0</v>
      </c>
      <c r="I23" s="306">
        <f t="shared" si="5"/>
        <v>0</v>
      </c>
      <c r="J23" s="316">
        <f>分析係数表!G26</f>
        <v>0.20415569699579933</v>
      </c>
      <c r="K23" s="308">
        <f t="shared" si="6"/>
        <v>0</v>
      </c>
      <c r="L23" s="49"/>
      <c r="M23" s="50"/>
      <c r="N23" s="318">
        <f>分析係数表!H26</f>
        <v>8.8175548492147558E-3</v>
      </c>
      <c r="O23" s="310">
        <f t="shared" si="8"/>
        <v>0</v>
      </c>
      <c r="P23" s="316">
        <f>分析係数表!C26</f>
        <v>0.15308736674872969</v>
      </c>
      <c r="Q23" s="310">
        <f t="shared" si="7"/>
        <v>0</v>
      </c>
      <c r="R23" s="310">
        <v>0</v>
      </c>
      <c r="S23" s="311">
        <f t="shared" si="9"/>
        <v>0</v>
      </c>
      <c r="T23" s="316">
        <f>分析係数表!F26</f>
        <v>0.33811565690794865</v>
      </c>
      <c r="U23" s="313">
        <f t="shared" si="0"/>
        <v>0</v>
      </c>
      <c r="V23" s="320">
        <f>分析係数表!D26</f>
        <v>3.3929737559631502E-2</v>
      </c>
      <c r="W23" s="291">
        <f t="shared" si="1"/>
        <v>0</v>
      </c>
      <c r="X23" s="316">
        <f>分析係数表!E26</f>
        <v>3.3531988342571602E-2</v>
      </c>
      <c r="Y23" s="292">
        <f t="shared" si="2"/>
        <v>0</v>
      </c>
    </row>
    <row r="24" spans="1:25">
      <c r="A24" s="278">
        <v>20</v>
      </c>
      <c r="B24" s="266" t="s">
        <v>89</v>
      </c>
      <c r="C24" s="287"/>
      <c r="D24" s="298">
        <f>投入係数表!AO24</f>
        <v>0</v>
      </c>
      <c r="E24" s="306">
        <f t="shared" si="3"/>
        <v>0</v>
      </c>
      <c r="F24" s="316">
        <f>分析係数表!C27</f>
        <v>0.18884998044104273</v>
      </c>
      <c r="G24" s="306">
        <f t="shared" si="4"/>
        <v>0</v>
      </c>
      <c r="H24" s="306">
        <v>0</v>
      </c>
      <c r="I24" s="306">
        <f t="shared" si="5"/>
        <v>0</v>
      </c>
      <c r="J24" s="316">
        <f>分析係数表!G27</f>
        <v>0.16481626532719168</v>
      </c>
      <c r="K24" s="308">
        <f t="shared" si="6"/>
        <v>0</v>
      </c>
      <c r="L24" s="49"/>
      <c r="M24" s="50"/>
      <c r="N24" s="318">
        <f>分析係数表!H27</f>
        <v>2.2388024205688101E-2</v>
      </c>
      <c r="O24" s="310">
        <f t="shared" si="8"/>
        <v>0</v>
      </c>
      <c r="P24" s="316">
        <f>分析係数表!C27</f>
        <v>0.18884998044104273</v>
      </c>
      <c r="Q24" s="310">
        <f t="shared" si="7"/>
        <v>0</v>
      </c>
      <c r="R24" s="310">
        <v>0</v>
      </c>
      <c r="S24" s="311">
        <f t="shared" si="9"/>
        <v>0</v>
      </c>
      <c r="T24" s="316">
        <f>分析係数表!F27</f>
        <v>0.29536956526946395</v>
      </c>
      <c r="U24" s="313">
        <f t="shared" si="0"/>
        <v>0</v>
      </c>
      <c r="V24" s="320">
        <f>分析係数表!D27</f>
        <v>2.042747265118797E-2</v>
      </c>
      <c r="W24" s="291">
        <f t="shared" si="1"/>
        <v>0</v>
      </c>
      <c r="X24" s="316">
        <f>分析係数表!E27</f>
        <v>2.035082172191522E-2</v>
      </c>
      <c r="Y24" s="292">
        <f t="shared" si="2"/>
        <v>0</v>
      </c>
    </row>
    <row r="25" spans="1:25">
      <c r="A25" s="278">
        <v>21</v>
      </c>
      <c r="B25" s="266" t="s">
        <v>90</v>
      </c>
      <c r="C25" s="287"/>
      <c r="D25" s="298">
        <f>投入係数表!AO25</f>
        <v>0</v>
      </c>
      <c r="E25" s="306">
        <f t="shared" si="3"/>
        <v>0</v>
      </c>
      <c r="F25" s="316">
        <f>分析係数表!C28</f>
        <v>0.2115566871254172</v>
      </c>
      <c r="G25" s="306">
        <f t="shared" si="4"/>
        <v>0</v>
      </c>
      <c r="H25" s="306">
        <v>0</v>
      </c>
      <c r="I25" s="306">
        <f t="shared" si="5"/>
        <v>0</v>
      </c>
      <c r="J25" s="316">
        <f>分析係数表!G28</f>
        <v>0.18177207604774032</v>
      </c>
      <c r="K25" s="308">
        <f t="shared" si="6"/>
        <v>0</v>
      </c>
      <c r="L25" s="49"/>
      <c r="M25" s="50"/>
      <c r="N25" s="318">
        <f>分析係数表!H28</f>
        <v>7.2231792840574596E-3</v>
      </c>
      <c r="O25" s="310">
        <f t="shared" si="8"/>
        <v>0</v>
      </c>
      <c r="P25" s="316">
        <f>分析係数表!C28</f>
        <v>0.2115566871254172</v>
      </c>
      <c r="Q25" s="310">
        <f t="shared" si="7"/>
        <v>0</v>
      </c>
      <c r="R25" s="310">
        <v>0</v>
      </c>
      <c r="S25" s="311">
        <f t="shared" si="9"/>
        <v>0</v>
      </c>
      <c r="T25" s="316">
        <f>分析係数表!F28</f>
        <v>0.29628808224417325</v>
      </c>
      <c r="U25" s="313">
        <f t="shared" si="0"/>
        <v>0</v>
      </c>
      <c r="V25" s="320">
        <f>分析係数表!D28</f>
        <v>3.0551159487848582E-2</v>
      </c>
      <c r="W25" s="291">
        <f t="shared" si="1"/>
        <v>0</v>
      </c>
      <c r="X25" s="316">
        <f>分析係数表!E28</f>
        <v>3.018459578819983E-2</v>
      </c>
      <c r="Y25" s="292">
        <f t="shared" si="2"/>
        <v>0</v>
      </c>
    </row>
    <row r="26" spans="1:25">
      <c r="A26" s="278">
        <v>22</v>
      </c>
      <c r="B26" s="266" t="s">
        <v>64</v>
      </c>
      <c r="C26" s="287"/>
      <c r="D26" s="298">
        <f>投入係数表!AO26</f>
        <v>7.4788406743596901E-4</v>
      </c>
      <c r="E26" s="306">
        <f t="shared" si="3"/>
        <v>0</v>
      </c>
      <c r="F26" s="316">
        <f>分析係数表!C29</f>
        <v>0.4024048564090591</v>
      </c>
      <c r="G26" s="306">
        <f t="shared" si="4"/>
        <v>0</v>
      </c>
      <c r="H26" s="306">
        <v>0</v>
      </c>
      <c r="I26" s="306">
        <f t="shared" si="5"/>
        <v>0</v>
      </c>
      <c r="J26" s="316">
        <f>分析係数表!G29</f>
        <v>0.28848634430593861</v>
      </c>
      <c r="K26" s="308">
        <f t="shared" si="6"/>
        <v>0</v>
      </c>
      <c r="L26" s="49"/>
      <c r="M26" s="50"/>
      <c r="N26" s="318">
        <f>分析係数表!H29</f>
        <v>7.7130042947109994E-3</v>
      </c>
      <c r="O26" s="310">
        <f t="shared" si="8"/>
        <v>0</v>
      </c>
      <c r="P26" s="316">
        <f>分析係数表!C29</f>
        <v>0.4024048564090591</v>
      </c>
      <c r="Q26" s="310">
        <f t="shared" si="7"/>
        <v>0</v>
      </c>
      <c r="R26" s="310">
        <v>0</v>
      </c>
      <c r="S26" s="311">
        <f t="shared" si="9"/>
        <v>0</v>
      </c>
      <c r="T26" s="316">
        <f>分析係数表!F29</f>
        <v>0.40202182464221792</v>
      </c>
      <c r="U26" s="313">
        <f t="shared" si="0"/>
        <v>0</v>
      </c>
      <c r="V26" s="320">
        <f>分析係数表!D29</f>
        <v>7.9194780809421356E-2</v>
      </c>
      <c r="W26" s="291">
        <f t="shared" si="1"/>
        <v>0</v>
      </c>
      <c r="X26" s="316">
        <f>分析係数表!E29</f>
        <v>6.5944675090492746E-2</v>
      </c>
      <c r="Y26" s="292">
        <f t="shared" si="2"/>
        <v>0</v>
      </c>
    </row>
    <row r="27" spans="1:25">
      <c r="A27" s="278">
        <v>23</v>
      </c>
      <c r="B27" s="266" t="s">
        <v>91</v>
      </c>
      <c r="C27" s="287"/>
      <c r="D27" s="298">
        <f>投入係数表!AO27</f>
        <v>1.4773343726464036E-2</v>
      </c>
      <c r="E27" s="306">
        <f t="shared" si="3"/>
        <v>0</v>
      </c>
      <c r="F27" s="316">
        <f>分析係数表!C30</f>
        <v>1</v>
      </c>
      <c r="G27" s="306">
        <f t="shared" si="4"/>
        <v>0</v>
      </c>
      <c r="H27" s="306">
        <v>0</v>
      </c>
      <c r="I27" s="306">
        <f t="shared" si="5"/>
        <v>0</v>
      </c>
      <c r="J27" s="316">
        <f>分析係数表!G30</f>
        <v>0.33838967095036887</v>
      </c>
      <c r="K27" s="308">
        <f t="shared" si="6"/>
        <v>0</v>
      </c>
      <c r="L27" s="49"/>
      <c r="M27" s="50"/>
      <c r="N27" s="318">
        <f>分析係数表!H30</f>
        <v>0</v>
      </c>
      <c r="O27" s="310">
        <f t="shared" si="8"/>
        <v>0</v>
      </c>
      <c r="P27" s="316">
        <f>分析係数表!C30</f>
        <v>1</v>
      </c>
      <c r="Q27" s="310">
        <f t="shared" si="7"/>
        <v>0</v>
      </c>
      <c r="R27" s="310">
        <v>0</v>
      </c>
      <c r="S27" s="311">
        <f t="shared" si="9"/>
        <v>0</v>
      </c>
      <c r="T27" s="316">
        <f>分析係数表!F30</f>
        <v>0.46362091424568164</v>
      </c>
      <c r="U27" s="313">
        <f t="shared" si="0"/>
        <v>0</v>
      </c>
      <c r="V27" s="320">
        <f>分析係数表!D30</f>
        <v>7.3824536053885614E-2</v>
      </c>
      <c r="W27" s="291">
        <f t="shared" si="1"/>
        <v>0</v>
      </c>
      <c r="X27" s="316">
        <f>分析係数表!E30</f>
        <v>5.6949248710145881E-2</v>
      </c>
      <c r="Y27" s="292">
        <f t="shared" si="2"/>
        <v>0</v>
      </c>
    </row>
    <row r="28" spans="1:25">
      <c r="A28" s="278">
        <v>24</v>
      </c>
      <c r="B28" s="266" t="s">
        <v>92</v>
      </c>
      <c r="C28" s="287"/>
      <c r="D28" s="298">
        <f>投入係数表!AO28</f>
        <v>2.7703311230374626E-3</v>
      </c>
      <c r="E28" s="306">
        <f t="shared" si="3"/>
        <v>0</v>
      </c>
      <c r="F28" s="316">
        <f>分析係数表!C31</f>
        <v>0.99932498158227889</v>
      </c>
      <c r="G28" s="306">
        <f t="shared" si="4"/>
        <v>0</v>
      </c>
      <c r="H28" s="306">
        <v>0</v>
      </c>
      <c r="I28" s="306">
        <f t="shared" si="5"/>
        <v>0</v>
      </c>
      <c r="J28" s="316">
        <f>分析係数表!G31</f>
        <v>7.0262508387801376E-2</v>
      </c>
      <c r="K28" s="308">
        <f t="shared" si="6"/>
        <v>0</v>
      </c>
      <c r="L28" s="49"/>
      <c r="M28" s="50"/>
      <c r="N28" s="318">
        <f>分析係数表!H31</f>
        <v>3.314462019579964E-2</v>
      </c>
      <c r="O28" s="310">
        <f t="shared" si="8"/>
        <v>0</v>
      </c>
      <c r="P28" s="316">
        <f>分析係数表!C31</f>
        <v>0.99932498158227889</v>
      </c>
      <c r="Q28" s="310">
        <f t="shared" si="7"/>
        <v>0</v>
      </c>
      <c r="R28" s="310">
        <v>0</v>
      </c>
      <c r="S28" s="311">
        <f t="shared" si="9"/>
        <v>0</v>
      </c>
      <c r="T28" s="316">
        <f>分析係数表!F31</f>
        <v>0.39948542779773355</v>
      </c>
      <c r="U28" s="313">
        <f t="shared" si="0"/>
        <v>0</v>
      </c>
      <c r="V28" s="320">
        <f>分析係数表!D31</f>
        <v>2.9145126840892164E-3</v>
      </c>
      <c r="W28" s="291">
        <f t="shared" si="1"/>
        <v>0</v>
      </c>
      <c r="X28" s="316">
        <f>分析係数表!E31</f>
        <v>2.9145126840892164E-3</v>
      </c>
      <c r="Y28" s="292">
        <f t="shared" si="2"/>
        <v>0</v>
      </c>
    </row>
    <row r="29" spans="1:25">
      <c r="A29" s="278">
        <v>25</v>
      </c>
      <c r="B29" s="266" t="s">
        <v>1</v>
      </c>
      <c r="C29" s="287"/>
      <c r="D29" s="298">
        <f>投入係数表!AO29</f>
        <v>9.4802205731320016E-4</v>
      </c>
      <c r="E29" s="306">
        <f t="shared" si="3"/>
        <v>0</v>
      </c>
      <c r="F29" s="316">
        <f>分析係数表!C32</f>
        <v>0.9998360837770528</v>
      </c>
      <c r="G29" s="306">
        <f t="shared" si="4"/>
        <v>0</v>
      </c>
      <c r="H29" s="306">
        <v>0</v>
      </c>
      <c r="I29" s="306">
        <f t="shared" si="5"/>
        <v>0</v>
      </c>
      <c r="J29" s="316">
        <f>分析係数表!G32</f>
        <v>0.11380414292785156</v>
      </c>
      <c r="K29" s="308">
        <f t="shared" si="6"/>
        <v>0</v>
      </c>
      <c r="L29" s="49"/>
      <c r="M29" s="50"/>
      <c r="N29" s="318">
        <f>分析係数表!H32</f>
        <v>7.2296973654795713E-3</v>
      </c>
      <c r="O29" s="310">
        <f t="shared" si="8"/>
        <v>0</v>
      </c>
      <c r="P29" s="316">
        <f>分析係数表!C32</f>
        <v>0.9998360837770528</v>
      </c>
      <c r="Q29" s="310">
        <f t="shared" si="7"/>
        <v>0</v>
      </c>
      <c r="R29" s="310">
        <v>0</v>
      </c>
      <c r="S29" s="311">
        <f t="shared" si="9"/>
        <v>0</v>
      </c>
      <c r="T29" s="316">
        <f>分析係数表!F32</f>
        <v>0.44272670787830282</v>
      </c>
      <c r="U29" s="313">
        <f t="shared" si="0"/>
        <v>0</v>
      </c>
      <c r="V29" s="320">
        <f>分析係数表!D32</f>
        <v>2.1120085933633119E-2</v>
      </c>
      <c r="W29" s="291">
        <f t="shared" si="1"/>
        <v>0</v>
      </c>
      <c r="X29" s="316">
        <f>分析係数表!E32</f>
        <v>2.1120085933633119E-2</v>
      </c>
      <c r="Y29" s="292">
        <f t="shared" si="2"/>
        <v>0</v>
      </c>
    </row>
    <row r="30" spans="1:25">
      <c r="A30" s="278">
        <v>26</v>
      </c>
      <c r="B30" s="266" t="s">
        <v>2</v>
      </c>
      <c r="C30" s="287"/>
      <c r="D30" s="298">
        <f>投入係数表!AO30</f>
        <v>1.2561292259399903E-2</v>
      </c>
      <c r="E30" s="306">
        <f t="shared" si="3"/>
        <v>0</v>
      </c>
      <c r="F30" s="316">
        <f>分析係数表!C33</f>
        <v>0.99108509199615646</v>
      </c>
      <c r="G30" s="306">
        <f t="shared" si="4"/>
        <v>0</v>
      </c>
      <c r="H30" s="306">
        <v>0</v>
      </c>
      <c r="I30" s="306">
        <f t="shared" si="5"/>
        <v>0</v>
      </c>
      <c r="J30" s="316">
        <f>分析係数表!G33</f>
        <v>0.4529749017181946</v>
      </c>
      <c r="K30" s="308">
        <f t="shared" si="6"/>
        <v>0</v>
      </c>
      <c r="L30" s="49"/>
      <c r="M30" s="50"/>
      <c r="N30" s="318">
        <f>分析係数表!H33</f>
        <v>7.7168799106917146E-4</v>
      </c>
      <c r="O30" s="310">
        <f t="shared" si="8"/>
        <v>0</v>
      </c>
      <c r="P30" s="316">
        <f>分析係数表!C33</f>
        <v>0.99108509199615646</v>
      </c>
      <c r="Q30" s="310">
        <f t="shared" si="7"/>
        <v>0</v>
      </c>
      <c r="R30" s="310">
        <v>0</v>
      </c>
      <c r="S30" s="311">
        <f t="shared" si="9"/>
        <v>0</v>
      </c>
      <c r="T30" s="316">
        <f>分析係数表!F33</f>
        <v>0.63278689994307047</v>
      </c>
      <c r="U30" s="313">
        <f t="shared" si="0"/>
        <v>0</v>
      </c>
      <c r="V30" s="320">
        <f>分析係数表!D33</f>
        <v>8.7702783269007503E-2</v>
      </c>
      <c r="W30" s="291">
        <f t="shared" si="1"/>
        <v>0</v>
      </c>
      <c r="X30" s="316">
        <f>分析係数表!E33</f>
        <v>8.4336323251883824E-2</v>
      </c>
      <c r="Y30" s="292">
        <f t="shared" si="2"/>
        <v>0</v>
      </c>
    </row>
    <row r="31" spans="1:25">
      <c r="A31" s="278">
        <v>27</v>
      </c>
      <c r="B31" s="266" t="s">
        <v>65</v>
      </c>
      <c r="C31" s="287"/>
      <c r="D31" s="298">
        <f>投入係数表!AO31</f>
        <v>4.6453080808346809E-3</v>
      </c>
      <c r="E31" s="306">
        <f t="shared" si="3"/>
        <v>0</v>
      </c>
      <c r="F31" s="316">
        <f>分析係数表!C34</f>
        <v>0.24606089914510665</v>
      </c>
      <c r="G31" s="306">
        <f t="shared" si="4"/>
        <v>0</v>
      </c>
      <c r="H31" s="306">
        <v>0</v>
      </c>
      <c r="I31" s="306">
        <f t="shared" si="5"/>
        <v>0</v>
      </c>
      <c r="J31" s="316">
        <f>分析係数表!G34</f>
        <v>0.43749758717185111</v>
      </c>
      <c r="K31" s="308">
        <f t="shared" si="6"/>
        <v>0</v>
      </c>
      <c r="L31" s="49"/>
      <c r="M31" s="50"/>
      <c r="N31" s="318">
        <f>分析係数表!H34</f>
        <v>0.137069350800852</v>
      </c>
      <c r="O31" s="310">
        <f t="shared" si="8"/>
        <v>0</v>
      </c>
      <c r="P31" s="316">
        <f>分析係数表!C34</f>
        <v>0.24606089914510665</v>
      </c>
      <c r="Q31" s="310">
        <f t="shared" si="7"/>
        <v>0</v>
      </c>
      <c r="R31" s="310">
        <v>0</v>
      </c>
      <c r="S31" s="311">
        <f t="shared" si="9"/>
        <v>0</v>
      </c>
      <c r="T31" s="316">
        <f>分析係数表!F34</f>
        <v>0.68044247766447119</v>
      </c>
      <c r="U31" s="313">
        <f t="shared" si="0"/>
        <v>0</v>
      </c>
      <c r="V31" s="320">
        <f>分析係数表!D34</f>
        <v>0.15389009392691583</v>
      </c>
      <c r="W31" s="291">
        <f t="shared" si="1"/>
        <v>0</v>
      </c>
      <c r="X31" s="316">
        <f>分析係数表!E34</f>
        <v>0.1433320704064108</v>
      </c>
      <c r="Y31" s="292">
        <f t="shared" si="2"/>
        <v>0</v>
      </c>
    </row>
    <row r="32" spans="1:25">
      <c r="A32" s="278">
        <v>28</v>
      </c>
      <c r="B32" s="266" t="s">
        <v>66</v>
      </c>
      <c r="C32" s="287"/>
      <c r="D32" s="298">
        <f>投入係数表!AO32</f>
        <v>3.4881944919918473E-2</v>
      </c>
      <c r="E32" s="306">
        <f t="shared" si="3"/>
        <v>0</v>
      </c>
      <c r="F32" s="316">
        <f>分析係数表!C35</f>
        <v>0.75377646979277246</v>
      </c>
      <c r="G32" s="306">
        <f t="shared" si="4"/>
        <v>0</v>
      </c>
      <c r="H32" s="306">
        <v>0</v>
      </c>
      <c r="I32" s="306">
        <f t="shared" si="5"/>
        <v>0</v>
      </c>
      <c r="J32" s="316">
        <f>分析係数表!G35</f>
        <v>0.30282397072447498</v>
      </c>
      <c r="K32" s="308">
        <f t="shared" si="6"/>
        <v>0</v>
      </c>
      <c r="L32" s="49"/>
      <c r="M32" s="50"/>
      <c r="N32" s="318">
        <f>分析係数表!H35</f>
        <v>5.7629969222324183E-2</v>
      </c>
      <c r="O32" s="310">
        <f t="shared" si="8"/>
        <v>0</v>
      </c>
      <c r="P32" s="316">
        <f>分析係数表!C35</f>
        <v>0.75377646979277246</v>
      </c>
      <c r="Q32" s="310">
        <f t="shared" si="7"/>
        <v>0</v>
      </c>
      <c r="R32" s="310">
        <v>0</v>
      </c>
      <c r="S32" s="311">
        <f t="shared" si="9"/>
        <v>0</v>
      </c>
      <c r="T32" s="316">
        <f>分析係数表!F35</f>
        <v>0.60548890850388704</v>
      </c>
      <c r="U32" s="313">
        <f t="shared" si="0"/>
        <v>0</v>
      </c>
      <c r="V32" s="320">
        <f>分析係数表!D35</f>
        <v>4.0363234612300396E-2</v>
      </c>
      <c r="W32" s="291">
        <f t="shared" si="1"/>
        <v>0</v>
      </c>
      <c r="X32" s="316">
        <f>分析係数表!E35</f>
        <v>3.9154079363329694E-2</v>
      </c>
      <c r="Y32" s="292">
        <f t="shared" si="2"/>
        <v>0</v>
      </c>
    </row>
    <row r="33" spans="1:25">
      <c r="A33" s="278">
        <v>29</v>
      </c>
      <c r="B33" s="266" t="s">
        <v>93</v>
      </c>
      <c r="C33" s="287"/>
      <c r="D33" s="298">
        <f>投入係数表!AO33</f>
        <v>1.9207980239006894E-2</v>
      </c>
      <c r="E33" s="306">
        <f t="shared" si="3"/>
        <v>0</v>
      </c>
      <c r="F33" s="316">
        <f>分析係数表!C36</f>
        <v>0.99118010215945485</v>
      </c>
      <c r="G33" s="306">
        <f t="shared" si="4"/>
        <v>0</v>
      </c>
      <c r="H33" s="306">
        <v>0</v>
      </c>
      <c r="I33" s="306">
        <f t="shared" si="5"/>
        <v>0</v>
      </c>
      <c r="J33" s="316">
        <f>分析係数表!G36</f>
        <v>5.8650173764370726E-2</v>
      </c>
      <c r="K33" s="308">
        <f t="shared" si="6"/>
        <v>0</v>
      </c>
      <c r="L33" s="49"/>
      <c r="M33" s="50"/>
      <c r="N33" s="318">
        <f>分析係数表!H36</f>
        <v>0.2375179181177472</v>
      </c>
      <c r="O33" s="310">
        <f t="shared" si="8"/>
        <v>0</v>
      </c>
      <c r="P33" s="316">
        <f>分析係数表!C36</f>
        <v>0.99118010215945485</v>
      </c>
      <c r="Q33" s="310">
        <f t="shared" si="7"/>
        <v>0</v>
      </c>
      <c r="R33" s="310">
        <v>0</v>
      </c>
      <c r="S33" s="311">
        <f t="shared" si="9"/>
        <v>0</v>
      </c>
      <c r="T33" s="316">
        <f>分析係数表!F36</f>
        <v>0.81306518983088305</v>
      </c>
      <c r="U33" s="313">
        <f t="shared" si="0"/>
        <v>0</v>
      </c>
      <c r="V33" s="320">
        <f>分析係数表!D36</f>
        <v>1.5774342104513773E-2</v>
      </c>
      <c r="W33" s="291">
        <f t="shared" si="1"/>
        <v>0</v>
      </c>
      <c r="X33" s="316">
        <f>分析係数表!E36</f>
        <v>1.3229670821596217E-2</v>
      </c>
      <c r="Y33" s="292">
        <f t="shared" si="2"/>
        <v>0</v>
      </c>
    </row>
    <row r="34" spans="1:25">
      <c r="A34" s="278">
        <v>30</v>
      </c>
      <c r="B34" s="266" t="s">
        <v>94</v>
      </c>
      <c r="C34" s="287"/>
      <c r="D34" s="298">
        <f>投入係数表!AO34</f>
        <v>4.4894111202987322E-2</v>
      </c>
      <c r="E34" s="306">
        <f t="shared" si="3"/>
        <v>0</v>
      </c>
      <c r="F34" s="316">
        <f>分析係数表!C37</f>
        <v>0.58105140483022077</v>
      </c>
      <c r="G34" s="306">
        <f t="shared" si="4"/>
        <v>0</v>
      </c>
      <c r="H34" s="306">
        <v>0</v>
      </c>
      <c r="I34" s="306">
        <f t="shared" si="5"/>
        <v>0</v>
      </c>
      <c r="J34" s="316">
        <f>分析係数表!G37</f>
        <v>0.40235165952905672</v>
      </c>
      <c r="K34" s="308">
        <f t="shared" si="6"/>
        <v>0</v>
      </c>
      <c r="L34" s="49"/>
      <c r="M34" s="50"/>
      <c r="N34" s="318">
        <f>分析係数表!H37</f>
        <v>4.2719417558337268E-2</v>
      </c>
      <c r="O34" s="310">
        <f t="shared" si="8"/>
        <v>0</v>
      </c>
      <c r="P34" s="316">
        <f>分析係数表!C37</f>
        <v>0.58105140483022077</v>
      </c>
      <c r="Q34" s="310">
        <f t="shared" si="7"/>
        <v>0</v>
      </c>
      <c r="R34" s="310">
        <v>0</v>
      </c>
      <c r="S34" s="311">
        <f t="shared" si="9"/>
        <v>0</v>
      </c>
      <c r="T34" s="316">
        <f>分析係数表!F37</f>
        <v>0.63403708963374472</v>
      </c>
      <c r="U34" s="313">
        <f t="shared" si="0"/>
        <v>0</v>
      </c>
      <c r="V34" s="320">
        <f>分析係数表!D37</f>
        <v>7.9200513574427991E-2</v>
      </c>
      <c r="W34" s="291">
        <f t="shared" si="1"/>
        <v>0</v>
      </c>
      <c r="X34" s="316">
        <f>分析係数表!E37</f>
        <v>7.3600662533244779E-2</v>
      </c>
      <c r="Y34" s="292">
        <f t="shared" si="2"/>
        <v>0</v>
      </c>
    </row>
    <row r="35" spans="1:25">
      <c r="A35" s="278">
        <v>31</v>
      </c>
      <c r="B35" s="266" t="s">
        <v>95</v>
      </c>
      <c r="C35" s="287"/>
      <c r="D35" s="298">
        <f>投入係数表!AO35</f>
        <v>4.1844640251963196E-2</v>
      </c>
      <c r="E35" s="306">
        <f t="shared" si="3"/>
        <v>0</v>
      </c>
      <c r="F35" s="316">
        <f>分析係数表!C38</f>
        <v>0.47456671407271833</v>
      </c>
      <c r="G35" s="306">
        <f t="shared" si="4"/>
        <v>0</v>
      </c>
      <c r="H35" s="306">
        <v>0</v>
      </c>
      <c r="I35" s="306">
        <f t="shared" si="5"/>
        <v>0</v>
      </c>
      <c r="J35" s="316">
        <f>分析係数表!G38</f>
        <v>0.18003386475673192</v>
      </c>
      <c r="K35" s="308">
        <f t="shared" si="6"/>
        <v>0</v>
      </c>
      <c r="L35" s="49"/>
      <c r="M35" s="50"/>
      <c r="N35" s="318">
        <f>分析係数表!H38</f>
        <v>5.150358926080905E-2</v>
      </c>
      <c r="O35" s="310">
        <f t="shared" si="8"/>
        <v>0</v>
      </c>
      <c r="P35" s="316">
        <f>分析係数表!C38</f>
        <v>0.47456671407271833</v>
      </c>
      <c r="Q35" s="310">
        <f t="shared" si="7"/>
        <v>0</v>
      </c>
      <c r="R35" s="310">
        <v>0</v>
      </c>
      <c r="S35" s="311">
        <f t="shared" si="9"/>
        <v>0</v>
      </c>
      <c r="T35" s="316">
        <f>分析係数表!F38</f>
        <v>0.4997199825516766</v>
      </c>
      <c r="U35" s="313">
        <f t="shared" si="0"/>
        <v>0</v>
      </c>
      <c r="V35" s="320">
        <f>分析係数表!D38</f>
        <v>3.5590827435143364E-2</v>
      </c>
      <c r="W35" s="291">
        <f t="shared" si="1"/>
        <v>0</v>
      </c>
      <c r="X35" s="316">
        <f>分析係数表!E38</f>
        <v>3.1059891839156476E-2</v>
      </c>
      <c r="Y35" s="292">
        <f t="shared" si="2"/>
        <v>0</v>
      </c>
    </row>
    <row r="36" spans="1:25">
      <c r="A36" s="278">
        <v>32</v>
      </c>
      <c r="B36" s="266" t="s">
        <v>67</v>
      </c>
      <c r="C36" s="287"/>
      <c r="D36" s="298">
        <f>投入係数表!AO36</f>
        <v>0.10149629481379267</v>
      </c>
      <c r="E36" s="306">
        <f t="shared" si="3"/>
        <v>0</v>
      </c>
      <c r="F36" s="316">
        <f>分析係数表!C39</f>
        <v>1</v>
      </c>
      <c r="G36" s="306">
        <f t="shared" si="4"/>
        <v>0</v>
      </c>
      <c r="H36" s="306">
        <v>0</v>
      </c>
      <c r="I36" s="306">
        <f t="shared" si="5"/>
        <v>0</v>
      </c>
      <c r="J36" s="316">
        <f>分析係数表!G39</f>
        <v>0.33345520667958617</v>
      </c>
      <c r="K36" s="308">
        <f t="shared" si="6"/>
        <v>0</v>
      </c>
      <c r="L36" s="49"/>
      <c r="M36" s="50"/>
      <c r="N36" s="318">
        <f>分析係数表!H39</f>
        <v>5.0851604954235139E-3</v>
      </c>
      <c r="O36" s="310">
        <f t="shared" si="8"/>
        <v>0</v>
      </c>
      <c r="P36" s="316">
        <f>分析係数表!C39</f>
        <v>1</v>
      </c>
      <c r="Q36" s="310">
        <f t="shared" si="7"/>
        <v>0</v>
      </c>
      <c r="R36" s="310">
        <v>0</v>
      </c>
      <c r="S36" s="311">
        <f t="shared" si="9"/>
        <v>0</v>
      </c>
      <c r="T36" s="316">
        <f>分析係数表!F39</f>
        <v>0.70859596344355691</v>
      </c>
      <c r="U36" s="313">
        <f t="shared" si="0"/>
        <v>0</v>
      </c>
      <c r="V36" s="320">
        <f>分析係数表!D39</f>
        <v>4.8027598057070089E-2</v>
      </c>
      <c r="W36" s="291">
        <f t="shared" si="1"/>
        <v>0</v>
      </c>
      <c r="X36" s="316">
        <f>分析係数表!E39</f>
        <v>4.8027598057070089E-2</v>
      </c>
      <c r="Y36" s="292">
        <f t="shared" si="2"/>
        <v>0</v>
      </c>
    </row>
    <row r="37" spans="1:25">
      <c r="A37" s="278">
        <v>33</v>
      </c>
      <c r="B37" s="266" t="s">
        <v>96</v>
      </c>
      <c r="C37" s="287"/>
      <c r="D37" s="298">
        <f>投入係数表!AO37</f>
        <v>4.6611084484565676E-3</v>
      </c>
      <c r="E37" s="306">
        <f t="shared" si="3"/>
        <v>0</v>
      </c>
      <c r="F37" s="316">
        <f>分析係数表!C40</f>
        <v>0.78927678494152065</v>
      </c>
      <c r="G37" s="306">
        <f t="shared" si="4"/>
        <v>0</v>
      </c>
      <c r="H37" s="306">
        <v>0</v>
      </c>
      <c r="I37" s="306">
        <f t="shared" si="5"/>
        <v>0</v>
      </c>
      <c r="J37" s="316">
        <f>分析係数表!G40</f>
        <v>0.52314226927728547</v>
      </c>
      <c r="K37" s="308">
        <f t="shared" si="6"/>
        <v>0</v>
      </c>
      <c r="L37" s="49"/>
      <c r="M37" s="50"/>
      <c r="N37" s="318">
        <f>分析係数表!H40</f>
        <v>3.428475595158087E-2</v>
      </c>
      <c r="O37" s="310">
        <f t="shared" si="8"/>
        <v>0</v>
      </c>
      <c r="P37" s="316">
        <f>分析係数表!C40</f>
        <v>0.78927678494152065</v>
      </c>
      <c r="Q37" s="310">
        <f t="shared" si="7"/>
        <v>0</v>
      </c>
      <c r="R37" s="310">
        <v>0</v>
      </c>
      <c r="S37" s="311">
        <f t="shared" si="9"/>
        <v>0</v>
      </c>
      <c r="T37" s="316">
        <f>分析係数表!F40</f>
        <v>0.70623799726049996</v>
      </c>
      <c r="U37" s="313">
        <f t="shared" si="0"/>
        <v>0</v>
      </c>
      <c r="V37" s="320">
        <f>分析係数表!D40</f>
        <v>9.0697433955161888E-2</v>
      </c>
      <c r="W37" s="291">
        <f t="shared" si="1"/>
        <v>0</v>
      </c>
      <c r="X37" s="316">
        <f>分析係数表!E40</f>
        <v>9.0562666353757981E-2</v>
      </c>
      <c r="Y37" s="292">
        <f t="shared" si="2"/>
        <v>0</v>
      </c>
    </row>
    <row r="38" spans="1:25">
      <c r="A38" s="278">
        <v>34</v>
      </c>
      <c r="B38" s="266" t="s">
        <v>97</v>
      </c>
      <c r="C38" s="287"/>
      <c r="D38" s="298">
        <f>投入係数表!AO38</f>
        <v>1.3166973018238892E-4</v>
      </c>
      <c r="E38" s="306">
        <f t="shared" si="3"/>
        <v>0</v>
      </c>
      <c r="F38" s="316">
        <f>分析係数表!C41</f>
        <v>0.99594790611943085</v>
      </c>
      <c r="G38" s="306">
        <f t="shared" si="4"/>
        <v>0</v>
      </c>
      <c r="H38" s="306">
        <v>0</v>
      </c>
      <c r="I38" s="306">
        <f t="shared" si="5"/>
        <v>0</v>
      </c>
      <c r="J38" s="316">
        <f>分析係数表!G41</f>
        <v>0.50896339569449323</v>
      </c>
      <c r="K38" s="308">
        <f t="shared" si="6"/>
        <v>0</v>
      </c>
      <c r="L38" s="49"/>
      <c r="M38" s="50"/>
      <c r="N38" s="318">
        <f>分析係数表!H41</f>
        <v>5.504775199299148E-2</v>
      </c>
      <c r="O38" s="310">
        <f t="shared" si="8"/>
        <v>0</v>
      </c>
      <c r="P38" s="316">
        <f>分析係数表!C41</f>
        <v>0.99594790611943085</v>
      </c>
      <c r="Q38" s="310">
        <f t="shared" si="7"/>
        <v>0</v>
      </c>
      <c r="R38" s="310">
        <v>0</v>
      </c>
      <c r="S38" s="311">
        <f t="shared" si="9"/>
        <v>0</v>
      </c>
      <c r="T38" s="316">
        <f>分析係数表!F41</f>
        <v>0.58132099287543681</v>
      </c>
      <c r="U38" s="313">
        <f t="shared" si="0"/>
        <v>0</v>
      </c>
      <c r="V38" s="320">
        <f>分析係数表!D41</f>
        <v>0.12149342216939719</v>
      </c>
      <c r="W38" s="291">
        <f t="shared" si="1"/>
        <v>0</v>
      </c>
      <c r="X38" s="316">
        <f>分析係数表!E41</f>
        <v>0.11755967401821014</v>
      </c>
      <c r="Y38" s="292">
        <f t="shared" si="2"/>
        <v>0</v>
      </c>
    </row>
    <row r="39" spans="1:25">
      <c r="A39" s="278">
        <v>35</v>
      </c>
      <c r="B39" s="266" t="s">
        <v>3</v>
      </c>
      <c r="C39" s="287"/>
      <c r="D39" s="298">
        <f>投入係数表!AO39</f>
        <v>2.3700551432830004E-4</v>
      </c>
      <c r="E39" s="306">
        <f t="shared" si="3"/>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8"/>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ROUND(S39*V39,0)</f>
        <v>0</v>
      </c>
      <c r="X39" s="316">
        <f>分析係数表!E42</f>
        <v>0.11770088827882173</v>
      </c>
      <c r="Y39" s="292">
        <f>ROUND(S39*X39,0)</f>
        <v>0</v>
      </c>
    </row>
    <row r="40" spans="1:25">
      <c r="A40" s="278">
        <v>36</v>
      </c>
      <c r="B40" s="266" t="s">
        <v>98</v>
      </c>
      <c r="C40" s="287"/>
      <c r="D40" s="298">
        <f>投入係数表!AO40</f>
        <v>3.1010854852556235E-2</v>
      </c>
      <c r="E40" s="306">
        <f t="shared" si="3"/>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8"/>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ROUND(S40*V40,0)</f>
        <v>0</v>
      </c>
      <c r="X40" s="316">
        <f>分析係数表!E43</f>
        <v>0.11291103502841897</v>
      </c>
      <c r="Y40" s="292">
        <f>ROUND(S40*X40,0)</f>
        <v>0</v>
      </c>
    </row>
    <row r="41" spans="1:25">
      <c r="A41" s="278">
        <v>37</v>
      </c>
      <c r="B41" s="266" t="s">
        <v>99</v>
      </c>
      <c r="C41" s="287"/>
      <c r="D41" s="298">
        <f>投入係数表!AO41</f>
        <v>3.4181461955348161E-3</v>
      </c>
      <c r="E41" s="306">
        <f t="shared" si="3"/>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8"/>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ROUND(S41*V41,0)</f>
        <v>0</v>
      </c>
      <c r="X41" s="316">
        <f>分析係数表!E44</f>
        <v>0.16230318686650563</v>
      </c>
      <c r="Y41" s="292">
        <f>ROUND(S41*X41,0)</f>
        <v>0</v>
      </c>
    </row>
    <row r="42" spans="1:25">
      <c r="A42" s="278">
        <v>38</v>
      </c>
      <c r="B42" s="266" t="s">
        <v>4</v>
      </c>
      <c r="C42" s="287"/>
      <c r="D42" s="298">
        <f>投入係数表!AO42</f>
        <v>1.2113615176779779E-4</v>
      </c>
      <c r="E42" s="306">
        <f t="shared" si="3"/>
        <v>0</v>
      </c>
      <c r="F42" s="316">
        <f>分析係数表!C45</f>
        <v>1</v>
      </c>
      <c r="G42" s="306">
        <f>E42*F42</f>
        <v>0</v>
      </c>
      <c r="H42" s="306">
        <v>0</v>
      </c>
      <c r="I42" s="306">
        <f>C42+H42</f>
        <v>0</v>
      </c>
      <c r="J42" s="316">
        <f>分析係数表!G45</f>
        <v>0</v>
      </c>
      <c r="K42" s="308">
        <f>I42*J42</f>
        <v>0</v>
      </c>
      <c r="L42" s="49"/>
      <c r="M42" s="50"/>
      <c r="N42" s="318">
        <f>分析係数表!H45</f>
        <v>0</v>
      </c>
      <c r="O42" s="310">
        <f t="shared" si="8"/>
        <v>0</v>
      </c>
      <c r="P42" s="316">
        <f>分析係数表!C45</f>
        <v>1</v>
      </c>
      <c r="Q42" s="310">
        <f>O42*P42</f>
        <v>0</v>
      </c>
      <c r="R42" s="310">
        <v>0</v>
      </c>
      <c r="S42" s="311">
        <f>I42+R42</f>
        <v>0</v>
      </c>
      <c r="T42" s="316">
        <f>分析係数表!F45</f>
        <v>0</v>
      </c>
      <c r="U42" s="313">
        <f>S42*T42</f>
        <v>0</v>
      </c>
      <c r="V42" s="320">
        <f>分析係数表!D45</f>
        <v>0</v>
      </c>
      <c r="W42" s="291">
        <f>ROUND(S42*V42,0)</f>
        <v>0</v>
      </c>
      <c r="X42" s="316">
        <f>分析係数表!E45</f>
        <v>0</v>
      </c>
      <c r="Y42" s="292">
        <f>ROUND(S42*X42,0)</f>
        <v>0</v>
      </c>
    </row>
    <row r="43" spans="1:25">
      <c r="A43" s="278">
        <v>39</v>
      </c>
      <c r="B43" s="266" t="s">
        <v>5</v>
      </c>
      <c r="C43" s="299">
        <f>データ入力!C44</f>
        <v>0</v>
      </c>
      <c r="D43" s="298">
        <f>投入係数表!AO43</f>
        <v>0</v>
      </c>
      <c r="E43" s="306">
        <f t="shared" si="3"/>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8"/>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ROUND(S43*V43,0)</f>
        <v>0</v>
      </c>
      <c r="X43" s="316">
        <f>分析係数表!E46</f>
        <v>3.6024838177901608E-3</v>
      </c>
      <c r="Y43" s="292">
        <f>ROUND(S43*X43,0)</f>
        <v>0</v>
      </c>
    </row>
    <row r="44" spans="1:25">
      <c r="A44" s="279">
        <v>40</v>
      </c>
      <c r="B44" s="276" t="s">
        <v>279</v>
      </c>
      <c r="C44" s="293">
        <f>SUM(C5:C43)</f>
        <v>0</v>
      </c>
      <c r="D44" s="300">
        <f>投入係数表!AO44</f>
        <v>0.35062069110807981</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6716-6A89-4DC4-AA5C-D3C18BA6968B}">
  <dimension ref="A1:AW52"/>
  <sheetViews>
    <sheetView zoomScaleNormal="100" workbookViewId="0"/>
  </sheetViews>
  <sheetFormatPr defaultColWidth="8.25" defaultRowHeight="12"/>
  <cols>
    <col min="1" max="1" width="4.08203125" style="110" customWidth="1"/>
    <col min="2" max="2" width="18.9140625" style="67" customWidth="1"/>
    <col min="3" max="10" width="10.58203125" style="67" customWidth="1"/>
    <col min="11" max="11" width="3.33203125" style="110" customWidth="1"/>
    <col min="12" max="12" width="18.9140625" style="67" customWidth="1"/>
    <col min="13" max="16" width="10.6640625" style="67" customWidth="1"/>
    <col min="17" max="17" width="4.1640625" style="67" customWidth="1"/>
    <col min="18" max="18" width="3.33203125" style="67" customWidth="1"/>
    <col min="19" max="19" width="18.75" style="67" customWidth="1"/>
    <col min="20" max="24" width="10.58203125" style="67" customWidth="1"/>
    <col min="25" max="25" width="4.1640625" style="67" customWidth="1"/>
    <col min="26" max="26" width="3.33203125" style="67" customWidth="1"/>
    <col min="27" max="27" width="18.75" style="67" customWidth="1"/>
    <col min="28" max="35" width="10.58203125" style="67" customWidth="1"/>
    <col min="36" max="36" width="4.1640625" style="67" customWidth="1"/>
    <col min="37" max="37" width="3.33203125" style="67" customWidth="1"/>
    <col min="38" max="38" width="18.75" style="67" customWidth="1"/>
    <col min="39" max="40" width="10.6640625" style="67" customWidth="1"/>
    <col min="41" max="41" width="8.25" style="67"/>
    <col min="42" max="42" width="3.58203125" style="67" customWidth="1"/>
    <col min="43" max="43" width="19" style="67" customWidth="1"/>
    <col min="44" max="49" width="10.6640625" style="67" customWidth="1"/>
    <col min="50" max="16384" width="8.25" style="67"/>
  </cols>
  <sheetData>
    <row r="1" spans="1:49">
      <c r="A1" s="109" t="s">
        <v>0</v>
      </c>
      <c r="K1" s="109" t="s">
        <v>0</v>
      </c>
      <c r="R1" s="109" t="s">
        <v>0</v>
      </c>
      <c r="Z1" s="109" t="s">
        <v>0</v>
      </c>
      <c r="AK1" s="109" t="s">
        <v>0</v>
      </c>
    </row>
    <row r="2" spans="1:49">
      <c r="A2" s="110" t="s">
        <v>157</v>
      </c>
      <c r="K2" s="109" t="s">
        <v>197</v>
      </c>
      <c r="R2" s="109" t="s">
        <v>199</v>
      </c>
      <c r="V2" s="58"/>
      <c r="W2" s="58"/>
      <c r="X2" s="58"/>
      <c r="Z2" s="109" t="s">
        <v>201</v>
      </c>
      <c r="AK2" s="109" t="s">
        <v>203</v>
      </c>
    </row>
    <row r="3" spans="1:49">
      <c r="K3" s="109" t="s">
        <v>198</v>
      </c>
      <c r="R3" s="109" t="s">
        <v>200</v>
      </c>
      <c r="V3" s="58"/>
      <c r="W3" s="58"/>
      <c r="X3" s="58"/>
      <c r="Z3" s="109" t="s">
        <v>158</v>
      </c>
      <c r="AK3" s="109" t="s">
        <v>158</v>
      </c>
    </row>
    <row r="4" spans="1:49">
      <c r="V4" s="58"/>
      <c r="W4" s="58"/>
      <c r="X4" s="58"/>
      <c r="Z4" s="109" t="s">
        <v>202</v>
      </c>
      <c r="AP4" s="111" t="s">
        <v>195</v>
      </c>
      <c r="AU4" s="67" t="s">
        <v>159</v>
      </c>
    </row>
    <row r="5" spans="1:49">
      <c r="A5" s="112"/>
      <c r="B5" s="61"/>
      <c r="C5" s="113"/>
      <c r="D5" s="113"/>
      <c r="E5" s="113"/>
      <c r="F5" s="113"/>
      <c r="G5" s="113"/>
      <c r="H5" s="66"/>
      <c r="K5" s="112"/>
      <c r="L5" s="61"/>
      <c r="M5" s="114" t="s">
        <v>160</v>
      </c>
      <c r="N5" s="115" t="s">
        <v>160</v>
      </c>
      <c r="O5" s="113"/>
      <c r="P5" s="66"/>
      <c r="R5" s="112"/>
      <c r="S5" s="61"/>
      <c r="T5" s="368" t="s">
        <v>43</v>
      </c>
      <c r="U5" s="369"/>
      <c r="V5" s="7" t="s">
        <v>40</v>
      </c>
      <c r="W5" s="366" t="s">
        <v>44</v>
      </c>
      <c r="X5" s="367"/>
      <c r="Z5" s="112"/>
      <c r="AA5" s="61"/>
      <c r="AB5" s="69"/>
      <c r="AC5" s="61"/>
      <c r="AD5" s="61"/>
      <c r="AE5" s="61"/>
      <c r="AF5" s="61"/>
      <c r="AG5" s="113"/>
      <c r="AH5" s="113"/>
      <c r="AI5" s="113"/>
      <c r="AK5" s="112"/>
      <c r="AL5" s="61"/>
      <c r="AM5" s="113"/>
      <c r="AN5" s="66"/>
      <c r="AP5" s="112"/>
      <c r="AQ5" s="61"/>
      <c r="AR5" s="114" t="s">
        <v>161</v>
      </c>
      <c r="AS5" s="115"/>
      <c r="AT5" s="115" t="s">
        <v>161</v>
      </c>
      <c r="AU5" s="114"/>
      <c r="AV5" s="113"/>
      <c r="AW5" s="66"/>
    </row>
    <row r="6" spans="1:49" ht="24">
      <c r="A6" s="116" t="s">
        <v>162</v>
      </c>
      <c r="B6" s="37" t="s">
        <v>163</v>
      </c>
      <c r="C6" s="35" t="s">
        <v>164</v>
      </c>
      <c r="D6" s="35" t="s">
        <v>165</v>
      </c>
      <c r="E6" s="35" t="s">
        <v>166</v>
      </c>
      <c r="F6" s="35" t="s">
        <v>167</v>
      </c>
      <c r="G6" s="35" t="s">
        <v>168</v>
      </c>
      <c r="H6" s="34" t="s">
        <v>169</v>
      </c>
      <c r="I6" s="33"/>
      <c r="K6" s="116" t="s">
        <v>162</v>
      </c>
      <c r="L6" s="37" t="s">
        <v>163</v>
      </c>
      <c r="M6" s="35" t="s">
        <v>170</v>
      </c>
      <c r="N6" s="33" t="s">
        <v>171</v>
      </c>
      <c r="O6" s="35" t="s">
        <v>172</v>
      </c>
      <c r="P6" s="34" t="s">
        <v>164</v>
      </c>
      <c r="R6" s="116" t="s">
        <v>162</v>
      </c>
      <c r="S6" s="37" t="s">
        <v>163</v>
      </c>
      <c r="T6" s="262" t="s">
        <v>45</v>
      </c>
      <c r="U6" s="261" t="s">
        <v>46</v>
      </c>
      <c r="V6" s="263" t="s">
        <v>47</v>
      </c>
      <c r="W6" s="36" t="s">
        <v>48</v>
      </c>
      <c r="X6" s="261" t="s">
        <v>49</v>
      </c>
      <c r="Z6" s="116" t="s">
        <v>162</v>
      </c>
      <c r="AA6" s="38" t="s">
        <v>163</v>
      </c>
      <c r="AB6" s="32" t="s">
        <v>69</v>
      </c>
      <c r="AC6" s="33" t="s">
        <v>29</v>
      </c>
      <c r="AD6" s="33" t="s">
        <v>30</v>
      </c>
      <c r="AE6" s="33" t="s">
        <v>174</v>
      </c>
      <c r="AF6" s="33" t="s">
        <v>32</v>
      </c>
      <c r="AG6" s="35" t="s">
        <v>173</v>
      </c>
      <c r="AH6" s="35" t="s">
        <v>175</v>
      </c>
      <c r="AI6" s="35" t="s">
        <v>176</v>
      </c>
      <c r="AK6" s="116" t="s">
        <v>162</v>
      </c>
      <c r="AL6" s="37" t="s">
        <v>163</v>
      </c>
      <c r="AM6" s="35" t="s">
        <v>68</v>
      </c>
      <c r="AN6" s="34" t="s">
        <v>177</v>
      </c>
      <c r="AP6" s="116" t="s">
        <v>162</v>
      </c>
      <c r="AQ6" s="37" t="s">
        <v>163</v>
      </c>
      <c r="AR6" s="35" t="s">
        <v>170</v>
      </c>
      <c r="AS6" s="33" t="s">
        <v>178</v>
      </c>
      <c r="AT6" s="33" t="s">
        <v>171</v>
      </c>
      <c r="AU6" s="35" t="s">
        <v>179</v>
      </c>
      <c r="AV6" s="35" t="s">
        <v>172</v>
      </c>
      <c r="AW6" s="34" t="s">
        <v>164</v>
      </c>
    </row>
    <row r="7" spans="1:49">
      <c r="A7" s="117"/>
      <c r="B7" s="118"/>
      <c r="C7" s="119"/>
      <c r="D7" s="119"/>
      <c r="E7" s="119"/>
      <c r="F7" s="119"/>
      <c r="G7" s="119"/>
      <c r="H7" s="37"/>
      <c r="K7" s="117"/>
      <c r="L7" s="118"/>
      <c r="M7" s="120" t="s">
        <v>41</v>
      </c>
      <c r="N7" s="121" t="s">
        <v>42</v>
      </c>
      <c r="O7" s="120" t="s">
        <v>204</v>
      </c>
      <c r="P7" s="122" t="s">
        <v>205</v>
      </c>
      <c r="R7" s="117"/>
      <c r="S7" s="118"/>
      <c r="T7" s="264" t="s">
        <v>41</v>
      </c>
      <c r="U7" s="8" t="s">
        <v>42</v>
      </c>
      <c r="V7" s="8" t="s">
        <v>50</v>
      </c>
      <c r="W7" s="6" t="s">
        <v>51</v>
      </c>
      <c r="X7" s="8" t="s">
        <v>52</v>
      </c>
      <c r="Z7" s="117"/>
      <c r="AA7" s="118"/>
      <c r="AB7" s="123" t="s">
        <v>180</v>
      </c>
      <c r="AC7" s="124" t="s">
        <v>181</v>
      </c>
      <c r="AD7" s="124" t="s">
        <v>182</v>
      </c>
      <c r="AE7" s="124" t="s">
        <v>183</v>
      </c>
      <c r="AF7" s="124" t="s">
        <v>184</v>
      </c>
      <c r="AG7" s="125" t="s">
        <v>185</v>
      </c>
      <c r="AH7" s="120" t="s">
        <v>186</v>
      </c>
      <c r="AI7" s="120" t="s">
        <v>187</v>
      </c>
      <c r="AK7" s="117"/>
      <c r="AL7" s="118"/>
      <c r="AM7" s="120" t="s">
        <v>180</v>
      </c>
      <c r="AN7" s="122" t="s">
        <v>188</v>
      </c>
      <c r="AP7" s="117"/>
      <c r="AQ7" s="118"/>
      <c r="AR7" s="120" t="s">
        <v>180</v>
      </c>
      <c r="AS7" s="121" t="s">
        <v>181</v>
      </c>
      <c r="AT7" s="121" t="s">
        <v>182</v>
      </c>
      <c r="AU7" s="120" t="s">
        <v>189</v>
      </c>
      <c r="AV7" s="120" t="s">
        <v>190</v>
      </c>
      <c r="AW7" s="122" t="s">
        <v>191</v>
      </c>
    </row>
    <row r="8" spans="1:49">
      <c r="A8" s="273">
        <v>1</v>
      </c>
      <c r="B8" s="37" t="s">
        <v>73</v>
      </c>
      <c r="C8" s="126">
        <f t="shared" ref="C8:C47" si="0">P8</f>
        <v>0.17333290637377241</v>
      </c>
      <c r="D8" s="126">
        <f t="shared" ref="D8:E41" si="1">W8</f>
        <v>0.32298797552049696</v>
      </c>
      <c r="E8" s="126">
        <f t="shared" si="1"/>
        <v>0.12265584155979949</v>
      </c>
      <c r="F8" s="126">
        <f t="shared" ref="F8:G41" si="2">AH8</f>
        <v>0.42721038226158625</v>
      </c>
      <c r="G8" s="126">
        <f t="shared" si="2"/>
        <v>0.15155149614048036</v>
      </c>
      <c r="H8" s="127">
        <f t="shared" ref="H8:H47" si="3">AN8</f>
        <v>1.1299182227411633E-2</v>
      </c>
      <c r="K8" s="273">
        <v>1</v>
      </c>
      <c r="L8" s="37" t="s">
        <v>73</v>
      </c>
      <c r="M8" s="128">
        <f>取引基本表!AX5</f>
        <v>499657</v>
      </c>
      <c r="N8" s="129">
        <f>ABS(取引基本表!BJ5)</f>
        <v>413050</v>
      </c>
      <c r="O8" s="130">
        <f>N8/M8</f>
        <v>0.82666709362622759</v>
      </c>
      <c r="P8" s="131">
        <f>1-O8</f>
        <v>0.17333290637377241</v>
      </c>
      <c r="R8" s="273">
        <v>1</v>
      </c>
      <c r="S8" s="37" t="s">
        <v>73</v>
      </c>
      <c r="T8" s="132">
        <f>雇用表!C8</f>
        <v>52513</v>
      </c>
      <c r="U8" s="133">
        <f>雇用表!F8</f>
        <v>19942</v>
      </c>
      <c r="V8" s="132">
        <f>取引基本表!BL5</f>
        <v>162585</v>
      </c>
      <c r="W8" s="134">
        <f>T8/V8</f>
        <v>0.32298797552049696</v>
      </c>
      <c r="X8" s="134">
        <f>U8/V8</f>
        <v>0.12265584155979949</v>
      </c>
      <c r="Z8" s="273">
        <v>1</v>
      </c>
      <c r="AA8" s="37" t="s">
        <v>73</v>
      </c>
      <c r="AB8" s="135">
        <f t="array" ref="AB8:AF46">TRANSPOSE(取引基本表!C46:AO50)</f>
        <v>24640</v>
      </c>
      <c r="AC8" s="136">
        <v>22411</v>
      </c>
      <c r="AD8" s="136">
        <v>28121</v>
      </c>
      <c r="AE8" s="136">
        <v>3777</v>
      </c>
      <c r="AF8" s="136">
        <v>-9491</v>
      </c>
      <c r="AG8" s="137">
        <f>取引基本表!BL5</f>
        <v>162585</v>
      </c>
      <c r="AH8" s="127">
        <f>SUM(AB8:AF8)/AG8</f>
        <v>0.42721038226158625</v>
      </c>
      <c r="AI8" s="126">
        <f>AB8/AG8</f>
        <v>0.15155149614048036</v>
      </c>
      <c r="AK8" s="273">
        <v>1</v>
      </c>
      <c r="AL8" s="37" t="s">
        <v>73</v>
      </c>
      <c r="AM8" s="128">
        <f>取引基本表!AR5</f>
        <v>128280</v>
      </c>
      <c r="AN8" s="138">
        <f t="shared" ref="AN8:AN47" si="4">AM8/AM$47</f>
        <v>1.1299182227411633E-2</v>
      </c>
      <c r="AP8" s="273">
        <v>1</v>
      </c>
      <c r="AQ8" s="37" t="s">
        <v>73</v>
      </c>
      <c r="AR8" s="139">
        <f>取引基本表!AX5</f>
        <v>499657</v>
      </c>
      <c r="AS8" s="140">
        <f>取引基本表!BB5</f>
        <v>75978</v>
      </c>
      <c r="AT8" s="140">
        <f>ABS(取引基本表!BJ5)</f>
        <v>413050</v>
      </c>
      <c r="AU8" s="139">
        <f>AS8-AT8</f>
        <v>-337072</v>
      </c>
      <c r="AV8" s="141">
        <f>AT8/AR8</f>
        <v>0.82666709362622759</v>
      </c>
      <c r="AW8" s="138">
        <f>1-AV8</f>
        <v>0.17333290637377241</v>
      </c>
    </row>
    <row r="9" spans="1:49">
      <c r="A9" s="274">
        <v>2</v>
      </c>
      <c r="B9" s="37" t="s">
        <v>74</v>
      </c>
      <c r="C9" s="141">
        <f t="shared" si="0"/>
        <v>0.39351462480142041</v>
      </c>
      <c r="D9" s="141">
        <f t="shared" si="1"/>
        <v>0.29572434079210003</v>
      </c>
      <c r="E9" s="141">
        <f t="shared" si="1"/>
        <v>0.26862065342998215</v>
      </c>
      <c r="F9" s="141">
        <f t="shared" si="2"/>
        <v>0.63987813845992225</v>
      </c>
      <c r="G9" s="141">
        <f t="shared" si="2"/>
        <v>0.22817522849038765</v>
      </c>
      <c r="H9" s="138">
        <f t="shared" si="3"/>
        <v>5.0911500837573466E-4</v>
      </c>
      <c r="K9" s="274">
        <v>2</v>
      </c>
      <c r="L9" s="37" t="s">
        <v>74</v>
      </c>
      <c r="M9" s="128">
        <f>取引基本表!AX6</f>
        <v>21402</v>
      </c>
      <c r="N9" s="129">
        <f>ABS(取引基本表!BJ6)</f>
        <v>12980</v>
      </c>
      <c r="O9" s="130">
        <f t="shared" ref="O9:O47" si="5">N9/M9</f>
        <v>0.60648537519857959</v>
      </c>
      <c r="P9" s="131">
        <f t="shared" ref="P9:P43" si="6">1-O9</f>
        <v>0.39351462480142041</v>
      </c>
      <c r="R9" s="274">
        <v>2</v>
      </c>
      <c r="S9" s="37" t="s">
        <v>74</v>
      </c>
      <c r="T9" s="132">
        <f>雇用表!C9</f>
        <v>2815</v>
      </c>
      <c r="U9" s="133">
        <f>雇用表!F9</f>
        <v>2557</v>
      </c>
      <c r="V9" s="132">
        <f>取引基本表!BL6</f>
        <v>9519</v>
      </c>
      <c r="W9" s="134">
        <f t="shared" ref="W9:W47" si="7">T9/V9</f>
        <v>0.29572434079210003</v>
      </c>
      <c r="X9" s="134">
        <f t="shared" ref="X9:X47" si="8">U9/V9</f>
        <v>0.26862065342998215</v>
      </c>
      <c r="Z9" s="274">
        <v>2</v>
      </c>
      <c r="AA9" s="37" t="s">
        <v>74</v>
      </c>
      <c r="AB9" s="142">
        <v>2172</v>
      </c>
      <c r="AC9" s="129">
        <v>3008</v>
      </c>
      <c r="AD9" s="129">
        <v>689</v>
      </c>
      <c r="AE9" s="129">
        <v>355</v>
      </c>
      <c r="AF9" s="129">
        <v>-133</v>
      </c>
      <c r="AG9" s="128">
        <f>取引基本表!BL6</f>
        <v>9519</v>
      </c>
      <c r="AH9" s="138">
        <f t="shared" ref="AH9:AH41" si="9">SUM(AB9:AF9)/AG9</f>
        <v>0.63987813845992225</v>
      </c>
      <c r="AI9" s="141">
        <f t="shared" ref="AI9:AI47" si="10">AB9/AG9</f>
        <v>0.22817522849038765</v>
      </c>
      <c r="AK9" s="274">
        <v>2</v>
      </c>
      <c r="AL9" s="37" t="s">
        <v>74</v>
      </c>
      <c r="AM9" s="128">
        <f>取引基本表!AR6</f>
        <v>5780</v>
      </c>
      <c r="AN9" s="138">
        <f t="shared" si="4"/>
        <v>5.0911500837573466E-4</v>
      </c>
      <c r="AP9" s="274">
        <v>2</v>
      </c>
      <c r="AQ9" s="37" t="s">
        <v>74</v>
      </c>
      <c r="AR9" s="139">
        <f>取引基本表!AX6</f>
        <v>21402</v>
      </c>
      <c r="AS9" s="140">
        <f>取引基本表!BB6</f>
        <v>1097</v>
      </c>
      <c r="AT9" s="140">
        <f>ABS(取引基本表!BJ6)</f>
        <v>12980</v>
      </c>
      <c r="AU9" s="139">
        <f t="shared" ref="AU9:AU47" si="11">AS9-AT9</f>
        <v>-11883</v>
      </c>
      <c r="AV9" s="141">
        <f t="shared" ref="AV9:AV46" si="12">AT9/AR9</f>
        <v>0.60648537519857959</v>
      </c>
      <c r="AW9" s="138">
        <f t="shared" ref="AW9:AW47" si="13">1-AV9</f>
        <v>0.39351462480142041</v>
      </c>
    </row>
    <row r="10" spans="1:49">
      <c r="A10" s="274">
        <v>3</v>
      </c>
      <c r="B10" s="37" t="s">
        <v>75</v>
      </c>
      <c r="C10" s="141">
        <f t="shared" si="0"/>
        <v>0.12671464860287895</v>
      </c>
      <c r="D10" s="141">
        <f t="shared" si="1"/>
        <v>9.5045460793747427E-2</v>
      </c>
      <c r="E10" s="141">
        <f t="shared" si="1"/>
        <v>4.2279520059697977E-2</v>
      </c>
      <c r="F10" s="141">
        <f t="shared" si="2"/>
        <v>0.47381340455197063</v>
      </c>
      <c r="G10" s="141">
        <f t="shared" si="2"/>
        <v>0.17153349174243465</v>
      </c>
      <c r="H10" s="138">
        <f t="shared" si="3"/>
        <v>1.1608350684055029E-3</v>
      </c>
      <c r="K10" s="274">
        <v>3</v>
      </c>
      <c r="L10" s="37" t="s">
        <v>75</v>
      </c>
      <c r="M10" s="128">
        <f>取引基本表!AX7</f>
        <v>47240</v>
      </c>
      <c r="N10" s="129">
        <f>ABS(取引基本表!BJ7)</f>
        <v>41254</v>
      </c>
      <c r="O10" s="130">
        <f t="shared" si="5"/>
        <v>0.87328535139712105</v>
      </c>
      <c r="P10" s="131">
        <f t="shared" si="6"/>
        <v>0.12671464860287895</v>
      </c>
      <c r="R10" s="274">
        <v>3</v>
      </c>
      <c r="S10" s="37" t="s">
        <v>75</v>
      </c>
      <c r="T10" s="132">
        <f>雇用表!C10</f>
        <v>4840</v>
      </c>
      <c r="U10" s="133">
        <f>雇用表!F10</f>
        <v>2153</v>
      </c>
      <c r="V10" s="132">
        <f>取引基本表!BL7</f>
        <v>50923</v>
      </c>
      <c r="W10" s="134">
        <f t="shared" si="7"/>
        <v>9.5045460793747427E-2</v>
      </c>
      <c r="X10" s="134">
        <f t="shared" si="8"/>
        <v>4.2279520059697977E-2</v>
      </c>
      <c r="Z10" s="274">
        <v>3</v>
      </c>
      <c r="AA10" s="37" t="s">
        <v>75</v>
      </c>
      <c r="AB10" s="142">
        <v>8735</v>
      </c>
      <c r="AC10" s="129">
        <v>7731</v>
      </c>
      <c r="AD10" s="129">
        <v>6443</v>
      </c>
      <c r="AE10" s="129">
        <v>1294</v>
      </c>
      <c r="AF10" s="129">
        <v>-75</v>
      </c>
      <c r="AG10" s="128">
        <f>取引基本表!BL7</f>
        <v>50923</v>
      </c>
      <c r="AH10" s="138">
        <f t="shared" si="9"/>
        <v>0.47381340455197063</v>
      </c>
      <c r="AI10" s="141">
        <f t="shared" si="10"/>
        <v>0.17153349174243465</v>
      </c>
      <c r="AK10" s="274">
        <v>3</v>
      </c>
      <c r="AL10" s="37" t="s">
        <v>75</v>
      </c>
      <c r="AM10" s="128">
        <f>取引基本表!AR7</f>
        <v>13179</v>
      </c>
      <c r="AN10" s="138">
        <f t="shared" si="4"/>
        <v>1.1608350684055029E-3</v>
      </c>
      <c r="AP10" s="274">
        <v>3</v>
      </c>
      <c r="AQ10" s="37" t="s">
        <v>75</v>
      </c>
      <c r="AR10" s="139">
        <f>取引基本表!AX7</f>
        <v>47240</v>
      </c>
      <c r="AS10" s="140">
        <f>取引基本表!BB7</f>
        <v>44937</v>
      </c>
      <c r="AT10" s="140">
        <f>ABS(取引基本表!BJ7)</f>
        <v>41254</v>
      </c>
      <c r="AU10" s="139">
        <f t="shared" si="11"/>
        <v>3683</v>
      </c>
      <c r="AV10" s="141">
        <f t="shared" si="12"/>
        <v>0.87328535139712105</v>
      </c>
      <c r="AW10" s="138">
        <f t="shared" si="13"/>
        <v>0.12671464860287895</v>
      </c>
    </row>
    <row r="11" spans="1:49">
      <c r="A11" s="274">
        <v>4</v>
      </c>
      <c r="B11" s="37" t="s">
        <v>76</v>
      </c>
      <c r="C11" s="141">
        <f t="shared" si="0"/>
        <v>9.348517078458185E-3</v>
      </c>
      <c r="D11" s="141">
        <f t="shared" si="1"/>
        <v>4.0785268604474206E-2</v>
      </c>
      <c r="E11" s="141">
        <f t="shared" si="1"/>
        <v>3.926343022371024E-2</v>
      </c>
      <c r="F11" s="141">
        <f t="shared" si="2"/>
        <v>0.54360066960888753</v>
      </c>
      <c r="G11" s="141">
        <f t="shared" si="2"/>
        <v>0.2579516055394917</v>
      </c>
      <c r="H11" s="138">
        <f t="shared" si="3"/>
        <v>-1.9466162084954558E-5</v>
      </c>
      <c r="K11" s="274">
        <v>4</v>
      </c>
      <c r="L11" s="37" t="s">
        <v>76</v>
      </c>
      <c r="M11" s="128">
        <f>取引基本表!AX8</f>
        <v>614429</v>
      </c>
      <c r="N11" s="129">
        <f>ABS(取引基本表!BJ8)</f>
        <v>608685</v>
      </c>
      <c r="O11" s="130">
        <f t="shared" si="5"/>
        <v>0.99065148292154181</v>
      </c>
      <c r="P11" s="131">
        <f t="shared" si="6"/>
        <v>9.348517078458185E-3</v>
      </c>
      <c r="R11" s="274">
        <v>4</v>
      </c>
      <c r="S11" s="37" t="s">
        <v>76</v>
      </c>
      <c r="T11" s="132">
        <f>雇用表!C11</f>
        <v>268</v>
      </c>
      <c r="U11" s="133">
        <f>雇用表!F11</f>
        <v>258</v>
      </c>
      <c r="V11" s="132">
        <f>取引基本表!BL8</f>
        <v>6571</v>
      </c>
      <c r="W11" s="134">
        <f t="shared" si="7"/>
        <v>4.0785268604474206E-2</v>
      </c>
      <c r="X11" s="134">
        <f t="shared" si="8"/>
        <v>3.926343022371024E-2</v>
      </c>
      <c r="Z11" s="274">
        <v>4</v>
      </c>
      <c r="AA11" s="37" t="s">
        <v>76</v>
      </c>
      <c r="AB11" s="142">
        <v>1695</v>
      </c>
      <c r="AC11" s="129">
        <v>790</v>
      </c>
      <c r="AD11" s="129">
        <v>743</v>
      </c>
      <c r="AE11" s="129">
        <v>344</v>
      </c>
      <c r="AF11" s="129">
        <v>0</v>
      </c>
      <c r="AG11" s="128">
        <f>取引基本表!BL8</f>
        <v>6571</v>
      </c>
      <c r="AH11" s="138">
        <f t="shared" si="9"/>
        <v>0.54360066960888753</v>
      </c>
      <c r="AI11" s="141">
        <f t="shared" si="10"/>
        <v>0.2579516055394917</v>
      </c>
      <c r="AK11" s="274">
        <v>4</v>
      </c>
      <c r="AL11" s="37" t="s">
        <v>76</v>
      </c>
      <c r="AM11" s="128">
        <f>取引基本表!AR8</f>
        <v>-221</v>
      </c>
      <c r="AN11" s="138">
        <f t="shared" si="4"/>
        <v>-1.9466162084954558E-5</v>
      </c>
      <c r="AP11" s="274">
        <v>4</v>
      </c>
      <c r="AQ11" s="37" t="s">
        <v>76</v>
      </c>
      <c r="AR11" s="139">
        <f>取引基本表!AX8</f>
        <v>614429</v>
      </c>
      <c r="AS11" s="140">
        <f>取引基本表!BB8</f>
        <v>827</v>
      </c>
      <c r="AT11" s="140">
        <f>ABS(取引基本表!BJ8)</f>
        <v>608685</v>
      </c>
      <c r="AU11" s="139">
        <f t="shared" si="11"/>
        <v>-607858</v>
      </c>
      <c r="AV11" s="141">
        <f t="shared" si="12"/>
        <v>0.99065148292154181</v>
      </c>
      <c r="AW11" s="138">
        <f t="shared" si="13"/>
        <v>9.348517078458185E-3</v>
      </c>
    </row>
    <row r="12" spans="1:49">
      <c r="A12" s="274">
        <v>5</v>
      </c>
      <c r="B12" s="37" t="s">
        <v>77</v>
      </c>
      <c r="C12" s="141">
        <f t="shared" si="0"/>
        <v>0.26169189557273109</v>
      </c>
      <c r="D12" s="141">
        <f t="shared" si="1"/>
        <v>3.4578030097235327E-2</v>
      </c>
      <c r="E12" s="141">
        <f t="shared" si="1"/>
        <v>3.3355134693599395E-2</v>
      </c>
      <c r="F12" s="141">
        <f t="shared" si="2"/>
        <v>0.33651535386825859</v>
      </c>
      <c r="G12" s="141">
        <f t="shared" si="2"/>
        <v>0.13770114594385849</v>
      </c>
      <c r="H12" s="138">
        <f t="shared" si="3"/>
        <v>0.10146071966313146</v>
      </c>
      <c r="K12" s="274">
        <v>5</v>
      </c>
      <c r="L12" s="37" t="s">
        <v>77</v>
      </c>
      <c r="M12" s="128">
        <f>取引基本表!AX9</f>
        <v>1887055</v>
      </c>
      <c r="N12" s="129">
        <f>ABS(取引基本表!BJ9)</f>
        <v>1393228</v>
      </c>
      <c r="O12" s="130">
        <f t="shared" si="5"/>
        <v>0.73830810442726891</v>
      </c>
      <c r="P12" s="131">
        <f t="shared" si="6"/>
        <v>0.26169189557273109</v>
      </c>
      <c r="R12" s="274">
        <v>5</v>
      </c>
      <c r="S12" s="37" t="s">
        <v>77</v>
      </c>
      <c r="T12" s="132">
        <f>雇用表!C12</f>
        <v>73064</v>
      </c>
      <c r="U12" s="133">
        <f>雇用表!F12</f>
        <v>70480</v>
      </c>
      <c r="V12" s="132">
        <f>取引基本表!BL9</f>
        <v>2113018</v>
      </c>
      <c r="W12" s="134">
        <f t="shared" si="7"/>
        <v>3.4578030097235327E-2</v>
      </c>
      <c r="X12" s="134">
        <f t="shared" si="8"/>
        <v>3.3355134693599395E-2</v>
      </c>
      <c r="Z12" s="274">
        <v>5</v>
      </c>
      <c r="AA12" s="37" t="s">
        <v>77</v>
      </c>
      <c r="AB12" s="142">
        <v>290965</v>
      </c>
      <c r="AC12" s="129">
        <v>184090</v>
      </c>
      <c r="AD12" s="129">
        <v>137207</v>
      </c>
      <c r="AE12" s="129">
        <v>103447</v>
      </c>
      <c r="AF12" s="129">
        <v>-4646</v>
      </c>
      <c r="AG12" s="128">
        <f>取引基本表!BL9</f>
        <v>2113018</v>
      </c>
      <c r="AH12" s="138">
        <f t="shared" si="9"/>
        <v>0.33651535386825859</v>
      </c>
      <c r="AI12" s="141">
        <f t="shared" si="10"/>
        <v>0.13770114594385849</v>
      </c>
      <c r="AK12" s="274">
        <v>5</v>
      </c>
      <c r="AL12" s="37" t="s">
        <v>77</v>
      </c>
      <c r="AM12" s="128">
        <f>取引基本表!AR9</f>
        <v>1151887</v>
      </c>
      <c r="AN12" s="138">
        <f t="shared" si="4"/>
        <v>0.10146071966313146</v>
      </c>
      <c r="AP12" s="274">
        <v>5</v>
      </c>
      <c r="AQ12" s="37" t="s">
        <v>77</v>
      </c>
      <c r="AR12" s="139">
        <f>取引基本表!AX9</f>
        <v>1887055</v>
      </c>
      <c r="AS12" s="140">
        <f>取引基本表!BB9</f>
        <v>1619191</v>
      </c>
      <c r="AT12" s="140">
        <f>ABS(取引基本表!BJ9)</f>
        <v>1393228</v>
      </c>
      <c r="AU12" s="139">
        <f t="shared" si="11"/>
        <v>225963</v>
      </c>
      <c r="AV12" s="141">
        <f t="shared" si="12"/>
        <v>0.73830810442726891</v>
      </c>
      <c r="AW12" s="138">
        <f t="shared" si="13"/>
        <v>0.26169189557273109</v>
      </c>
    </row>
    <row r="13" spans="1:49">
      <c r="A13" s="274">
        <v>6</v>
      </c>
      <c r="B13" s="37" t="s">
        <v>78</v>
      </c>
      <c r="C13" s="141">
        <f t="shared" si="0"/>
        <v>8.2810371123538395E-2</v>
      </c>
      <c r="D13" s="141">
        <f t="shared" si="1"/>
        <v>0.12720758845381647</v>
      </c>
      <c r="E13" s="141">
        <f t="shared" si="1"/>
        <v>9.5492852763317662E-2</v>
      </c>
      <c r="F13" s="141">
        <f t="shared" si="2"/>
        <v>0.39077170920544851</v>
      </c>
      <c r="G13" s="141">
        <f t="shared" si="2"/>
        <v>0.2721720626600464</v>
      </c>
      <c r="H13" s="138">
        <f t="shared" si="3"/>
        <v>1.212874021164739E-2</v>
      </c>
      <c r="K13" s="274">
        <v>6</v>
      </c>
      <c r="L13" s="37" t="s">
        <v>78</v>
      </c>
      <c r="M13" s="128">
        <f>取引基本表!AX10</f>
        <v>245875</v>
      </c>
      <c r="N13" s="129">
        <f>ABS(取引基本表!BJ10)</f>
        <v>225514</v>
      </c>
      <c r="O13" s="130">
        <f t="shared" si="5"/>
        <v>0.9171896288764616</v>
      </c>
      <c r="P13" s="131">
        <f t="shared" si="6"/>
        <v>8.2810371123538395E-2</v>
      </c>
      <c r="R13" s="274">
        <v>6</v>
      </c>
      <c r="S13" s="37" t="s">
        <v>78</v>
      </c>
      <c r="T13" s="132">
        <f>雇用表!C13</f>
        <v>10581</v>
      </c>
      <c r="U13" s="133">
        <f>雇用表!F13</f>
        <v>7943</v>
      </c>
      <c r="V13" s="132">
        <f>取引基本表!BL10</f>
        <v>83179</v>
      </c>
      <c r="W13" s="134">
        <f t="shared" si="7"/>
        <v>0.12720758845381647</v>
      </c>
      <c r="X13" s="134">
        <f t="shared" si="8"/>
        <v>9.5492852763317662E-2</v>
      </c>
      <c r="Z13" s="274">
        <v>6</v>
      </c>
      <c r="AA13" s="37" t="s">
        <v>78</v>
      </c>
      <c r="AB13" s="142">
        <v>22639</v>
      </c>
      <c r="AC13" s="129">
        <v>-1243</v>
      </c>
      <c r="AD13" s="129">
        <v>10613</v>
      </c>
      <c r="AE13" s="129">
        <v>495</v>
      </c>
      <c r="AF13" s="129">
        <v>0</v>
      </c>
      <c r="AG13" s="128">
        <f>取引基本表!BL10</f>
        <v>83179</v>
      </c>
      <c r="AH13" s="138">
        <f t="shared" si="9"/>
        <v>0.39077170920544851</v>
      </c>
      <c r="AI13" s="141">
        <f t="shared" si="10"/>
        <v>0.2721720626600464</v>
      </c>
      <c r="AK13" s="274">
        <v>6</v>
      </c>
      <c r="AL13" s="37" t="s">
        <v>78</v>
      </c>
      <c r="AM13" s="128">
        <f>取引基本表!AR10</f>
        <v>137698</v>
      </c>
      <c r="AN13" s="138">
        <f t="shared" si="4"/>
        <v>1.212874021164739E-2</v>
      </c>
      <c r="AP13" s="274">
        <v>6</v>
      </c>
      <c r="AQ13" s="37" t="s">
        <v>78</v>
      </c>
      <c r="AR13" s="139">
        <f>取引基本表!AX10</f>
        <v>245875</v>
      </c>
      <c r="AS13" s="140">
        <f>取引基本表!BB10</f>
        <v>62818</v>
      </c>
      <c r="AT13" s="140">
        <f>ABS(取引基本表!BJ10)</f>
        <v>225514</v>
      </c>
      <c r="AU13" s="139">
        <f t="shared" si="11"/>
        <v>-162696</v>
      </c>
      <c r="AV13" s="141">
        <f t="shared" si="12"/>
        <v>0.9171896288764616</v>
      </c>
      <c r="AW13" s="138">
        <f t="shared" si="13"/>
        <v>8.2810371123538395E-2</v>
      </c>
    </row>
    <row r="14" spans="1:49">
      <c r="A14" s="274">
        <v>7</v>
      </c>
      <c r="B14" s="37" t="s">
        <v>79</v>
      </c>
      <c r="C14" s="141">
        <f t="shared" si="0"/>
        <v>0.29759344347769412</v>
      </c>
      <c r="D14" s="141">
        <f t="shared" si="1"/>
        <v>4.3833041969742803E-2</v>
      </c>
      <c r="E14" s="141">
        <f t="shared" si="1"/>
        <v>3.8757158040430381E-2</v>
      </c>
      <c r="F14" s="141">
        <f t="shared" si="2"/>
        <v>0.35598651785260127</v>
      </c>
      <c r="G14" s="141">
        <f t="shared" si="2"/>
        <v>0.17335642824825784</v>
      </c>
      <c r="H14" s="138">
        <f t="shared" si="3"/>
        <v>1.9165801846449152E-3</v>
      </c>
      <c r="K14" s="274">
        <v>7</v>
      </c>
      <c r="L14" s="37" t="s">
        <v>79</v>
      </c>
      <c r="M14" s="128">
        <f>取引基本表!AX11</f>
        <v>490992</v>
      </c>
      <c r="N14" s="129">
        <f>ABS(取引基本表!BJ11)</f>
        <v>344876</v>
      </c>
      <c r="O14" s="130">
        <f t="shared" si="5"/>
        <v>0.70240655652230588</v>
      </c>
      <c r="P14" s="131">
        <f t="shared" si="6"/>
        <v>0.29759344347769412</v>
      </c>
      <c r="R14" s="274">
        <v>7</v>
      </c>
      <c r="S14" s="37" t="s">
        <v>79</v>
      </c>
      <c r="T14" s="132">
        <f>雇用表!C14</f>
        <v>16373</v>
      </c>
      <c r="U14" s="133">
        <f>雇用表!F14</f>
        <v>14477</v>
      </c>
      <c r="V14" s="132">
        <f>取引基本表!BL11</f>
        <v>373531</v>
      </c>
      <c r="W14" s="134">
        <f t="shared" si="7"/>
        <v>4.3833041969742803E-2</v>
      </c>
      <c r="X14" s="134">
        <f t="shared" si="8"/>
        <v>3.8757158040430381E-2</v>
      </c>
      <c r="Z14" s="274">
        <v>7</v>
      </c>
      <c r="AA14" s="37" t="s">
        <v>79</v>
      </c>
      <c r="AB14" s="142">
        <v>64754</v>
      </c>
      <c r="AC14" s="129">
        <v>31516</v>
      </c>
      <c r="AD14" s="129">
        <v>23384</v>
      </c>
      <c r="AE14" s="129">
        <v>13318</v>
      </c>
      <c r="AF14" s="129">
        <v>0</v>
      </c>
      <c r="AG14" s="128">
        <f>取引基本表!BL11</f>
        <v>373531</v>
      </c>
      <c r="AH14" s="138">
        <f t="shared" si="9"/>
        <v>0.35598651785260127</v>
      </c>
      <c r="AI14" s="141">
        <f t="shared" si="10"/>
        <v>0.17335642824825784</v>
      </c>
      <c r="AK14" s="274">
        <v>7</v>
      </c>
      <c r="AL14" s="37" t="s">
        <v>79</v>
      </c>
      <c r="AM14" s="128">
        <f>取引基本表!AR11</f>
        <v>21759</v>
      </c>
      <c r="AN14" s="138">
        <f t="shared" si="4"/>
        <v>1.9165801846449152E-3</v>
      </c>
      <c r="AP14" s="274">
        <v>7</v>
      </c>
      <c r="AQ14" s="37" t="s">
        <v>79</v>
      </c>
      <c r="AR14" s="139">
        <f>取引基本表!AX11</f>
        <v>490992</v>
      </c>
      <c r="AS14" s="140">
        <f>取引基本表!BB11</f>
        <v>227415</v>
      </c>
      <c r="AT14" s="140">
        <f>ABS(取引基本表!BJ11)</f>
        <v>344876</v>
      </c>
      <c r="AU14" s="139">
        <f t="shared" si="11"/>
        <v>-117461</v>
      </c>
      <c r="AV14" s="141">
        <f t="shared" si="12"/>
        <v>0.70240655652230588</v>
      </c>
      <c r="AW14" s="138">
        <f t="shared" si="13"/>
        <v>0.29759344347769412</v>
      </c>
    </row>
    <row r="15" spans="1:49">
      <c r="A15" s="274">
        <v>8</v>
      </c>
      <c r="B15" s="37" t="s">
        <v>80</v>
      </c>
      <c r="C15" s="141">
        <f t="shared" si="0"/>
        <v>0.21593049601829584</v>
      </c>
      <c r="D15" s="141">
        <f t="shared" si="1"/>
        <v>1.5678367482667734E-2</v>
      </c>
      <c r="E15" s="141">
        <f t="shared" si="1"/>
        <v>1.5634458686506418E-2</v>
      </c>
      <c r="F15" s="141">
        <f t="shared" si="2"/>
        <v>0.35842164855867914</v>
      </c>
      <c r="G15" s="141">
        <f t="shared" si="2"/>
        <v>0.1171240792325445</v>
      </c>
      <c r="H15" s="138">
        <f t="shared" si="3"/>
        <v>7.9892300155183192E-3</v>
      </c>
      <c r="K15" s="274">
        <v>8</v>
      </c>
      <c r="L15" s="37" t="s">
        <v>80</v>
      </c>
      <c r="M15" s="128">
        <f>取引基本表!AX12</f>
        <v>1413214</v>
      </c>
      <c r="N15" s="129">
        <f>ABS(取引基本表!BJ12)</f>
        <v>1108058</v>
      </c>
      <c r="O15" s="130">
        <f t="shared" si="5"/>
        <v>0.78406950398170416</v>
      </c>
      <c r="P15" s="131">
        <f t="shared" si="6"/>
        <v>0.21593049601829584</v>
      </c>
      <c r="R15" s="274">
        <v>8</v>
      </c>
      <c r="S15" s="37" t="s">
        <v>80</v>
      </c>
      <c r="T15" s="132">
        <f>雇用表!C15</f>
        <v>26780</v>
      </c>
      <c r="U15" s="133">
        <f>雇用表!F15</f>
        <v>26705</v>
      </c>
      <c r="V15" s="132">
        <f>取引基本表!BL12</f>
        <v>1708086</v>
      </c>
      <c r="W15" s="134">
        <f t="shared" si="7"/>
        <v>1.5678367482667734E-2</v>
      </c>
      <c r="X15" s="134">
        <f t="shared" si="8"/>
        <v>1.5634458686506418E-2</v>
      </c>
      <c r="Z15" s="274">
        <v>8</v>
      </c>
      <c r="AA15" s="37" t="s">
        <v>80</v>
      </c>
      <c r="AB15" s="142">
        <v>200058</v>
      </c>
      <c r="AC15" s="129">
        <v>141047</v>
      </c>
      <c r="AD15" s="129">
        <v>267742</v>
      </c>
      <c r="AE15" s="129">
        <v>3373</v>
      </c>
      <c r="AF15" s="129">
        <v>-5</v>
      </c>
      <c r="AG15" s="128">
        <f>取引基本表!BL12</f>
        <v>1708086</v>
      </c>
      <c r="AH15" s="138">
        <f t="shared" si="9"/>
        <v>0.35842164855867914</v>
      </c>
      <c r="AI15" s="141">
        <f t="shared" si="10"/>
        <v>0.1171240792325445</v>
      </c>
      <c r="AK15" s="274">
        <v>8</v>
      </c>
      <c r="AL15" s="37" t="s">
        <v>80</v>
      </c>
      <c r="AM15" s="128">
        <f>取引基本表!AR12</f>
        <v>90702</v>
      </c>
      <c r="AN15" s="138">
        <f t="shared" si="4"/>
        <v>7.9892300155183192E-3</v>
      </c>
      <c r="AP15" s="274">
        <v>8</v>
      </c>
      <c r="AQ15" s="37" t="s">
        <v>80</v>
      </c>
      <c r="AR15" s="139">
        <f>取引基本表!AX12</f>
        <v>1413214</v>
      </c>
      <c r="AS15" s="140">
        <f>取引基本表!BB12</f>
        <v>1402930</v>
      </c>
      <c r="AT15" s="140">
        <f>ABS(取引基本表!BJ12)</f>
        <v>1108058</v>
      </c>
      <c r="AU15" s="139">
        <f t="shared" si="11"/>
        <v>294872</v>
      </c>
      <c r="AV15" s="141">
        <f t="shared" si="12"/>
        <v>0.78406950398170416</v>
      </c>
      <c r="AW15" s="138">
        <f t="shared" si="13"/>
        <v>0.21593049601829584</v>
      </c>
    </row>
    <row r="16" spans="1:49">
      <c r="A16" s="274">
        <v>9</v>
      </c>
      <c r="B16" s="37" t="s">
        <v>81</v>
      </c>
      <c r="C16" s="141">
        <f t="shared" si="0"/>
        <v>0.18770505348742417</v>
      </c>
      <c r="D16" s="141">
        <f t="shared" si="1"/>
        <v>1.0339400475073228E-2</v>
      </c>
      <c r="E16" s="141">
        <f t="shared" si="1"/>
        <v>1.0339400475073228E-2</v>
      </c>
      <c r="F16" s="141">
        <f t="shared" si="2"/>
        <v>0.2627694146106877</v>
      </c>
      <c r="G16" s="141">
        <f t="shared" si="2"/>
        <v>1.5279579137581789E-2</v>
      </c>
      <c r="H16" s="138">
        <f t="shared" si="3"/>
        <v>6.0242927132958465E-3</v>
      </c>
      <c r="K16" s="274">
        <v>9</v>
      </c>
      <c r="L16" s="37" t="s">
        <v>81</v>
      </c>
      <c r="M16" s="128">
        <f>取引基本表!AX13</f>
        <v>453845</v>
      </c>
      <c r="N16" s="129">
        <f>ABS(取引基本表!BJ13)</f>
        <v>368656</v>
      </c>
      <c r="O16" s="130">
        <f t="shared" si="5"/>
        <v>0.81229494651257583</v>
      </c>
      <c r="P16" s="131">
        <f t="shared" si="6"/>
        <v>0.18770505348742417</v>
      </c>
      <c r="R16" s="274">
        <v>9</v>
      </c>
      <c r="S16" s="37" t="s">
        <v>81</v>
      </c>
      <c r="T16" s="132">
        <f>雇用表!C16</f>
        <v>1419</v>
      </c>
      <c r="U16" s="133">
        <f>雇用表!F16</f>
        <v>1419</v>
      </c>
      <c r="V16" s="132">
        <f>取引基本表!BL13</f>
        <v>137242</v>
      </c>
      <c r="W16" s="134">
        <f t="shared" si="7"/>
        <v>1.0339400475073228E-2</v>
      </c>
      <c r="X16" s="134">
        <f t="shared" si="8"/>
        <v>1.0339400475073228E-2</v>
      </c>
      <c r="Z16" s="274">
        <v>9</v>
      </c>
      <c r="AA16" s="37" t="s">
        <v>81</v>
      </c>
      <c r="AB16" s="142">
        <v>2097</v>
      </c>
      <c r="AC16" s="129">
        <v>13023</v>
      </c>
      <c r="AD16" s="129">
        <v>6657</v>
      </c>
      <c r="AE16" s="129">
        <v>14530</v>
      </c>
      <c r="AF16" s="129">
        <v>-244</v>
      </c>
      <c r="AG16" s="128">
        <f>取引基本表!BL13</f>
        <v>137242</v>
      </c>
      <c r="AH16" s="138">
        <f t="shared" si="9"/>
        <v>0.2627694146106877</v>
      </c>
      <c r="AI16" s="141">
        <f t="shared" si="10"/>
        <v>1.5279579137581789E-2</v>
      </c>
      <c r="AK16" s="274">
        <v>9</v>
      </c>
      <c r="AL16" s="37" t="s">
        <v>81</v>
      </c>
      <c r="AM16" s="128">
        <f>取引基本表!AR13</f>
        <v>68394</v>
      </c>
      <c r="AN16" s="138">
        <f t="shared" si="4"/>
        <v>6.0242927132958465E-3</v>
      </c>
      <c r="AP16" s="274">
        <v>9</v>
      </c>
      <c r="AQ16" s="37" t="s">
        <v>81</v>
      </c>
      <c r="AR16" s="139">
        <f>取引基本表!AX13</f>
        <v>453845</v>
      </c>
      <c r="AS16" s="140">
        <f>取引基本表!BB13</f>
        <v>52053</v>
      </c>
      <c r="AT16" s="140">
        <f>ABS(取引基本表!BJ13)</f>
        <v>368656</v>
      </c>
      <c r="AU16" s="139">
        <f t="shared" si="11"/>
        <v>-316603</v>
      </c>
      <c r="AV16" s="141">
        <f t="shared" si="12"/>
        <v>0.81229494651257583</v>
      </c>
      <c r="AW16" s="138">
        <f t="shared" si="13"/>
        <v>0.18770505348742417</v>
      </c>
    </row>
    <row r="17" spans="1:49">
      <c r="A17" s="274">
        <v>10</v>
      </c>
      <c r="B17" s="37" t="s">
        <v>82</v>
      </c>
      <c r="C17" s="141">
        <f t="shared" si="0"/>
        <v>0.24245613901755958</v>
      </c>
      <c r="D17" s="141">
        <f t="shared" si="1"/>
        <v>5.1560411778863557E-2</v>
      </c>
      <c r="E17" s="141">
        <f t="shared" si="1"/>
        <v>4.9008807340167618E-2</v>
      </c>
      <c r="F17" s="141">
        <f t="shared" si="2"/>
        <v>0.42825667105631338</v>
      </c>
      <c r="G17" s="141">
        <f t="shared" si="2"/>
        <v>0.24054742090319753</v>
      </c>
      <c r="H17" s="138">
        <f t="shared" si="3"/>
        <v>2.8816966460243139E-3</v>
      </c>
      <c r="K17" s="274">
        <v>10</v>
      </c>
      <c r="L17" s="37" t="s">
        <v>82</v>
      </c>
      <c r="M17" s="128">
        <f>取引基本表!AX14</f>
        <v>526322</v>
      </c>
      <c r="N17" s="129">
        <f>ABS(取引基本表!BJ14)</f>
        <v>398712</v>
      </c>
      <c r="O17" s="130">
        <f t="shared" si="5"/>
        <v>0.75754386098244042</v>
      </c>
      <c r="P17" s="131">
        <f t="shared" si="6"/>
        <v>0.24245613901755958</v>
      </c>
      <c r="R17" s="274">
        <v>10</v>
      </c>
      <c r="S17" s="37" t="s">
        <v>82</v>
      </c>
      <c r="T17" s="132">
        <f>雇用表!C17</f>
        <v>26350</v>
      </c>
      <c r="U17" s="133">
        <f>雇用表!F17</f>
        <v>25046</v>
      </c>
      <c r="V17" s="132">
        <f>取引基本表!BL14</f>
        <v>511051</v>
      </c>
      <c r="W17" s="134">
        <f t="shared" si="7"/>
        <v>5.1560411778863557E-2</v>
      </c>
      <c r="X17" s="134">
        <f t="shared" si="8"/>
        <v>4.9008807340167618E-2</v>
      </c>
      <c r="Z17" s="274">
        <v>10</v>
      </c>
      <c r="AA17" s="37" t="s">
        <v>82</v>
      </c>
      <c r="AB17" s="142">
        <v>122932</v>
      </c>
      <c r="AC17" s="129">
        <v>31000</v>
      </c>
      <c r="AD17" s="129">
        <v>52314</v>
      </c>
      <c r="AE17" s="129">
        <v>12616</v>
      </c>
      <c r="AF17" s="129">
        <v>-1</v>
      </c>
      <c r="AG17" s="128">
        <f>取引基本表!BL14</f>
        <v>511051</v>
      </c>
      <c r="AH17" s="138">
        <f t="shared" si="9"/>
        <v>0.42825667105631338</v>
      </c>
      <c r="AI17" s="141">
        <f t="shared" si="10"/>
        <v>0.24054742090319753</v>
      </c>
      <c r="AK17" s="274">
        <v>10</v>
      </c>
      <c r="AL17" s="37" t="s">
        <v>82</v>
      </c>
      <c r="AM17" s="128">
        <f>取引基本表!AR14</f>
        <v>32716</v>
      </c>
      <c r="AN17" s="138">
        <f t="shared" si="4"/>
        <v>2.8816966460243139E-3</v>
      </c>
      <c r="AP17" s="274">
        <v>10</v>
      </c>
      <c r="AQ17" s="37" t="s">
        <v>82</v>
      </c>
      <c r="AR17" s="139">
        <f>取引基本表!AX14</f>
        <v>526322</v>
      </c>
      <c r="AS17" s="140">
        <f>取引基本表!BB14</f>
        <v>383441</v>
      </c>
      <c r="AT17" s="140">
        <f>ABS(取引基本表!BJ14)</f>
        <v>398712</v>
      </c>
      <c r="AU17" s="139">
        <f t="shared" si="11"/>
        <v>-15271</v>
      </c>
      <c r="AV17" s="141">
        <f t="shared" si="12"/>
        <v>0.75754386098244042</v>
      </c>
      <c r="AW17" s="138">
        <f t="shared" si="13"/>
        <v>0.24245613901755958</v>
      </c>
    </row>
    <row r="18" spans="1:49">
      <c r="A18" s="274">
        <v>11</v>
      </c>
      <c r="B18" s="37" t="s">
        <v>83</v>
      </c>
      <c r="C18" s="141">
        <f t="shared" si="0"/>
        <v>0.40831687749419565</v>
      </c>
      <c r="D18" s="141">
        <f t="shared" si="1"/>
        <v>3.8565313316438733E-2</v>
      </c>
      <c r="E18" s="141">
        <f t="shared" si="1"/>
        <v>3.6576455199010559E-2</v>
      </c>
      <c r="F18" s="141">
        <f t="shared" si="2"/>
        <v>0.48997194925916815</v>
      </c>
      <c r="G18" s="141">
        <f t="shared" si="2"/>
        <v>0.21766947174074985</v>
      </c>
      <c r="H18" s="138">
        <f t="shared" si="3"/>
        <v>4.4543159123807785E-4</v>
      </c>
      <c r="K18" s="274">
        <v>11</v>
      </c>
      <c r="L18" s="37" t="s">
        <v>83</v>
      </c>
      <c r="M18" s="128">
        <f>取引基本表!AX15</f>
        <v>242062</v>
      </c>
      <c r="N18" s="129">
        <f>ABS(取引基本表!BJ15)</f>
        <v>143224</v>
      </c>
      <c r="O18" s="130">
        <f t="shared" si="5"/>
        <v>0.59168312250580435</v>
      </c>
      <c r="P18" s="131">
        <f t="shared" si="6"/>
        <v>0.40831687749419565</v>
      </c>
      <c r="R18" s="274">
        <v>11</v>
      </c>
      <c r="S18" s="37" t="s">
        <v>83</v>
      </c>
      <c r="T18" s="132">
        <f>雇用表!C18</f>
        <v>10820</v>
      </c>
      <c r="U18" s="133">
        <f>雇用表!F18</f>
        <v>10262</v>
      </c>
      <c r="V18" s="132">
        <f>取引基本表!BL15</f>
        <v>280563</v>
      </c>
      <c r="W18" s="134">
        <f t="shared" si="7"/>
        <v>3.8565313316438733E-2</v>
      </c>
      <c r="X18" s="134">
        <f t="shared" si="8"/>
        <v>3.6576455199010559E-2</v>
      </c>
      <c r="Z18" s="274">
        <v>11</v>
      </c>
      <c r="AA18" s="37" t="s">
        <v>83</v>
      </c>
      <c r="AB18" s="142">
        <v>61070</v>
      </c>
      <c r="AC18" s="129">
        <v>31356</v>
      </c>
      <c r="AD18" s="129">
        <v>34085</v>
      </c>
      <c r="AE18" s="129">
        <v>10957</v>
      </c>
      <c r="AF18" s="129">
        <v>0</v>
      </c>
      <c r="AG18" s="128">
        <f>取引基本表!BL15</f>
        <v>280563</v>
      </c>
      <c r="AH18" s="138">
        <f t="shared" si="9"/>
        <v>0.48997194925916815</v>
      </c>
      <c r="AI18" s="141">
        <f t="shared" si="10"/>
        <v>0.21766947174074985</v>
      </c>
      <c r="AK18" s="274">
        <v>11</v>
      </c>
      <c r="AL18" s="37" t="s">
        <v>83</v>
      </c>
      <c r="AM18" s="128">
        <f>取引基本表!AR15</f>
        <v>5057</v>
      </c>
      <c r="AN18" s="138">
        <f t="shared" si="4"/>
        <v>4.4543159123807785E-4</v>
      </c>
      <c r="AP18" s="274">
        <v>11</v>
      </c>
      <c r="AQ18" s="37" t="s">
        <v>83</v>
      </c>
      <c r="AR18" s="139">
        <f>取引基本表!AX15</f>
        <v>242062</v>
      </c>
      <c r="AS18" s="140">
        <f>取引基本表!BB15</f>
        <v>181725</v>
      </c>
      <c r="AT18" s="140">
        <f>ABS(取引基本表!BJ15)</f>
        <v>143224</v>
      </c>
      <c r="AU18" s="139">
        <f t="shared" si="11"/>
        <v>38501</v>
      </c>
      <c r="AV18" s="141">
        <f t="shared" si="12"/>
        <v>0.59168312250580435</v>
      </c>
      <c r="AW18" s="138">
        <f t="shared" si="13"/>
        <v>0.40831687749419565</v>
      </c>
    </row>
    <row r="19" spans="1:49">
      <c r="A19" s="274">
        <v>12</v>
      </c>
      <c r="B19" s="37" t="s">
        <v>84</v>
      </c>
      <c r="C19" s="141">
        <f t="shared" si="0"/>
        <v>0.72110086081153413</v>
      </c>
      <c r="D19" s="141">
        <f t="shared" si="1"/>
        <v>1.2736199640345095E-2</v>
      </c>
      <c r="E19" s="141">
        <f t="shared" si="1"/>
        <v>1.2523714081279422E-2</v>
      </c>
      <c r="F19" s="141">
        <f t="shared" si="2"/>
        <v>0.21331101927013058</v>
      </c>
      <c r="G19" s="141">
        <f t="shared" si="2"/>
        <v>6.2445810408374151E-2</v>
      </c>
      <c r="H19" s="138">
        <f t="shared" si="3"/>
        <v>-1.2604560155461526E-4</v>
      </c>
      <c r="K19" s="274">
        <v>12</v>
      </c>
      <c r="L19" s="37" t="s">
        <v>84</v>
      </c>
      <c r="M19" s="128">
        <f>取引基本表!AX16</f>
        <v>1685154</v>
      </c>
      <c r="N19" s="129">
        <f>ABS(取引基本表!BJ16)</f>
        <v>469988</v>
      </c>
      <c r="O19" s="130">
        <f t="shared" si="5"/>
        <v>0.27889913918846587</v>
      </c>
      <c r="P19" s="131">
        <f t="shared" si="6"/>
        <v>0.72110086081153413</v>
      </c>
      <c r="R19" s="274">
        <v>12</v>
      </c>
      <c r="S19" s="37" t="s">
        <v>84</v>
      </c>
      <c r="T19" s="132">
        <f>雇用表!C19</f>
        <v>27572</v>
      </c>
      <c r="U19" s="133">
        <f>雇用表!F19</f>
        <v>27112</v>
      </c>
      <c r="V19" s="132">
        <f>取引基本表!BL16</f>
        <v>2164853</v>
      </c>
      <c r="W19" s="134">
        <f t="shared" si="7"/>
        <v>1.2736199640345095E-2</v>
      </c>
      <c r="X19" s="134">
        <f t="shared" si="8"/>
        <v>1.2523714081279422E-2</v>
      </c>
      <c r="Z19" s="274">
        <v>12</v>
      </c>
      <c r="AA19" s="37" t="s">
        <v>84</v>
      </c>
      <c r="AB19" s="142">
        <v>135186</v>
      </c>
      <c r="AC19" s="129">
        <v>183945</v>
      </c>
      <c r="AD19" s="129">
        <v>110093</v>
      </c>
      <c r="AE19" s="129">
        <v>32566</v>
      </c>
      <c r="AF19" s="129">
        <v>-3</v>
      </c>
      <c r="AG19" s="128">
        <f>取引基本表!BL16</f>
        <v>2164853</v>
      </c>
      <c r="AH19" s="138">
        <f t="shared" si="9"/>
        <v>0.21331101927013058</v>
      </c>
      <c r="AI19" s="141">
        <f t="shared" si="10"/>
        <v>6.2445810408374151E-2</v>
      </c>
      <c r="AK19" s="274">
        <v>12</v>
      </c>
      <c r="AL19" s="37" t="s">
        <v>84</v>
      </c>
      <c r="AM19" s="128">
        <f>取引基本表!AR16</f>
        <v>-1431</v>
      </c>
      <c r="AN19" s="138">
        <f t="shared" si="4"/>
        <v>-1.2604560155461526E-4</v>
      </c>
      <c r="AP19" s="274">
        <v>12</v>
      </c>
      <c r="AQ19" s="37" t="s">
        <v>84</v>
      </c>
      <c r="AR19" s="139">
        <f>取引基本表!AX16</f>
        <v>1685154</v>
      </c>
      <c r="AS19" s="140">
        <f>取引基本表!BB16</f>
        <v>949687</v>
      </c>
      <c r="AT19" s="140">
        <f>ABS(取引基本表!BJ16)</f>
        <v>469988</v>
      </c>
      <c r="AU19" s="139">
        <f t="shared" si="11"/>
        <v>479699</v>
      </c>
      <c r="AV19" s="141">
        <f t="shared" si="12"/>
        <v>0.27889913918846587</v>
      </c>
      <c r="AW19" s="138">
        <f t="shared" si="13"/>
        <v>0.72110086081153413</v>
      </c>
    </row>
    <row r="20" spans="1:49">
      <c r="A20" s="274">
        <v>13</v>
      </c>
      <c r="B20" s="37" t="s">
        <v>85</v>
      </c>
      <c r="C20" s="141">
        <f t="shared" si="0"/>
        <v>4.9598906854145253E-2</v>
      </c>
      <c r="D20" s="141">
        <f t="shared" si="1"/>
        <v>3.0797631013066269E-2</v>
      </c>
      <c r="E20" s="141">
        <f t="shared" si="1"/>
        <v>2.9972730221401771E-2</v>
      </c>
      <c r="F20" s="141">
        <f t="shared" si="2"/>
        <v>0.2109583665362576</v>
      </c>
      <c r="G20" s="141">
        <f t="shared" si="2"/>
        <v>0.11671945764775135</v>
      </c>
      <c r="H20" s="138">
        <f t="shared" si="3"/>
        <v>7.0439320449493942E-4</v>
      </c>
      <c r="K20" s="274">
        <v>13</v>
      </c>
      <c r="L20" s="37" t="s">
        <v>85</v>
      </c>
      <c r="M20" s="128">
        <f>取引基本表!AX17</f>
        <v>463982</v>
      </c>
      <c r="N20" s="129">
        <f>ABS(取引基本表!BJ17)</f>
        <v>440969</v>
      </c>
      <c r="O20" s="130">
        <f t="shared" si="5"/>
        <v>0.95040109314585475</v>
      </c>
      <c r="P20" s="131">
        <f t="shared" si="6"/>
        <v>4.9598906854145253E-2</v>
      </c>
      <c r="R20" s="274">
        <v>13</v>
      </c>
      <c r="S20" s="37" t="s">
        <v>85</v>
      </c>
      <c r="T20" s="132">
        <f>雇用表!C20</f>
        <v>7691</v>
      </c>
      <c r="U20" s="133">
        <f>雇用表!F20</f>
        <v>7485</v>
      </c>
      <c r="V20" s="132">
        <f>取引基本表!BL17</f>
        <v>249727</v>
      </c>
      <c r="W20" s="134">
        <f t="shared" si="7"/>
        <v>3.0797631013066269E-2</v>
      </c>
      <c r="X20" s="134">
        <f t="shared" si="8"/>
        <v>2.9972730221401771E-2</v>
      </c>
      <c r="Z20" s="274">
        <v>13</v>
      </c>
      <c r="AA20" s="37" t="s">
        <v>85</v>
      </c>
      <c r="AB20" s="142">
        <v>29148</v>
      </c>
      <c r="AC20" s="129">
        <v>15888</v>
      </c>
      <c r="AD20" s="129">
        <v>8845</v>
      </c>
      <c r="AE20" s="129">
        <v>-1199</v>
      </c>
      <c r="AF20" s="129">
        <v>0</v>
      </c>
      <c r="AG20" s="128">
        <f>取引基本表!BL17</f>
        <v>249727</v>
      </c>
      <c r="AH20" s="138">
        <f t="shared" si="9"/>
        <v>0.2109583665362576</v>
      </c>
      <c r="AI20" s="141">
        <f t="shared" si="10"/>
        <v>0.11671945764775135</v>
      </c>
      <c r="AK20" s="274">
        <v>13</v>
      </c>
      <c r="AL20" s="37" t="s">
        <v>85</v>
      </c>
      <c r="AM20" s="128">
        <f>取引基本表!AR17</f>
        <v>7997</v>
      </c>
      <c r="AN20" s="138">
        <f t="shared" si="4"/>
        <v>7.0439320449493942E-4</v>
      </c>
      <c r="AP20" s="274">
        <v>13</v>
      </c>
      <c r="AQ20" s="37" t="s">
        <v>85</v>
      </c>
      <c r="AR20" s="139">
        <f>取引基本表!AX17</f>
        <v>463982</v>
      </c>
      <c r="AS20" s="140">
        <f>取引基本表!BB17</f>
        <v>226714</v>
      </c>
      <c r="AT20" s="140">
        <f>ABS(取引基本表!BJ17)</f>
        <v>440969</v>
      </c>
      <c r="AU20" s="139">
        <f t="shared" si="11"/>
        <v>-214255</v>
      </c>
      <c r="AV20" s="141">
        <f t="shared" si="12"/>
        <v>0.95040109314585475</v>
      </c>
      <c r="AW20" s="138">
        <f t="shared" si="13"/>
        <v>4.9598906854145253E-2</v>
      </c>
    </row>
    <row r="21" spans="1:49">
      <c r="A21" s="274">
        <v>14</v>
      </c>
      <c r="B21" s="37" t="s">
        <v>86</v>
      </c>
      <c r="C21" s="141">
        <f t="shared" si="0"/>
        <v>0.28411166756853934</v>
      </c>
      <c r="D21" s="141">
        <f t="shared" si="1"/>
        <v>5.9847590028896828E-2</v>
      </c>
      <c r="E21" s="141">
        <f t="shared" si="1"/>
        <v>5.4782163530779596E-2</v>
      </c>
      <c r="F21" s="141">
        <f t="shared" si="2"/>
        <v>0.45791147145628314</v>
      </c>
      <c r="G21" s="141">
        <f t="shared" si="2"/>
        <v>0.29005387701730417</v>
      </c>
      <c r="H21" s="138">
        <f t="shared" si="3"/>
        <v>2.3737267060065176E-3</v>
      </c>
      <c r="K21" s="274">
        <v>14</v>
      </c>
      <c r="L21" s="37" t="s">
        <v>86</v>
      </c>
      <c r="M21" s="128">
        <f>取引基本表!AX18</f>
        <v>550706</v>
      </c>
      <c r="N21" s="129">
        <f>ABS(取引基本表!BJ18)</f>
        <v>394244</v>
      </c>
      <c r="O21" s="130">
        <f t="shared" si="5"/>
        <v>0.71588833243146066</v>
      </c>
      <c r="P21" s="131">
        <f t="shared" si="6"/>
        <v>0.28411166756853934</v>
      </c>
      <c r="R21" s="274">
        <v>14</v>
      </c>
      <c r="S21" s="37" t="s">
        <v>86</v>
      </c>
      <c r="T21" s="132">
        <f>雇用表!C21</f>
        <v>38812</v>
      </c>
      <c r="U21" s="133">
        <f>雇用表!F21</f>
        <v>35527</v>
      </c>
      <c r="V21" s="132">
        <f>取引基本表!BL18</f>
        <v>648514</v>
      </c>
      <c r="W21" s="134">
        <f t="shared" si="7"/>
        <v>5.9847590028896828E-2</v>
      </c>
      <c r="X21" s="134">
        <f t="shared" si="8"/>
        <v>5.4782163530779596E-2</v>
      </c>
      <c r="Z21" s="274">
        <v>14</v>
      </c>
      <c r="AA21" s="37" t="s">
        <v>86</v>
      </c>
      <c r="AB21" s="142">
        <v>188104</v>
      </c>
      <c r="AC21" s="129">
        <v>32536</v>
      </c>
      <c r="AD21" s="129">
        <v>53235</v>
      </c>
      <c r="AE21" s="129">
        <v>23092</v>
      </c>
      <c r="AF21" s="129">
        <v>-5</v>
      </c>
      <c r="AG21" s="128">
        <f>取引基本表!BL18</f>
        <v>648514</v>
      </c>
      <c r="AH21" s="138">
        <f t="shared" si="9"/>
        <v>0.45791147145628314</v>
      </c>
      <c r="AI21" s="141">
        <f t="shared" si="10"/>
        <v>0.29005387701730417</v>
      </c>
      <c r="AK21" s="274">
        <v>14</v>
      </c>
      <c r="AL21" s="37" t="s">
        <v>86</v>
      </c>
      <c r="AM21" s="128">
        <f>取引基本表!AR18</f>
        <v>26949</v>
      </c>
      <c r="AN21" s="138">
        <f t="shared" si="4"/>
        <v>2.3737267060065176E-3</v>
      </c>
      <c r="AP21" s="274">
        <v>14</v>
      </c>
      <c r="AQ21" s="37" t="s">
        <v>86</v>
      </c>
      <c r="AR21" s="139">
        <f>取引基本表!AX18</f>
        <v>550706</v>
      </c>
      <c r="AS21" s="140">
        <f>取引基本表!BB18</f>
        <v>492052</v>
      </c>
      <c r="AT21" s="140">
        <f>ABS(取引基本表!BJ18)</f>
        <v>394244</v>
      </c>
      <c r="AU21" s="139">
        <f t="shared" si="11"/>
        <v>97808</v>
      </c>
      <c r="AV21" s="141">
        <f t="shared" si="12"/>
        <v>0.71588833243146066</v>
      </c>
      <c r="AW21" s="138">
        <f t="shared" si="13"/>
        <v>0.28411166756853934</v>
      </c>
    </row>
    <row r="22" spans="1:49">
      <c r="A22" s="274">
        <v>15</v>
      </c>
      <c r="B22" s="37" t="s">
        <v>70</v>
      </c>
      <c r="C22" s="141">
        <f t="shared" si="0"/>
        <v>0.28280144764930404</v>
      </c>
      <c r="D22" s="141">
        <f t="shared" si="1"/>
        <v>2.2938556731137788E-2</v>
      </c>
      <c r="E22" s="141">
        <f t="shared" si="1"/>
        <v>2.2183368519679003E-2</v>
      </c>
      <c r="F22" s="141">
        <f t="shared" si="2"/>
        <v>0.43073258580094059</v>
      </c>
      <c r="G22" s="141">
        <f t="shared" si="2"/>
        <v>0.21325815420745545</v>
      </c>
      <c r="H22" s="138">
        <f t="shared" si="3"/>
        <v>5.2408897921031505E-5</v>
      </c>
      <c r="K22" s="274">
        <v>15</v>
      </c>
      <c r="L22" s="37" t="s">
        <v>70</v>
      </c>
      <c r="M22" s="128">
        <f>取引基本表!AX19</f>
        <v>576659</v>
      </c>
      <c r="N22" s="129">
        <f>ABS(取引基本表!BJ19)</f>
        <v>413579</v>
      </c>
      <c r="O22" s="130">
        <f t="shared" si="5"/>
        <v>0.71719855235069596</v>
      </c>
      <c r="P22" s="131">
        <f t="shared" si="6"/>
        <v>0.28280144764930404</v>
      </c>
      <c r="R22" s="274">
        <v>15</v>
      </c>
      <c r="S22" s="37" t="s">
        <v>70</v>
      </c>
      <c r="T22" s="132">
        <f>雇用表!C22</f>
        <v>30162</v>
      </c>
      <c r="U22" s="133">
        <f>雇用表!F22</f>
        <v>29169</v>
      </c>
      <c r="V22" s="132">
        <f>取引基本表!BL19</f>
        <v>1314904</v>
      </c>
      <c r="W22" s="134">
        <f t="shared" si="7"/>
        <v>2.2938556731137788E-2</v>
      </c>
      <c r="X22" s="134">
        <f t="shared" si="8"/>
        <v>2.2183368519679003E-2</v>
      </c>
      <c r="Z22" s="274">
        <v>15</v>
      </c>
      <c r="AA22" s="37" t="s">
        <v>70</v>
      </c>
      <c r="AB22" s="142">
        <v>280414</v>
      </c>
      <c r="AC22" s="129">
        <v>144523</v>
      </c>
      <c r="AD22" s="129">
        <v>138714</v>
      </c>
      <c r="AE22" s="129">
        <v>2726</v>
      </c>
      <c r="AF22" s="129">
        <v>-5</v>
      </c>
      <c r="AG22" s="128">
        <f>取引基本表!BL19</f>
        <v>1314904</v>
      </c>
      <c r="AH22" s="138">
        <f t="shared" si="9"/>
        <v>0.43073258580094059</v>
      </c>
      <c r="AI22" s="141">
        <f t="shared" si="10"/>
        <v>0.21325815420745545</v>
      </c>
      <c r="AK22" s="274">
        <v>15</v>
      </c>
      <c r="AL22" s="37" t="s">
        <v>70</v>
      </c>
      <c r="AM22" s="128">
        <f>取引基本表!AR19</f>
        <v>595</v>
      </c>
      <c r="AN22" s="138">
        <f t="shared" si="4"/>
        <v>5.2408897921031505E-5</v>
      </c>
      <c r="AP22" s="274">
        <v>15</v>
      </c>
      <c r="AQ22" s="37" t="s">
        <v>70</v>
      </c>
      <c r="AR22" s="139">
        <f>取引基本表!AX19</f>
        <v>576659</v>
      </c>
      <c r="AS22" s="140">
        <f>取引基本表!BB19</f>
        <v>1151824</v>
      </c>
      <c r="AT22" s="140">
        <f>ABS(取引基本表!BJ19)</f>
        <v>413579</v>
      </c>
      <c r="AU22" s="139">
        <f t="shared" si="11"/>
        <v>738245</v>
      </c>
      <c r="AV22" s="141">
        <f t="shared" si="12"/>
        <v>0.71719855235069596</v>
      </c>
      <c r="AW22" s="138">
        <f t="shared" si="13"/>
        <v>0.28280144764930404</v>
      </c>
    </row>
    <row r="23" spans="1:49">
      <c r="A23" s="274">
        <v>16</v>
      </c>
      <c r="B23" s="37" t="s">
        <v>71</v>
      </c>
      <c r="C23" s="141">
        <f t="shared" si="0"/>
        <v>0.31843177703160996</v>
      </c>
      <c r="D23" s="141">
        <f t="shared" si="1"/>
        <v>3.7770855561684982E-2</v>
      </c>
      <c r="E23" s="141">
        <f t="shared" si="1"/>
        <v>3.6503495425501575E-2</v>
      </c>
      <c r="F23" s="141">
        <f t="shared" si="2"/>
        <v>0.43764444987651224</v>
      </c>
      <c r="G23" s="141">
        <f t="shared" si="2"/>
        <v>0.24379890925547271</v>
      </c>
      <c r="H23" s="138">
        <f t="shared" si="3"/>
        <v>7.2227388731505603E-6</v>
      </c>
      <c r="K23" s="274">
        <v>16</v>
      </c>
      <c r="L23" s="37" t="s">
        <v>71</v>
      </c>
      <c r="M23" s="128">
        <f>取引基本表!AX20</f>
        <v>535179</v>
      </c>
      <c r="N23" s="129">
        <f>ABS(取引基本表!BJ20)</f>
        <v>364761</v>
      </c>
      <c r="O23" s="130">
        <f t="shared" si="5"/>
        <v>0.68156822296839004</v>
      </c>
      <c r="P23" s="131">
        <f t="shared" si="6"/>
        <v>0.31843177703160996</v>
      </c>
      <c r="R23" s="274">
        <v>16</v>
      </c>
      <c r="S23" s="37" t="s">
        <v>71</v>
      </c>
      <c r="T23" s="132">
        <f>雇用表!C23</f>
        <v>34303</v>
      </c>
      <c r="U23" s="133">
        <f>雇用表!F23</f>
        <v>33152</v>
      </c>
      <c r="V23" s="132">
        <f>取引基本表!BL20</f>
        <v>908187</v>
      </c>
      <c r="W23" s="134">
        <f t="shared" si="7"/>
        <v>3.7770855561684982E-2</v>
      </c>
      <c r="X23" s="134">
        <f t="shared" si="8"/>
        <v>3.6503495425501575E-2</v>
      </c>
      <c r="Z23" s="274">
        <v>16</v>
      </c>
      <c r="AA23" s="37" t="s">
        <v>71</v>
      </c>
      <c r="AB23" s="142">
        <v>221415</v>
      </c>
      <c r="AC23" s="129">
        <v>70033</v>
      </c>
      <c r="AD23" s="129">
        <v>102574</v>
      </c>
      <c r="AE23" s="129">
        <v>3443</v>
      </c>
      <c r="AF23" s="129">
        <v>-2</v>
      </c>
      <c r="AG23" s="128">
        <f>取引基本表!BL20</f>
        <v>908187</v>
      </c>
      <c r="AH23" s="138">
        <f t="shared" si="9"/>
        <v>0.43764444987651224</v>
      </c>
      <c r="AI23" s="141">
        <f t="shared" si="10"/>
        <v>0.24379890925547271</v>
      </c>
      <c r="AK23" s="274">
        <v>16</v>
      </c>
      <c r="AL23" s="37" t="s">
        <v>71</v>
      </c>
      <c r="AM23" s="128">
        <f>取引基本表!AR20</f>
        <v>82</v>
      </c>
      <c r="AN23" s="138">
        <f t="shared" si="4"/>
        <v>7.2227388731505603E-6</v>
      </c>
      <c r="AP23" s="274">
        <v>16</v>
      </c>
      <c r="AQ23" s="37" t="s">
        <v>71</v>
      </c>
      <c r="AR23" s="139">
        <f>取引基本表!AX20</f>
        <v>535179</v>
      </c>
      <c r="AS23" s="140">
        <f>取引基本表!BB20</f>
        <v>737769</v>
      </c>
      <c r="AT23" s="140">
        <f>ABS(取引基本表!BJ20)</f>
        <v>364761</v>
      </c>
      <c r="AU23" s="139">
        <f t="shared" si="11"/>
        <v>373008</v>
      </c>
      <c r="AV23" s="141">
        <f t="shared" si="12"/>
        <v>0.68156822296839004</v>
      </c>
      <c r="AW23" s="138">
        <f t="shared" si="13"/>
        <v>0.31843177703160996</v>
      </c>
    </row>
    <row r="24" spans="1:49">
      <c r="A24" s="274">
        <v>17</v>
      </c>
      <c r="B24" s="37" t="s">
        <v>72</v>
      </c>
      <c r="C24" s="141">
        <f t="shared" si="0"/>
        <v>6.5709335168878003E-2</v>
      </c>
      <c r="D24" s="141">
        <f t="shared" si="1"/>
        <v>3.9309475738153632E-2</v>
      </c>
      <c r="E24" s="141">
        <f t="shared" si="1"/>
        <v>3.8550657867992791E-2</v>
      </c>
      <c r="F24" s="141">
        <f t="shared" si="2"/>
        <v>0.36721364788140759</v>
      </c>
      <c r="G24" s="141">
        <f t="shared" si="2"/>
        <v>0.24633125110096343</v>
      </c>
      <c r="H24" s="138">
        <f t="shared" si="3"/>
        <v>2.8080599423907303E-4</v>
      </c>
      <c r="K24" s="274">
        <v>17</v>
      </c>
      <c r="L24" s="37" t="s">
        <v>72</v>
      </c>
      <c r="M24" s="128">
        <f>取引基本表!AX21</f>
        <v>210655</v>
      </c>
      <c r="N24" s="129">
        <f>ABS(取引基本表!BJ21)</f>
        <v>196813</v>
      </c>
      <c r="O24" s="130">
        <f t="shared" si="5"/>
        <v>0.934290664831122</v>
      </c>
      <c r="P24" s="131">
        <f t="shared" si="6"/>
        <v>6.5709335168878003E-2</v>
      </c>
      <c r="R24" s="274">
        <v>17</v>
      </c>
      <c r="S24" s="37" t="s">
        <v>72</v>
      </c>
      <c r="T24" s="132">
        <f>雇用表!C24</f>
        <v>8703</v>
      </c>
      <c r="U24" s="133">
        <f>雇用表!F24</f>
        <v>8535</v>
      </c>
      <c r="V24" s="132">
        <f>取引基本表!BL21</f>
        <v>221397</v>
      </c>
      <c r="W24" s="134">
        <f t="shared" si="7"/>
        <v>3.9309475738153632E-2</v>
      </c>
      <c r="X24" s="134">
        <f t="shared" si="8"/>
        <v>3.8550657867992791E-2</v>
      </c>
      <c r="Z24" s="274">
        <v>17</v>
      </c>
      <c r="AA24" s="37" t="s">
        <v>72</v>
      </c>
      <c r="AB24" s="142">
        <v>54537</v>
      </c>
      <c r="AC24" s="129">
        <v>937</v>
      </c>
      <c r="AD24" s="129">
        <v>30629</v>
      </c>
      <c r="AE24" s="129">
        <v>-4802</v>
      </c>
      <c r="AF24" s="129">
        <v>-1</v>
      </c>
      <c r="AG24" s="128">
        <f>取引基本表!BL21</f>
        <v>221397</v>
      </c>
      <c r="AH24" s="138">
        <f t="shared" si="9"/>
        <v>0.36721364788140759</v>
      </c>
      <c r="AI24" s="141">
        <f t="shared" si="10"/>
        <v>0.24633125110096343</v>
      </c>
      <c r="AK24" s="274">
        <v>17</v>
      </c>
      <c r="AL24" s="37" t="s">
        <v>72</v>
      </c>
      <c r="AM24" s="128">
        <f>取引基本表!AR21</f>
        <v>3188</v>
      </c>
      <c r="AN24" s="138">
        <f t="shared" si="4"/>
        <v>2.8080599423907303E-4</v>
      </c>
      <c r="AP24" s="274">
        <v>17</v>
      </c>
      <c r="AQ24" s="37" t="s">
        <v>72</v>
      </c>
      <c r="AR24" s="139">
        <f>取引基本表!AX21</f>
        <v>210655</v>
      </c>
      <c r="AS24" s="140">
        <f>取引基本表!BB21</f>
        <v>207555</v>
      </c>
      <c r="AT24" s="140">
        <f>ABS(取引基本表!BJ21)</f>
        <v>196813</v>
      </c>
      <c r="AU24" s="139">
        <f t="shared" si="11"/>
        <v>10742</v>
      </c>
      <c r="AV24" s="141">
        <f t="shared" si="12"/>
        <v>0.934290664831122</v>
      </c>
      <c r="AW24" s="138">
        <f t="shared" si="13"/>
        <v>6.5709335168878003E-2</v>
      </c>
    </row>
    <row r="25" spans="1:49">
      <c r="A25" s="274">
        <v>18</v>
      </c>
      <c r="B25" s="37" t="s">
        <v>87</v>
      </c>
      <c r="C25" s="141">
        <f t="shared" si="0"/>
        <v>0.13092441386923714</v>
      </c>
      <c r="D25" s="141">
        <f t="shared" si="1"/>
        <v>4.284059086963312E-2</v>
      </c>
      <c r="E25" s="141">
        <f t="shared" si="1"/>
        <v>4.249917369780222E-2</v>
      </c>
      <c r="F25" s="141">
        <f t="shared" si="2"/>
        <v>0.33318683873123567</v>
      </c>
      <c r="G25" s="141">
        <f t="shared" si="2"/>
        <v>0.2605848403511512</v>
      </c>
      <c r="H25" s="138">
        <f t="shared" si="3"/>
        <v>9.8123550057191766E-5</v>
      </c>
      <c r="K25" s="274">
        <v>18</v>
      </c>
      <c r="L25" s="37" t="s">
        <v>87</v>
      </c>
      <c r="M25" s="128">
        <f>取引基本表!AX22</f>
        <v>445677</v>
      </c>
      <c r="N25" s="129">
        <f>ABS(取引基本表!BJ22)</f>
        <v>387327</v>
      </c>
      <c r="O25" s="130">
        <f t="shared" si="5"/>
        <v>0.86907558613076286</v>
      </c>
      <c r="P25" s="131">
        <f t="shared" si="6"/>
        <v>0.13092441386923714</v>
      </c>
      <c r="R25" s="274">
        <v>18</v>
      </c>
      <c r="S25" s="37" t="s">
        <v>87</v>
      </c>
      <c r="T25" s="132">
        <f>雇用表!C25</f>
        <v>11795</v>
      </c>
      <c r="U25" s="133">
        <f>雇用表!F25</f>
        <v>11701</v>
      </c>
      <c r="V25" s="132">
        <f>取引基本表!BL22</f>
        <v>275323</v>
      </c>
      <c r="W25" s="134">
        <f t="shared" si="7"/>
        <v>4.284059086963312E-2</v>
      </c>
      <c r="X25" s="134">
        <f t="shared" si="8"/>
        <v>4.249917369780222E-2</v>
      </c>
      <c r="Z25" s="274">
        <v>18</v>
      </c>
      <c r="AA25" s="37" t="s">
        <v>87</v>
      </c>
      <c r="AB25" s="142">
        <v>71745</v>
      </c>
      <c r="AC25" s="129">
        <v>-13550</v>
      </c>
      <c r="AD25" s="129">
        <v>47712</v>
      </c>
      <c r="AE25" s="129">
        <v>-14171</v>
      </c>
      <c r="AF25" s="129">
        <v>-2</v>
      </c>
      <c r="AG25" s="128">
        <f>取引基本表!BL22</f>
        <v>275323</v>
      </c>
      <c r="AH25" s="138">
        <f t="shared" si="9"/>
        <v>0.33318683873123567</v>
      </c>
      <c r="AI25" s="141">
        <f t="shared" si="10"/>
        <v>0.2605848403511512</v>
      </c>
      <c r="AK25" s="274">
        <v>18</v>
      </c>
      <c r="AL25" s="37" t="s">
        <v>87</v>
      </c>
      <c r="AM25" s="128">
        <f>取引基本表!AR22</f>
        <v>1114</v>
      </c>
      <c r="AN25" s="138">
        <f t="shared" si="4"/>
        <v>9.8123550057191766E-5</v>
      </c>
      <c r="AP25" s="274">
        <v>18</v>
      </c>
      <c r="AQ25" s="37" t="s">
        <v>87</v>
      </c>
      <c r="AR25" s="139">
        <f>取引基本表!AX22</f>
        <v>445677</v>
      </c>
      <c r="AS25" s="140">
        <f>取引基本表!BB22</f>
        <v>216973</v>
      </c>
      <c r="AT25" s="140">
        <f>ABS(取引基本表!BJ22)</f>
        <v>387327</v>
      </c>
      <c r="AU25" s="139">
        <f t="shared" si="11"/>
        <v>-170354</v>
      </c>
      <c r="AV25" s="141">
        <f t="shared" si="12"/>
        <v>0.86907558613076286</v>
      </c>
      <c r="AW25" s="138">
        <f t="shared" si="13"/>
        <v>0.13092441386923714</v>
      </c>
    </row>
    <row r="26" spans="1:49">
      <c r="A26" s="274">
        <v>19</v>
      </c>
      <c r="B26" s="37" t="s">
        <v>88</v>
      </c>
      <c r="C26" s="141">
        <f t="shared" si="0"/>
        <v>0.15308736674872969</v>
      </c>
      <c r="D26" s="141">
        <f t="shared" si="1"/>
        <v>3.3929737559631502E-2</v>
      </c>
      <c r="E26" s="141">
        <f t="shared" si="1"/>
        <v>3.3531988342571602E-2</v>
      </c>
      <c r="F26" s="141">
        <f t="shared" si="2"/>
        <v>0.33811565690794865</v>
      </c>
      <c r="G26" s="141">
        <f t="shared" si="2"/>
        <v>0.20415569699579933</v>
      </c>
      <c r="H26" s="138">
        <f t="shared" si="3"/>
        <v>8.8175548492147558E-3</v>
      </c>
      <c r="K26" s="274">
        <v>19</v>
      </c>
      <c r="L26" s="37" t="s">
        <v>88</v>
      </c>
      <c r="M26" s="128">
        <f>取引基本表!AX23</f>
        <v>659656</v>
      </c>
      <c r="N26" s="129">
        <f>ABS(取引基本表!BJ23)</f>
        <v>558671</v>
      </c>
      <c r="O26" s="130">
        <f t="shared" si="5"/>
        <v>0.84691263325127031</v>
      </c>
      <c r="P26" s="131">
        <f t="shared" si="6"/>
        <v>0.15308736674872969</v>
      </c>
      <c r="R26" s="274">
        <v>19</v>
      </c>
      <c r="S26" s="37" t="s">
        <v>88</v>
      </c>
      <c r="T26" s="132">
        <f>雇用表!C26</f>
        <v>41202</v>
      </c>
      <c r="U26" s="133">
        <f>雇用表!F26</f>
        <v>40719</v>
      </c>
      <c r="V26" s="132">
        <f>取引基本表!BL23</f>
        <v>1214333</v>
      </c>
      <c r="W26" s="134">
        <f t="shared" si="7"/>
        <v>3.3929737559631502E-2</v>
      </c>
      <c r="X26" s="134">
        <f t="shared" si="8"/>
        <v>3.3531988342571602E-2</v>
      </c>
      <c r="Z26" s="274">
        <v>19</v>
      </c>
      <c r="AA26" s="37" t="s">
        <v>88</v>
      </c>
      <c r="AB26" s="142">
        <v>247913</v>
      </c>
      <c r="AC26" s="129">
        <v>-27695</v>
      </c>
      <c r="AD26" s="129">
        <v>208522</v>
      </c>
      <c r="AE26" s="129">
        <v>-18151</v>
      </c>
      <c r="AF26" s="129">
        <v>-4</v>
      </c>
      <c r="AG26" s="128">
        <f>取引基本表!BL23</f>
        <v>1214333</v>
      </c>
      <c r="AH26" s="138">
        <f t="shared" si="9"/>
        <v>0.33811565690794865</v>
      </c>
      <c r="AI26" s="141">
        <f t="shared" si="10"/>
        <v>0.20415569699579933</v>
      </c>
      <c r="AK26" s="274">
        <v>19</v>
      </c>
      <c r="AL26" s="37" t="s">
        <v>88</v>
      </c>
      <c r="AM26" s="128">
        <f>取引基本表!AR23</f>
        <v>100106</v>
      </c>
      <c r="AN26" s="138">
        <f t="shared" si="4"/>
        <v>8.8175548492147558E-3</v>
      </c>
      <c r="AP26" s="274">
        <v>19</v>
      </c>
      <c r="AQ26" s="37" t="s">
        <v>88</v>
      </c>
      <c r="AR26" s="139">
        <f>取引基本表!AX23</f>
        <v>659656</v>
      </c>
      <c r="AS26" s="140">
        <f>取引基本表!BB23</f>
        <v>1113348</v>
      </c>
      <c r="AT26" s="140">
        <f>ABS(取引基本表!BJ23)</f>
        <v>558671</v>
      </c>
      <c r="AU26" s="139">
        <f t="shared" si="11"/>
        <v>554677</v>
      </c>
      <c r="AV26" s="141">
        <f t="shared" si="12"/>
        <v>0.84691263325127031</v>
      </c>
      <c r="AW26" s="138">
        <f t="shared" si="13"/>
        <v>0.15308736674872969</v>
      </c>
    </row>
    <row r="27" spans="1:49">
      <c r="A27" s="274">
        <v>20</v>
      </c>
      <c r="B27" s="37" t="s">
        <v>89</v>
      </c>
      <c r="C27" s="141">
        <f t="shared" si="0"/>
        <v>0.18884998044104273</v>
      </c>
      <c r="D27" s="141">
        <f t="shared" si="1"/>
        <v>2.042747265118797E-2</v>
      </c>
      <c r="E27" s="141">
        <f t="shared" si="1"/>
        <v>2.035082172191522E-2</v>
      </c>
      <c r="F27" s="141">
        <f t="shared" si="2"/>
        <v>0.29536956526946395</v>
      </c>
      <c r="G27" s="141">
        <f t="shared" si="2"/>
        <v>0.16481626532719168</v>
      </c>
      <c r="H27" s="138">
        <f t="shared" si="3"/>
        <v>2.2388024205688101E-2</v>
      </c>
      <c r="K27" s="274">
        <v>20</v>
      </c>
      <c r="L27" s="37" t="s">
        <v>89</v>
      </c>
      <c r="M27" s="128">
        <f>取引基本表!AX24</f>
        <v>424358</v>
      </c>
      <c r="N27" s="129">
        <f>ABS(取引基本表!BJ24)</f>
        <v>344218</v>
      </c>
      <c r="O27" s="130">
        <f t="shared" si="5"/>
        <v>0.81115001955895727</v>
      </c>
      <c r="P27" s="131">
        <f t="shared" si="6"/>
        <v>0.18884998044104273</v>
      </c>
      <c r="R27" s="274">
        <v>20</v>
      </c>
      <c r="S27" s="37" t="s">
        <v>89</v>
      </c>
      <c r="T27" s="132">
        <f>雇用表!C27</f>
        <v>8528</v>
      </c>
      <c r="U27" s="133">
        <f>雇用表!F27</f>
        <v>8496</v>
      </c>
      <c r="V27" s="132">
        <f>取引基本表!BL24</f>
        <v>417477</v>
      </c>
      <c r="W27" s="134">
        <f t="shared" si="7"/>
        <v>2.042747265118797E-2</v>
      </c>
      <c r="X27" s="134">
        <f t="shared" si="8"/>
        <v>2.035082172191522E-2</v>
      </c>
      <c r="Z27" s="274">
        <v>20</v>
      </c>
      <c r="AA27" s="37" t="s">
        <v>89</v>
      </c>
      <c r="AB27" s="142">
        <v>68807</v>
      </c>
      <c r="AC27" s="129">
        <v>-14959</v>
      </c>
      <c r="AD27" s="129">
        <v>89019</v>
      </c>
      <c r="AE27" s="129">
        <v>-19556</v>
      </c>
      <c r="AF27" s="129">
        <v>-1</v>
      </c>
      <c r="AG27" s="128">
        <f>取引基本表!BL24</f>
        <v>417477</v>
      </c>
      <c r="AH27" s="138">
        <f t="shared" si="9"/>
        <v>0.29536956526946395</v>
      </c>
      <c r="AI27" s="141">
        <f t="shared" si="10"/>
        <v>0.16481626532719168</v>
      </c>
      <c r="AK27" s="274">
        <v>20</v>
      </c>
      <c r="AL27" s="37" t="s">
        <v>89</v>
      </c>
      <c r="AM27" s="128">
        <f>取引基本表!AR24</f>
        <v>254172</v>
      </c>
      <c r="AN27" s="138">
        <f t="shared" si="4"/>
        <v>2.2388024205688101E-2</v>
      </c>
      <c r="AP27" s="274">
        <v>20</v>
      </c>
      <c r="AQ27" s="37" t="s">
        <v>89</v>
      </c>
      <c r="AR27" s="139">
        <f>取引基本表!AX24</f>
        <v>424358</v>
      </c>
      <c r="AS27" s="140">
        <f>取引基本表!BB24</f>
        <v>337337</v>
      </c>
      <c r="AT27" s="140">
        <f>ABS(取引基本表!BJ24)</f>
        <v>344218</v>
      </c>
      <c r="AU27" s="139">
        <f t="shared" si="11"/>
        <v>-6881</v>
      </c>
      <c r="AV27" s="141">
        <f t="shared" si="12"/>
        <v>0.81115001955895727</v>
      </c>
      <c r="AW27" s="138">
        <f t="shared" si="13"/>
        <v>0.18884998044104273</v>
      </c>
    </row>
    <row r="28" spans="1:49">
      <c r="A28" s="274">
        <v>21</v>
      </c>
      <c r="B28" s="37" t="s">
        <v>90</v>
      </c>
      <c r="C28" s="141">
        <f t="shared" si="0"/>
        <v>0.2115566871254172</v>
      </c>
      <c r="D28" s="141">
        <f t="shared" si="1"/>
        <v>3.0551159487848582E-2</v>
      </c>
      <c r="E28" s="141">
        <f t="shared" si="1"/>
        <v>3.018459578819983E-2</v>
      </c>
      <c r="F28" s="141">
        <f t="shared" si="2"/>
        <v>0.29628808224417325</v>
      </c>
      <c r="G28" s="141">
        <f t="shared" si="2"/>
        <v>0.18177207604774032</v>
      </c>
      <c r="H28" s="138">
        <f t="shared" si="3"/>
        <v>7.2231792840574596E-3</v>
      </c>
      <c r="K28" s="274">
        <v>21</v>
      </c>
      <c r="L28" s="37" t="s">
        <v>90</v>
      </c>
      <c r="M28" s="128">
        <f>取引基本表!AX25</f>
        <v>817743</v>
      </c>
      <c r="N28" s="129">
        <f>ABS(取引基本表!BJ25)</f>
        <v>644744</v>
      </c>
      <c r="O28" s="130">
        <f t="shared" si="5"/>
        <v>0.7884433128745828</v>
      </c>
      <c r="P28" s="131">
        <f t="shared" si="6"/>
        <v>0.2115566871254172</v>
      </c>
      <c r="R28" s="274">
        <v>21</v>
      </c>
      <c r="S28" s="37" t="s">
        <v>90</v>
      </c>
      <c r="T28" s="132">
        <f>雇用表!C28</f>
        <v>36505</v>
      </c>
      <c r="U28" s="133">
        <f>雇用表!F28</f>
        <v>36067</v>
      </c>
      <c r="V28" s="132">
        <f>取引基本表!BL25</f>
        <v>1194881</v>
      </c>
      <c r="W28" s="134">
        <f t="shared" si="7"/>
        <v>3.0551159487848582E-2</v>
      </c>
      <c r="X28" s="134">
        <f t="shared" si="8"/>
        <v>3.018459578819983E-2</v>
      </c>
      <c r="Z28" s="274">
        <v>21</v>
      </c>
      <c r="AA28" s="37" t="s">
        <v>90</v>
      </c>
      <c r="AB28" s="142">
        <v>217196</v>
      </c>
      <c r="AC28" s="129">
        <v>11772</v>
      </c>
      <c r="AD28" s="129">
        <v>131128</v>
      </c>
      <c r="AE28" s="129">
        <v>-6042</v>
      </c>
      <c r="AF28" s="129">
        <v>-25</v>
      </c>
      <c r="AG28" s="128">
        <f>取引基本表!BL25</f>
        <v>1194881</v>
      </c>
      <c r="AH28" s="138">
        <f t="shared" si="9"/>
        <v>0.29628808224417325</v>
      </c>
      <c r="AI28" s="141">
        <f t="shared" si="10"/>
        <v>0.18177207604774032</v>
      </c>
      <c r="AK28" s="274">
        <v>21</v>
      </c>
      <c r="AL28" s="37" t="s">
        <v>90</v>
      </c>
      <c r="AM28" s="128">
        <f>取引基本表!AR25</f>
        <v>82005</v>
      </c>
      <c r="AN28" s="138">
        <f t="shared" si="4"/>
        <v>7.2231792840574596E-3</v>
      </c>
      <c r="AP28" s="274">
        <v>21</v>
      </c>
      <c r="AQ28" s="37" t="s">
        <v>90</v>
      </c>
      <c r="AR28" s="139">
        <f>取引基本表!AX25</f>
        <v>817743</v>
      </c>
      <c r="AS28" s="140">
        <f>取引基本表!BB25</f>
        <v>1021882</v>
      </c>
      <c r="AT28" s="140">
        <f>ABS(取引基本表!BJ25)</f>
        <v>644744</v>
      </c>
      <c r="AU28" s="139">
        <f t="shared" si="11"/>
        <v>377138</v>
      </c>
      <c r="AV28" s="141">
        <f t="shared" si="12"/>
        <v>0.7884433128745828</v>
      </c>
      <c r="AW28" s="138">
        <f t="shared" si="13"/>
        <v>0.2115566871254172</v>
      </c>
    </row>
    <row r="29" spans="1:49">
      <c r="A29" s="274">
        <v>22</v>
      </c>
      <c r="B29" s="37" t="s">
        <v>64</v>
      </c>
      <c r="C29" s="141">
        <f t="shared" si="0"/>
        <v>0.4024048564090591</v>
      </c>
      <c r="D29" s="141">
        <f t="shared" si="1"/>
        <v>7.9194780809421356E-2</v>
      </c>
      <c r="E29" s="141">
        <f t="shared" si="1"/>
        <v>6.5944675090492746E-2</v>
      </c>
      <c r="F29" s="141">
        <f t="shared" si="2"/>
        <v>0.40202182464221792</v>
      </c>
      <c r="G29" s="141">
        <f t="shared" si="2"/>
        <v>0.28848634430593861</v>
      </c>
      <c r="H29" s="138">
        <f t="shared" si="3"/>
        <v>7.7130042947109994E-3</v>
      </c>
      <c r="K29" s="274">
        <v>22</v>
      </c>
      <c r="L29" s="37" t="s">
        <v>64</v>
      </c>
      <c r="M29" s="128">
        <f>取引基本表!AX26</f>
        <v>368338</v>
      </c>
      <c r="N29" s="129">
        <f>ABS(取引基本表!BJ26)</f>
        <v>220117</v>
      </c>
      <c r="O29" s="130">
        <f t="shared" si="5"/>
        <v>0.5975951435909409</v>
      </c>
      <c r="P29" s="131">
        <f t="shared" si="6"/>
        <v>0.4024048564090591</v>
      </c>
      <c r="R29" s="274">
        <v>22</v>
      </c>
      <c r="S29" s="37" t="s">
        <v>64</v>
      </c>
      <c r="T29" s="132">
        <f>雇用表!C29</f>
        <v>29777</v>
      </c>
      <c r="U29" s="133">
        <f>雇用表!F29</f>
        <v>24795</v>
      </c>
      <c r="V29" s="132">
        <f>取引基本表!BL26</f>
        <v>375997</v>
      </c>
      <c r="W29" s="134">
        <f t="shared" si="7"/>
        <v>7.9194780809421356E-2</v>
      </c>
      <c r="X29" s="134">
        <f t="shared" si="8"/>
        <v>6.5944675090492746E-2</v>
      </c>
      <c r="Z29" s="274">
        <v>22</v>
      </c>
      <c r="AA29" s="37" t="s">
        <v>64</v>
      </c>
      <c r="AB29" s="142">
        <v>108470</v>
      </c>
      <c r="AC29" s="129">
        <v>-3859</v>
      </c>
      <c r="AD29" s="129">
        <v>38699</v>
      </c>
      <c r="AE29" s="129">
        <v>7850</v>
      </c>
      <c r="AF29" s="129">
        <v>-1</v>
      </c>
      <c r="AG29" s="128">
        <f>取引基本表!BL26</f>
        <v>375997</v>
      </c>
      <c r="AH29" s="138">
        <f t="shared" si="9"/>
        <v>0.40202182464221792</v>
      </c>
      <c r="AI29" s="141">
        <f t="shared" si="10"/>
        <v>0.28848634430593861</v>
      </c>
      <c r="AK29" s="274">
        <v>22</v>
      </c>
      <c r="AL29" s="37" t="s">
        <v>64</v>
      </c>
      <c r="AM29" s="128">
        <f>取引基本表!AR26</f>
        <v>87566</v>
      </c>
      <c r="AN29" s="138">
        <f t="shared" si="4"/>
        <v>7.7130042947109994E-3</v>
      </c>
      <c r="AP29" s="274">
        <v>22</v>
      </c>
      <c r="AQ29" s="37" t="s">
        <v>64</v>
      </c>
      <c r="AR29" s="139">
        <f>取引基本表!AX26</f>
        <v>368338</v>
      </c>
      <c r="AS29" s="140">
        <f>取引基本表!BB26</f>
        <v>227776</v>
      </c>
      <c r="AT29" s="140">
        <f>ABS(取引基本表!BJ26)</f>
        <v>220117</v>
      </c>
      <c r="AU29" s="139">
        <f t="shared" si="11"/>
        <v>7659</v>
      </c>
      <c r="AV29" s="141">
        <f t="shared" si="12"/>
        <v>0.5975951435909409</v>
      </c>
      <c r="AW29" s="138">
        <f t="shared" si="13"/>
        <v>0.4024048564090591</v>
      </c>
    </row>
    <row r="30" spans="1:49">
      <c r="A30" s="274">
        <v>23</v>
      </c>
      <c r="B30" s="37" t="s">
        <v>91</v>
      </c>
      <c r="C30" s="141">
        <f t="shared" si="0"/>
        <v>1</v>
      </c>
      <c r="D30" s="141">
        <f t="shared" si="1"/>
        <v>7.3824536053885614E-2</v>
      </c>
      <c r="E30" s="141">
        <f t="shared" si="1"/>
        <v>5.6949248710145881E-2</v>
      </c>
      <c r="F30" s="141">
        <f t="shared" si="2"/>
        <v>0.46362091424568164</v>
      </c>
      <c r="G30" s="141">
        <f t="shared" si="2"/>
        <v>0.33838967095036887</v>
      </c>
      <c r="H30" s="138">
        <f t="shared" si="3"/>
        <v>0</v>
      </c>
      <c r="K30" s="274">
        <v>23</v>
      </c>
      <c r="L30" s="37" t="s">
        <v>91</v>
      </c>
      <c r="M30" s="128">
        <f>取引基本表!AX27</f>
        <v>2192496</v>
      </c>
      <c r="N30" s="129">
        <f>ABS(取引基本表!BJ27)</f>
        <v>0</v>
      </c>
      <c r="O30" s="130">
        <f t="shared" si="5"/>
        <v>0</v>
      </c>
      <c r="P30" s="131">
        <f t="shared" si="6"/>
        <v>1</v>
      </c>
      <c r="R30" s="274">
        <v>23</v>
      </c>
      <c r="S30" s="37" t="s">
        <v>91</v>
      </c>
      <c r="T30" s="132">
        <f>雇用表!C30</f>
        <v>161860</v>
      </c>
      <c r="U30" s="133">
        <f>雇用表!F30</f>
        <v>124861</v>
      </c>
      <c r="V30" s="132">
        <f>取引基本表!BL27</f>
        <v>2192496</v>
      </c>
      <c r="W30" s="134">
        <f t="shared" si="7"/>
        <v>7.3824536053885614E-2</v>
      </c>
      <c r="X30" s="134">
        <f t="shared" si="8"/>
        <v>5.6949248710145881E-2</v>
      </c>
      <c r="Z30" s="274">
        <v>23</v>
      </c>
      <c r="AA30" s="37" t="s">
        <v>91</v>
      </c>
      <c r="AB30" s="142">
        <v>741918</v>
      </c>
      <c r="AC30" s="129">
        <v>74044</v>
      </c>
      <c r="AD30" s="129">
        <v>102728</v>
      </c>
      <c r="AE30" s="129">
        <v>104455</v>
      </c>
      <c r="AF30" s="129">
        <v>-6658</v>
      </c>
      <c r="AG30" s="128">
        <f>取引基本表!BL27</f>
        <v>2192496</v>
      </c>
      <c r="AH30" s="138">
        <f t="shared" si="9"/>
        <v>0.46362091424568164</v>
      </c>
      <c r="AI30" s="141">
        <f t="shared" si="10"/>
        <v>0.33838967095036887</v>
      </c>
      <c r="AK30" s="274">
        <v>23</v>
      </c>
      <c r="AL30" s="37" t="s">
        <v>91</v>
      </c>
      <c r="AM30" s="128">
        <f>取引基本表!AR27</f>
        <v>0</v>
      </c>
      <c r="AN30" s="138">
        <f t="shared" si="4"/>
        <v>0</v>
      </c>
      <c r="AP30" s="274">
        <v>23</v>
      </c>
      <c r="AQ30" s="37" t="s">
        <v>91</v>
      </c>
      <c r="AR30" s="139">
        <f>取引基本表!AX27</f>
        <v>2192496</v>
      </c>
      <c r="AS30" s="140">
        <f>取引基本表!BB27</f>
        <v>0</v>
      </c>
      <c r="AT30" s="140">
        <f>ABS(取引基本表!BJ27)</f>
        <v>0</v>
      </c>
      <c r="AU30" s="139">
        <f t="shared" si="11"/>
        <v>0</v>
      </c>
      <c r="AV30" s="141">
        <f t="shared" si="12"/>
        <v>0</v>
      </c>
      <c r="AW30" s="138">
        <f t="shared" si="13"/>
        <v>1</v>
      </c>
    </row>
    <row r="31" spans="1:49">
      <c r="A31" s="274">
        <v>24</v>
      </c>
      <c r="B31" s="37" t="s">
        <v>92</v>
      </c>
      <c r="C31" s="141">
        <f t="shared" si="0"/>
        <v>0.99932498158227889</v>
      </c>
      <c r="D31" s="141">
        <f t="shared" si="1"/>
        <v>2.9145126840892164E-3</v>
      </c>
      <c r="E31" s="141">
        <f t="shared" si="1"/>
        <v>2.9145126840892164E-3</v>
      </c>
      <c r="F31" s="141">
        <f t="shared" si="2"/>
        <v>0.39948542779773355</v>
      </c>
      <c r="G31" s="141">
        <f t="shared" si="2"/>
        <v>7.0262508387801376E-2</v>
      </c>
      <c r="H31" s="138">
        <f t="shared" si="3"/>
        <v>3.314462019579964E-2</v>
      </c>
      <c r="K31" s="274">
        <v>24</v>
      </c>
      <c r="L31" s="37" t="s">
        <v>92</v>
      </c>
      <c r="M31" s="128">
        <f>取引基本表!AX28</f>
        <v>1118488</v>
      </c>
      <c r="N31" s="129">
        <f>ABS(取引基本表!BJ28)</f>
        <v>755</v>
      </c>
      <c r="O31" s="130">
        <f t="shared" si="5"/>
        <v>6.7501841772106628E-4</v>
      </c>
      <c r="P31" s="131">
        <f t="shared" si="6"/>
        <v>0.99932498158227889</v>
      </c>
      <c r="R31" s="274">
        <v>24</v>
      </c>
      <c r="S31" s="37" t="s">
        <v>92</v>
      </c>
      <c r="T31" s="132">
        <f>雇用表!C31</f>
        <v>4035</v>
      </c>
      <c r="U31" s="133">
        <f>雇用表!F31</f>
        <v>4035</v>
      </c>
      <c r="V31" s="132">
        <f>取引基本表!BL28</f>
        <v>1384451</v>
      </c>
      <c r="W31" s="134">
        <f t="shared" si="7"/>
        <v>2.9145126840892164E-3</v>
      </c>
      <c r="X31" s="134">
        <f t="shared" si="8"/>
        <v>2.9145126840892164E-3</v>
      </c>
      <c r="Z31" s="274">
        <v>24</v>
      </c>
      <c r="AA31" s="37" t="s">
        <v>92</v>
      </c>
      <c r="AB31" s="142">
        <v>97275</v>
      </c>
      <c r="AC31" s="129">
        <v>139400</v>
      </c>
      <c r="AD31" s="129">
        <v>269715</v>
      </c>
      <c r="AE31" s="129">
        <v>46964</v>
      </c>
      <c r="AF31" s="129">
        <v>-286</v>
      </c>
      <c r="AG31" s="128">
        <f>取引基本表!BL28</f>
        <v>1384451</v>
      </c>
      <c r="AH31" s="138">
        <f t="shared" si="9"/>
        <v>0.39948542779773355</v>
      </c>
      <c r="AI31" s="141">
        <f t="shared" si="10"/>
        <v>7.0262508387801376E-2</v>
      </c>
      <c r="AK31" s="274">
        <v>24</v>
      </c>
      <c r="AL31" s="37" t="s">
        <v>92</v>
      </c>
      <c r="AM31" s="128">
        <f>取引基本表!AR28</f>
        <v>376292</v>
      </c>
      <c r="AN31" s="138">
        <f t="shared" si="4"/>
        <v>3.314462019579964E-2</v>
      </c>
      <c r="AP31" s="274">
        <v>24</v>
      </c>
      <c r="AQ31" s="37" t="s">
        <v>92</v>
      </c>
      <c r="AR31" s="139">
        <f>取引基本表!AX28</f>
        <v>1118488</v>
      </c>
      <c r="AS31" s="140">
        <f>取引基本表!BB28</f>
        <v>266718</v>
      </c>
      <c r="AT31" s="140">
        <f>ABS(取引基本表!BJ28)</f>
        <v>755</v>
      </c>
      <c r="AU31" s="139">
        <f t="shared" si="11"/>
        <v>265963</v>
      </c>
      <c r="AV31" s="141">
        <f t="shared" si="12"/>
        <v>6.7501841772106628E-4</v>
      </c>
      <c r="AW31" s="138">
        <f t="shared" si="13"/>
        <v>0.99932498158227889</v>
      </c>
    </row>
    <row r="32" spans="1:49">
      <c r="A32" s="274">
        <v>25</v>
      </c>
      <c r="B32" s="37" t="s">
        <v>1</v>
      </c>
      <c r="C32" s="141">
        <f t="shared" si="0"/>
        <v>0.9998360837770528</v>
      </c>
      <c r="D32" s="141">
        <f t="shared" si="1"/>
        <v>2.1120085933633119E-2</v>
      </c>
      <c r="E32" s="141">
        <f t="shared" si="1"/>
        <v>2.1120085933633119E-2</v>
      </c>
      <c r="F32" s="141">
        <f t="shared" si="2"/>
        <v>0.44272670787830282</v>
      </c>
      <c r="G32" s="141">
        <f t="shared" si="2"/>
        <v>0.11380414292785156</v>
      </c>
      <c r="H32" s="138">
        <f t="shared" si="3"/>
        <v>7.2296973654795713E-3</v>
      </c>
      <c r="K32" s="274">
        <v>25</v>
      </c>
      <c r="L32" s="37" t="s">
        <v>1</v>
      </c>
      <c r="M32" s="128">
        <f>取引基本表!AX29</f>
        <v>189121</v>
      </c>
      <c r="N32" s="129">
        <f>ABS(取引基本表!BJ29)</f>
        <v>31</v>
      </c>
      <c r="O32" s="130">
        <f t="shared" si="5"/>
        <v>1.6391622294721368E-4</v>
      </c>
      <c r="P32" s="131">
        <f t="shared" si="6"/>
        <v>0.9998360837770528</v>
      </c>
      <c r="R32" s="274">
        <v>25</v>
      </c>
      <c r="S32" s="37" t="s">
        <v>1</v>
      </c>
      <c r="T32" s="132">
        <f>雇用表!C32</f>
        <v>4011</v>
      </c>
      <c r="U32" s="133">
        <f>雇用表!F32</f>
        <v>4011</v>
      </c>
      <c r="V32" s="132">
        <f>取引基本表!BL29</f>
        <v>189914</v>
      </c>
      <c r="W32" s="134">
        <f t="shared" si="7"/>
        <v>2.1120085933633119E-2</v>
      </c>
      <c r="X32" s="134">
        <f t="shared" si="8"/>
        <v>2.1120085933633119E-2</v>
      </c>
      <c r="Z32" s="274">
        <v>25</v>
      </c>
      <c r="AA32" s="37" t="s">
        <v>1</v>
      </c>
      <c r="AB32" s="142">
        <v>21613</v>
      </c>
      <c r="AC32" s="129">
        <v>22610</v>
      </c>
      <c r="AD32" s="129">
        <v>39461</v>
      </c>
      <c r="AE32" s="129">
        <v>7214</v>
      </c>
      <c r="AF32" s="129">
        <v>-6818</v>
      </c>
      <c r="AG32" s="128">
        <f>取引基本表!BL29</f>
        <v>189914</v>
      </c>
      <c r="AH32" s="138">
        <f t="shared" si="9"/>
        <v>0.44272670787830282</v>
      </c>
      <c r="AI32" s="141">
        <f t="shared" si="10"/>
        <v>0.11380414292785156</v>
      </c>
      <c r="AK32" s="274">
        <v>25</v>
      </c>
      <c r="AL32" s="37" t="s">
        <v>1</v>
      </c>
      <c r="AM32" s="128">
        <f>取引基本表!AR29</f>
        <v>82079</v>
      </c>
      <c r="AN32" s="138">
        <f t="shared" si="4"/>
        <v>7.2296973654795713E-3</v>
      </c>
      <c r="AP32" s="274">
        <v>25</v>
      </c>
      <c r="AQ32" s="37" t="s">
        <v>1</v>
      </c>
      <c r="AR32" s="139">
        <f>取引基本表!AX29</f>
        <v>189121</v>
      </c>
      <c r="AS32" s="140">
        <f>取引基本表!BB29</f>
        <v>824</v>
      </c>
      <c r="AT32" s="140">
        <f>ABS(取引基本表!BJ29)</f>
        <v>31</v>
      </c>
      <c r="AU32" s="139">
        <f t="shared" si="11"/>
        <v>793</v>
      </c>
      <c r="AV32" s="141">
        <f t="shared" si="12"/>
        <v>1.6391622294721368E-4</v>
      </c>
      <c r="AW32" s="138">
        <f t="shared" si="13"/>
        <v>0.9998360837770528</v>
      </c>
    </row>
    <row r="33" spans="1:49">
      <c r="A33" s="274">
        <v>26</v>
      </c>
      <c r="B33" s="37" t="s">
        <v>2</v>
      </c>
      <c r="C33" s="141">
        <f t="shared" si="0"/>
        <v>0.99108509199615646</v>
      </c>
      <c r="D33" s="141">
        <f t="shared" si="1"/>
        <v>8.7702783269007503E-2</v>
      </c>
      <c r="E33" s="141">
        <f t="shared" si="1"/>
        <v>8.4336323251883824E-2</v>
      </c>
      <c r="F33" s="141">
        <f t="shared" si="2"/>
        <v>0.63278689994307047</v>
      </c>
      <c r="G33" s="141">
        <f t="shared" si="2"/>
        <v>0.4529749017181946</v>
      </c>
      <c r="H33" s="138">
        <f t="shared" si="3"/>
        <v>7.7168799106917146E-4</v>
      </c>
      <c r="K33" s="274">
        <v>26</v>
      </c>
      <c r="L33" s="37" t="s">
        <v>2</v>
      </c>
      <c r="M33" s="128">
        <f>取引基本表!AX30</f>
        <v>224792</v>
      </c>
      <c r="N33" s="129">
        <f>ABS(取引基本表!BJ30)</f>
        <v>2004</v>
      </c>
      <c r="O33" s="130">
        <f t="shared" si="5"/>
        <v>8.9149080038435531E-3</v>
      </c>
      <c r="P33" s="131">
        <f t="shared" si="6"/>
        <v>0.99108509199615646</v>
      </c>
      <c r="R33" s="274">
        <v>26</v>
      </c>
      <c r="S33" s="37" t="s">
        <v>2</v>
      </c>
      <c r="T33" s="132">
        <f>雇用表!C33</f>
        <v>19565</v>
      </c>
      <c r="U33" s="133">
        <f>雇用表!F33</f>
        <v>18814</v>
      </c>
      <c r="V33" s="132">
        <f>取引基本表!BL30</f>
        <v>223083</v>
      </c>
      <c r="W33" s="134">
        <f t="shared" si="7"/>
        <v>8.7702783269007503E-2</v>
      </c>
      <c r="X33" s="134">
        <f t="shared" si="8"/>
        <v>8.4336323251883824E-2</v>
      </c>
      <c r="Z33" s="274">
        <v>26</v>
      </c>
      <c r="AA33" s="37" t="s">
        <v>2</v>
      </c>
      <c r="AB33" s="142">
        <v>101051</v>
      </c>
      <c r="AC33" s="129">
        <v>12777</v>
      </c>
      <c r="AD33" s="129">
        <v>17517</v>
      </c>
      <c r="AE33" s="129">
        <v>9820</v>
      </c>
      <c r="AF33" s="129">
        <v>-1</v>
      </c>
      <c r="AG33" s="128">
        <f>取引基本表!BL30</f>
        <v>223083</v>
      </c>
      <c r="AH33" s="138">
        <f t="shared" si="9"/>
        <v>0.63278689994307047</v>
      </c>
      <c r="AI33" s="141">
        <f t="shared" si="10"/>
        <v>0.4529749017181946</v>
      </c>
      <c r="AK33" s="274">
        <v>26</v>
      </c>
      <c r="AL33" s="37" t="s">
        <v>2</v>
      </c>
      <c r="AM33" s="128">
        <f>取引基本表!AR30</f>
        <v>8761</v>
      </c>
      <c r="AN33" s="138">
        <f t="shared" si="4"/>
        <v>7.7168799106917146E-4</v>
      </c>
      <c r="AP33" s="274">
        <v>26</v>
      </c>
      <c r="AQ33" s="37" t="s">
        <v>2</v>
      </c>
      <c r="AR33" s="139">
        <f>取引基本表!AX30</f>
        <v>224792</v>
      </c>
      <c r="AS33" s="140">
        <f>取引基本表!BB30</f>
        <v>295</v>
      </c>
      <c r="AT33" s="140">
        <f>ABS(取引基本表!BJ30)</f>
        <v>2004</v>
      </c>
      <c r="AU33" s="139">
        <f t="shared" si="11"/>
        <v>-1709</v>
      </c>
      <c r="AV33" s="141">
        <f t="shared" si="12"/>
        <v>8.9149080038435531E-3</v>
      </c>
      <c r="AW33" s="138">
        <f t="shared" si="13"/>
        <v>0.99108509199615646</v>
      </c>
    </row>
    <row r="34" spans="1:49">
      <c r="A34" s="274">
        <v>27</v>
      </c>
      <c r="B34" s="37" t="s">
        <v>65</v>
      </c>
      <c r="C34" s="141">
        <f t="shared" si="0"/>
        <v>0.24606089914510665</v>
      </c>
      <c r="D34" s="141">
        <f t="shared" si="1"/>
        <v>0.15389009392691583</v>
      </c>
      <c r="E34" s="141">
        <f t="shared" si="1"/>
        <v>0.1433320704064108</v>
      </c>
      <c r="F34" s="141">
        <f t="shared" si="2"/>
        <v>0.68044247766447119</v>
      </c>
      <c r="G34" s="141">
        <f t="shared" si="2"/>
        <v>0.43749758717185111</v>
      </c>
      <c r="H34" s="138">
        <f t="shared" si="3"/>
        <v>0.137069350800852</v>
      </c>
      <c r="K34" s="274">
        <v>27</v>
      </c>
      <c r="L34" s="37" t="s">
        <v>65</v>
      </c>
      <c r="M34" s="128">
        <f>取引基本表!AX31</f>
        <v>3019090</v>
      </c>
      <c r="N34" s="129">
        <f>ABS(取引基本表!BJ31)</f>
        <v>2276210</v>
      </c>
      <c r="O34" s="130">
        <f t="shared" si="5"/>
        <v>0.75393910085489335</v>
      </c>
      <c r="P34" s="131">
        <f t="shared" si="6"/>
        <v>0.24606089914510665</v>
      </c>
      <c r="R34" s="274">
        <v>27</v>
      </c>
      <c r="S34" s="37" t="s">
        <v>65</v>
      </c>
      <c r="T34" s="132">
        <f>雇用表!C34</f>
        <v>450446</v>
      </c>
      <c r="U34" s="133">
        <f>雇用表!F34</f>
        <v>419542</v>
      </c>
      <c r="V34" s="132">
        <f>取引基本表!BL31</f>
        <v>2927063</v>
      </c>
      <c r="W34" s="134">
        <f t="shared" si="7"/>
        <v>0.15389009392691583</v>
      </c>
      <c r="X34" s="134">
        <f t="shared" si="8"/>
        <v>0.1433320704064108</v>
      </c>
      <c r="Z34" s="274">
        <v>27</v>
      </c>
      <c r="AA34" s="37" t="s">
        <v>65</v>
      </c>
      <c r="AB34" s="142">
        <v>1280583</v>
      </c>
      <c r="AC34" s="129">
        <v>260345</v>
      </c>
      <c r="AD34" s="129">
        <v>283737</v>
      </c>
      <c r="AE34" s="129">
        <v>169131</v>
      </c>
      <c r="AF34" s="129">
        <v>-2098</v>
      </c>
      <c r="AG34" s="128">
        <f>取引基本表!BL31</f>
        <v>2927063</v>
      </c>
      <c r="AH34" s="138">
        <f t="shared" si="9"/>
        <v>0.68044247766447119</v>
      </c>
      <c r="AI34" s="141">
        <f t="shared" si="10"/>
        <v>0.43749758717185111</v>
      </c>
      <c r="AK34" s="274">
        <v>27</v>
      </c>
      <c r="AL34" s="37" t="s">
        <v>65</v>
      </c>
      <c r="AM34" s="128">
        <f>取引基本表!AR31</f>
        <v>1556153</v>
      </c>
      <c r="AN34" s="138">
        <f t="shared" si="4"/>
        <v>0.137069350800852</v>
      </c>
      <c r="AP34" s="274">
        <v>27</v>
      </c>
      <c r="AQ34" s="37" t="s">
        <v>65</v>
      </c>
      <c r="AR34" s="139">
        <f>取引基本表!AX31</f>
        <v>3019090</v>
      </c>
      <c r="AS34" s="140">
        <f>取引基本表!BB31</f>
        <v>2184183</v>
      </c>
      <c r="AT34" s="140">
        <f>ABS(取引基本表!BJ31)</f>
        <v>2276210</v>
      </c>
      <c r="AU34" s="139">
        <f t="shared" si="11"/>
        <v>-92027</v>
      </c>
      <c r="AV34" s="141">
        <f t="shared" si="12"/>
        <v>0.75393910085489335</v>
      </c>
      <c r="AW34" s="138">
        <f t="shared" si="13"/>
        <v>0.24606089914510665</v>
      </c>
    </row>
    <row r="35" spans="1:49">
      <c r="A35" s="274">
        <v>28</v>
      </c>
      <c r="B35" s="37" t="s">
        <v>66</v>
      </c>
      <c r="C35" s="141">
        <f t="shared" si="0"/>
        <v>0.75377646979277246</v>
      </c>
      <c r="D35" s="141">
        <f t="shared" si="1"/>
        <v>4.0363234612300396E-2</v>
      </c>
      <c r="E35" s="141">
        <f t="shared" si="1"/>
        <v>3.9154079363329694E-2</v>
      </c>
      <c r="F35" s="141">
        <f t="shared" si="2"/>
        <v>0.60548890850388704</v>
      </c>
      <c r="G35" s="141">
        <f t="shared" si="2"/>
        <v>0.30282397072447498</v>
      </c>
      <c r="H35" s="138">
        <f t="shared" si="3"/>
        <v>5.7629969222324183E-2</v>
      </c>
      <c r="K35" s="274">
        <v>28</v>
      </c>
      <c r="L35" s="37" t="s">
        <v>66</v>
      </c>
      <c r="M35" s="128">
        <f>取引基本表!AX32</f>
        <v>1434607</v>
      </c>
      <c r="N35" s="129">
        <f>ABS(取引基本表!BJ32)</f>
        <v>353234</v>
      </c>
      <c r="O35" s="130">
        <f t="shared" si="5"/>
        <v>0.24622353020722748</v>
      </c>
      <c r="P35" s="131">
        <f t="shared" si="6"/>
        <v>0.75377646979277246</v>
      </c>
      <c r="R35" s="274">
        <v>28</v>
      </c>
      <c r="S35" s="37" t="s">
        <v>66</v>
      </c>
      <c r="T35" s="132">
        <f>雇用表!C35</f>
        <v>47969</v>
      </c>
      <c r="U35" s="133">
        <f>雇用表!F35</f>
        <v>46532</v>
      </c>
      <c r="V35" s="132">
        <f>取引基本表!BL32</f>
        <v>1188433</v>
      </c>
      <c r="W35" s="134">
        <f t="shared" si="7"/>
        <v>4.0363234612300396E-2</v>
      </c>
      <c r="X35" s="134">
        <f t="shared" si="8"/>
        <v>3.9154079363329694E-2</v>
      </c>
      <c r="Z35" s="274">
        <v>28</v>
      </c>
      <c r="AA35" s="37" t="s">
        <v>66</v>
      </c>
      <c r="AB35" s="142">
        <v>359886</v>
      </c>
      <c r="AC35" s="129">
        <v>263922</v>
      </c>
      <c r="AD35" s="129">
        <v>89472</v>
      </c>
      <c r="AE35" s="129">
        <v>20390</v>
      </c>
      <c r="AF35" s="129">
        <v>-14087</v>
      </c>
      <c r="AG35" s="128">
        <f>取引基本表!BL32</f>
        <v>1188433</v>
      </c>
      <c r="AH35" s="138">
        <f t="shared" si="9"/>
        <v>0.60548890850388704</v>
      </c>
      <c r="AI35" s="141">
        <f t="shared" si="10"/>
        <v>0.30282397072447498</v>
      </c>
      <c r="AK35" s="274">
        <v>28</v>
      </c>
      <c r="AL35" s="37" t="s">
        <v>66</v>
      </c>
      <c r="AM35" s="128">
        <f>取引基本表!AR32</f>
        <v>654275</v>
      </c>
      <c r="AN35" s="138">
        <f t="shared" si="4"/>
        <v>5.7629969222324183E-2</v>
      </c>
      <c r="AP35" s="274">
        <v>28</v>
      </c>
      <c r="AQ35" s="37" t="s">
        <v>66</v>
      </c>
      <c r="AR35" s="139">
        <f>取引基本表!AX32</f>
        <v>1434607</v>
      </c>
      <c r="AS35" s="140">
        <f>取引基本表!BB32</f>
        <v>107060</v>
      </c>
      <c r="AT35" s="140">
        <f>ABS(取引基本表!BJ32)</f>
        <v>353234</v>
      </c>
      <c r="AU35" s="139">
        <f t="shared" si="11"/>
        <v>-246174</v>
      </c>
      <c r="AV35" s="141">
        <f t="shared" si="12"/>
        <v>0.24622353020722748</v>
      </c>
      <c r="AW35" s="138">
        <f t="shared" si="13"/>
        <v>0.75377646979277246</v>
      </c>
    </row>
    <row r="36" spans="1:49">
      <c r="A36" s="274">
        <v>29</v>
      </c>
      <c r="B36" s="37" t="s">
        <v>93</v>
      </c>
      <c r="C36" s="141">
        <f t="shared" si="0"/>
        <v>0.99118010215945485</v>
      </c>
      <c r="D36" s="141">
        <f t="shared" si="1"/>
        <v>1.5774342104513773E-2</v>
      </c>
      <c r="E36" s="141">
        <f t="shared" si="1"/>
        <v>1.3229670821596217E-2</v>
      </c>
      <c r="F36" s="141">
        <f t="shared" si="2"/>
        <v>0.81306518983088305</v>
      </c>
      <c r="G36" s="141">
        <f t="shared" si="2"/>
        <v>5.8650173764370726E-2</v>
      </c>
      <c r="H36" s="138">
        <f t="shared" si="3"/>
        <v>0.2375179181177472</v>
      </c>
      <c r="K36" s="274">
        <v>29</v>
      </c>
      <c r="L36" s="37" t="s">
        <v>93</v>
      </c>
      <c r="M36" s="128">
        <f>取引基本表!AX33</f>
        <v>3496299</v>
      </c>
      <c r="N36" s="129">
        <f>ABS(取引基本表!BJ33)</f>
        <v>30837</v>
      </c>
      <c r="O36" s="130">
        <f t="shared" si="5"/>
        <v>8.8198978405451024E-3</v>
      </c>
      <c r="P36" s="131">
        <f t="shared" si="6"/>
        <v>0.99118010215945485</v>
      </c>
      <c r="R36" s="274">
        <v>29</v>
      </c>
      <c r="S36" s="37" t="s">
        <v>93</v>
      </c>
      <c r="T36" s="132">
        <f>雇用表!C36</f>
        <v>55394</v>
      </c>
      <c r="U36" s="133">
        <f>雇用表!F36</f>
        <v>46458</v>
      </c>
      <c r="V36" s="132">
        <f>取引基本表!BL33</f>
        <v>3511652</v>
      </c>
      <c r="W36" s="134">
        <f t="shared" si="7"/>
        <v>1.5774342104513773E-2</v>
      </c>
      <c r="X36" s="134">
        <f t="shared" si="8"/>
        <v>1.3229670821596217E-2</v>
      </c>
      <c r="Z36" s="274">
        <v>29</v>
      </c>
      <c r="AA36" s="37" t="s">
        <v>93</v>
      </c>
      <c r="AB36" s="142">
        <v>205959</v>
      </c>
      <c r="AC36" s="129">
        <v>1220158</v>
      </c>
      <c r="AD36" s="129">
        <v>1178643</v>
      </c>
      <c r="AE36" s="129">
        <v>251198</v>
      </c>
      <c r="AF36" s="129">
        <v>-756</v>
      </c>
      <c r="AG36" s="128">
        <f>取引基本表!BL33</f>
        <v>3511652</v>
      </c>
      <c r="AH36" s="138">
        <f>SUM(AB36:AF36)/AG36</f>
        <v>0.81306518983088305</v>
      </c>
      <c r="AI36" s="141">
        <f>AB36/AG36</f>
        <v>5.8650173764370726E-2</v>
      </c>
      <c r="AK36" s="274">
        <v>29</v>
      </c>
      <c r="AL36" s="37" t="s">
        <v>93</v>
      </c>
      <c r="AM36" s="128">
        <f>取引基本表!AR33</f>
        <v>2696549</v>
      </c>
      <c r="AN36" s="138">
        <f t="shared" si="4"/>
        <v>0.2375179181177472</v>
      </c>
      <c r="AP36" s="274">
        <v>29</v>
      </c>
      <c r="AQ36" s="37" t="s">
        <v>93</v>
      </c>
      <c r="AR36" s="139">
        <f>取引基本表!AX33</f>
        <v>3496299</v>
      </c>
      <c r="AS36" s="140">
        <f>取引基本表!BB33</f>
        <v>46190</v>
      </c>
      <c r="AT36" s="140">
        <f>ABS(取引基本表!BJ33)</f>
        <v>30837</v>
      </c>
      <c r="AU36" s="139">
        <f t="shared" si="11"/>
        <v>15353</v>
      </c>
      <c r="AV36" s="141">
        <f t="shared" si="12"/>
        <v>8.8198978405451024E-3</v>
      </c>
      <c r="AW36" s="138">
        <f t="shared" si="13"/>
        <v>0.99118010215945485</v>
      </c>
    </row>
    <row r="37" spans="1:49">
      <c r="A37" s="274">
        <v>30</v>
      </c>
      <c r="B37" s="37" t="s">
        <v>94</v>
      </c>
      <c r="C37" s="141">
        <f t="shared" si="0"/>
        <v>0.58105140483022077</v>
      </c>
      <c r="D37" s="141">
        <f t="shared" si="1"/>
        <v>7.9200513574427991E-2</v>
      </c>
      <c r="E37" s="141">
        <f t="shared" si="1"/>
        <v>7.3600662533244779E-2</v>
      </c>
      <c r="F37" s="141">
        <f t="shared" si="2"/>
        <v>0.63403708963374472</v>
      </c>
      <c r="G37" s="141">
        <f t="shared" si="2"/>
        <v>0.40235165952905672</v>
      </c>
      <c r="H37" s="138">
        <f t="shared" si="3"/>
        <v>4.2719417558337268E-2</v>
      </c>
      <c r="K37" s="274">
        <v>30</v>
      </c>
      <c r="L37" s="37" t="s">
        <v>94</v>
      </c>
      <c r="M37" s="128">
        <f>取引基本表!AX34</f>
        <v>1491319</v>
      </c>
      <c r="N37" s="129">
        <f>ABS(取引基本表!BJ34)</f>
        <v>624786</v>
      </c>
      <c r="O37" s="130">
        <f t="shared" si="5"/>
        <v>0.41894859516977923</v>
      </c>
      <c r="P37" s="131">
        <f t="shared" si="6"/>
        <v>0.58105140483022077</v>
      </c>
      <c r="R37" s="274">
        <v>30</v>
      </c>
      <c r="S37" s="37" t="s">
        <v>94</v>
      </c>
      <c r="T37" s="132">
        <f>雇用表!C37</f>
        <v>142494</v>
      </c>
      <c r="U37" s="133">
        <f>雇用表!F37</f>
        <v>132419</v>
      </c>
      <c r="V37" s="132">
        <f>取引基本表!BL34</f>
        <v>1799155</v>
      </c>
      <c r="W37" s="134">
        <f t="shared" si="7"/>
        <v>7.9200513574427991E-2</v>
      </c>
      <c r="X37" s="134">
        <f t="shared" si="8"/>
        <v>7.3600662533244779E-2</v>
      </c>
      <c r="Z37" s="274">
        <v>30</v>
      </c>
      <c r="AA37" s="37" t="s">
        <v>94</v>
      </c>
      <c r="AB37" s="142">
        <v>723893</v>
      </c>
      <c r="AC37" s="129">
        <v>40258</v>
      </c>
      <c r="AD37" s="129">
        <v>299088</v>
      </c>
      <c r="AE37" s="129">
        <v>84822</v>
      </c>
      <c r="AF37" s="129">
        <v>-7330</v>
      </c>
      <c r="AG37" s="128">
        <f>取引基本表!BL34</f>
        <v>1799155</v>
      </c>
      <c r="AH37" s="138">
        <f t="shared" si="9"/>
        <v>0.63403708963374472</v>
      </c>
      <c r="AI37" s="141">
        <f t="shared" si="10"/>
        <v>0.40235165952905672</v>
      </c>
      <c r="AK37" s="274">
        <v>30</v>
      </c>
      <c r="AL37" s="37" t="s">
        <v>94</v>
      </c>
      <c r="AM37" s="128">
        <f>取引基本表!AR34</f>
        <v>484995</v>
      </c>
      <c r="AN37" s="138">
        <f t="shared" si="4"/>
        <v>4.2719417558337268E-2</v>
      </c>
      <c r="AP37" s="274">
        <v>30</v>
      </c>
      <c r="AQ37" s="37" t="s">
        <v>94</v>
      </c>
      <c r="AR37" s="139">
        <f>取引基本表!AX34</f>
        <v>1491319</v>
      </c>
      <c r="AS37" s="140">
        <f>取引基本表!BB34</f>
        <v>932622</v>
      </c>
      <c r="AT37" s="140">
        <f>ABS(取引基本表!BJ34)</f>
        <v>624786</v>
      </c>
      <c r="AU37" s="139">
        <f t="shared" si="11"/>
        <v>307836</v>
      </c>
      <c r="AV37" s="141">
        <f t="shared" si="12"/>
        <v>0.41894859516977923</v>
      </c>
      <c r="AW37" s="138">
        <f t="shared" si="13"/>
        <v>0.58105140483022077</v>
      </c>
    </row>
    <row r="38" spans="1:49">
      <c r="A38" s="274">
        <v>31</v>
      </c>
      <c r="B38" s="37" t="s">
        <v>95</v>
      </c>
      <c r="C38" s="141">
        <f t="shared" si="0"/>
        <v>0.47456671407271833</v>
      </c>
      <c r="D38" s="141">
        <f t="shared" si="1"/>
        <v>3.5590827435143364E-2</v>
      </c>
      <c r="E38" s="141">
        <f t="shared" si="1"/>
        <v>3.1059891839156476E-2</v>
      </c>
      <c r="F38" s="141">
        <f t="shared" si="2"/>
        <v>0.4997199825516766</v>
      </c>
      <c r="G38" s="141">
        <f t="shared" si="2"/>
        <v>0.18003386475673192</v>
      </c>
      <c r="H38" s="138">
        <f t="shared" si="3"/>
        <v>5.150358926080905E-2</v>
      </c>
      <c r="K38" s="274">
        <v>31</v>
      </c>
      <c r="L38" s="37" t="s">
        <v>95</v>
      </c>
      <c r="M38" s="128">
        <f>取引基本表!AX35</f>
        <v>1918883</v>
      </c>
      <c r="N38" s="129">
        <f>ABS(取引基本表!BJ35)</f>
        <v>1008245</v>
      </c>
      <c r="O38" s="130">
        <f t="shared" si="5"/>
        <v>0.52543328592728167</v>
      </c>
      <c r="P38" s="131">
        <f t="shared" si="6"/>
        <v>0.47456671407271833</v>
      </c>
      <c r="R38" s="274">
        <v>31</v>
      </c>
      <c r="S38" s="37" t="s">
        <v>95</v>
      </c>
      <c r="T38" s="132">
        <f>雇用表!C38</f>
        <v>37940</v>
      </c>
      <c r="U38" s="133">
        <f>雇用表!F38</f>
        <v>33110</v>
      </c>
      <c r="V38" s="132">
        <f>取引基本表!BL35</f>
        <v>1066005</v>
      </c>
      <c r="W38" s="134">
        <f t="shared" si="7"/>
        <v>3.5590827435143364E-2</v>
      </c>
      <c r="X38" s="134">
        <f t="shared" si="8"/>
        <v>3.1059891839156476E-2</v>
      </c>
      <c r="Z38" s="274">
        <v>31</v>
      </c>
      <c r="AA38" s="37" t="s">
        <v>95</v>
      </c>
      <c r="AB38" s="142">
        <v>191917</v>
      </c>
      <c r="AC38" s="129">
        <v>145435</v>
      </c>
      <c r="AD38" s="129">
        <v>163180</v>
      </c>
      <c r="AE38" s="129">
        <v>32177</v>
      </c>
      <c r="AF38" s="129">
        <v>-5</v>
      </c>
      <c r="AG38" s="128">
        <f>取引基本表!BL35</f>
        <v>1066005</v>
      </c>
      <c r="AH38" s="138">
        <f t="shared" si="9"/>
        <v>0.4997199825516766</v>
      </c>
      <c r="AI38" s="141">
        <f t="shared" si="10"/>
        <v>0.18003386475673192</v>
      </c>
      <c r="AK38" s="274">
        <v>31</v>
      </c>
      <c r="AL38" s="37" t="s">
        <v>95</v>
      </c>
      <c r="AM38" s="128">
        <f>取引基本表!AR35</f>
        <v>584722</v>
      </c>
      <c r="AN38" s="138">
        <f t="shared" si="4"/>
        <v>5.150358926080905E-2</v>
      </c>
      <c r="AP38" s="274">
        <v>31</v>
      </c>
      <c r="AQ38" s="37" t="s">
        <v>95</v>
      </c>
      <c r="AR38" s="139">
        <f>取引基本表!AX35</f>
        <v>1918883</v>
      </c>
      <c r="AS38" s="140">
        <f>取引基本表!BB35</f>
        <v>155367</v>
      </c>
      <c r="AT38" s="140">
        <f>ABS(取引基本表!BJ35)</f>
        <v>1008245</v>
      </c>
      <c r="AU38" s="139">
        <f t="shared" si="11"/>
        <v>-852878</v>
      </c>
      <c r="AV38" s="141">
        <f t="shared" si="12"/>
        <v>0.52543328592728167</v>
      </c>
      <c r="AW38" s="138">
        <f t="shared" si="13"/>
        <v>0.47456671407271833</v>
      </c>
    </row>
    <row r="39" spans="1:49">
      <c r="A39" s="274">
        <v>32</v>
      </c>
      <c r="B39" s="37" t="s">
        <v>67</v>
      </c>
      <c r="C39" s="141">
        <f t="shared" si="0"/>
        <v>1</v>
      </c>
      <c r="D39" s="141">
        <f t="shared" si="1"/>
        <v>4.8027598057070089E-2</v>
      </c>
      <c r="E39" s="141">
        <f t="shared" si="1"/>
        <v>4.8027598057070089E-2</v>
      </c>
      <c r="F39" s="141">
        <f t="shared" si="2"/>
        <v>0.70859596344355691</v>
      </c>
      <c r="G39" s="141">
        <f t="shared" si="2"/>
        <v>0.33345520667958617</v>
      </c>
      <c r="H39" s="138">
        <f t="shared" si="3"/>
        <v>5.0851604954235139E-3</v>
      </c>
      <c r="K39" s="274">
        <v>32</v>
      </c>
      <c r="L39" s="37" t="s">
        <v>67</v>
      </c>
      <c r="M39" s="128">
        <f>取引基本表!AX36</f>
        <v>1438652</v>
      </c>
      <c r="N39" s="129">
        <f>ABS(取引基本表!BJ36)</f>
        <v>0</v>
      </c>
      <c r="O39" s="130">
        <f t="shared" si="5"/>
        <v>0</v>
      </c>
      <c r="P39" s="131">
        <f t="shared" si="6"/>
        <v>1</v>
      </c>
      <c r="R39" s="274">
        <v>32</v>
      </c>
      <c r="S39" s="37" t="s">
        <v>67</v>
      </c>
      <c r="T39" s="132">
        <f>雇用表!C39</f>
        <v>69095</v>
      </c>
      <c r="U39" s="133">
        <f>雇用表!F39</f>
        <v>69095</v>
      </c>
      <c r="V39" s="132">
        <f>取引基本表!BL36</f>
        <v>1438652</v>
      </c>
      <c r="W39" s="134">
        <f t="shared" si="7"/>
        <v>4.8027598057070089E-2</v>
      </c>
      <c r="X39" s="134">
        <f t="shared" si="8"/>
        <v>4.8027598057070089E-2</v>
      </c>
      <c r="Z39" s="274">
        <v>32</v>
      </c>
      <c r="AA39" s="37" t="s">
        <v>67</v>
      </c>
      <c r="AB39" s="142">
        <v>479726</v>
      </c>
      <c r="AC39" s="129">
        <v>0</v>
      </c>
      <c r="AD39" s="129">
        <v>537239</v>
      </c>
      <c r="AE39" s="129">
        <v>2458</v>
      </c>
      <c r="AF39" s="129">
        <v>0</v>
      </c>
      <c r="AG39" s="128">
        <f>取引基本表!BL36</f>
        <v>1438652</v>
      </c>
      <c r="AH39" s="138">
        <f t="shared" si="9"/>
        <v>0.70859596344355691</v>
      </c>
      <c r="AI39" s="141">
        <f t="shared" si="10"/>
        <v>0.33345520667958617</v>
      </c>
      <c r="AK39" s="274">
        <v>32</v>
      </c>
      <c r="AL39" s="37" t="s">
        <v>67</v>
      </c>
      <c r="AM39" s="128">
        <f>取引基本表!AR36</f>
        <v>57732</v>
      </c>
      <c r="AN39" s="138">
        <f t="shared" si="4"/>
        <v>5.0851604954235139E-3</v>
      </c>
      <c r="AP39" s="274">
        <v>32</v>
      </c>
      <c r="AQ39" s="37" t="s">
        <v>67</v>
      </c>
      <c r="AR39" s="139">
        <f>取引基本表!AX36</f>
        <v>1438652</v>
      </c>
      <c r="AS39" s="140">
        <f>取引基本表!BB36</f>
        <v>0</v>
      </c>
      <c r="AT39" s="140">
        <f>ABS(取引基本表!BJ36)</f>
        <v>0</v>
      </c>
      <c r="AU39" s="139">
        <f t="shared" si="11"/>
        <v>0</v>
      </c>
      <c r="AV39" s="141">
        <f t="shared" si="12"/>
        <v>0</v>
      </c>
      <c r="AW39" s="138">
        <f t="shared" si="13"/>
        <v>1</v>
      </c>
    </row>
    <row r="40" spans="1:49">
      <c r="A40" s="274">
        <v>33</v>
      </c>
      <c r="B40" s="37" t="s">
        <v>96</v>
      </c>
      <c r="C40" s="141">
        <f t="shared" si="0"/>
        <v>0.78927678494152065</v>
      </c>
      <c r="D40" s="141">
        <f t="shared" si="1"/>
        <v>9.0697433955161888E-2</v>
      </c>
      <c r="E40" s="141">
        <f t="shared" si="1"/>
        <v>9.0562666353757981E-2</v>
      </c>
      <c r="F40" s="141">
        <f t="shared" si="2"/>
        <v>0.70623799726049996</v>
      </c>
      <c r="G40" s="141">
        <f t="shared" si="2"/>
        <v>0.52314226927728547</v>
      </c>
      <c r="H40" s="138">
        <f t="shared" si="3"/>
        <v>3.428475595158087E-2</v>
      </c>
      <c r="K40" s="274">
        <v>33</v>
      </c>
      <c r="L40" s="37" t="s">
        <v>96</v>
      </c>
      <c r="M40" s="128">
        <f>取引基本表!AX37</f>
        <v>2056622</v>
      </c>
      <c r="N40" s="129">
        <f>ABS(取引基本表!BJ37)</f>
        <v>433378</v>
      </c>
      <c r="O40" s="130">
        <f t="shared" si="5"/>
        <v>0.21072321505847938</v>
      </c>
      <c r="P40" s="131">
        <f t="shared" si="6"/>
        <v>0.78927678494152065</v>
      </c>
      <c r="R40" s="274">
        <v>33</v>
      </c>
      <c r="S40" s="37" t="s">
        <v>96</v>
      </c>
      <c r="T40" s="132">
        <f>雇用表!C40</f>
        <v>156134</v>
      </c>
      <c r="U40" s="133">
        <f>雇用表!F40</f>
        <v>155902</v>
      </c>
      <c r="V40" s="132">
        <f>取引基本表!BL37</f>
        <v>1721482</v>
      </c>
      <c r="W40" s="134">
        <f t="shared" si="7"/>
        <v>9.0697433955161888E-2</v>
      </c>
      <c r="X40" s="134">
        <f t="shared" si="8"/>
        <v>9.0562666353757981E-2</v>
      </c>
      <c r="Z40" s="274">
        <v>33</v>
      </c>
      <c r="AA40" s="37" t="s">
        <v>96</v>
      </c>
      <c r="AB40" s="142">
        <v>900580</v>
      </c>
      <c r="AC40" s="129">
        <v>27515</v>
      </c>
      <c r="AD40" s="129">
        <v>279584</v>
      </c>
      <c r="AE40" s="129">
        <v>16592</v>
      </c>
      <c r="AF40" s="129">
        <v>-8495</v>
      </c>
      <c r="AG40" s="128">
        <f>取引基本表!BL37</f>
        <v>1721482</v>
      </c>
      <c r="AH40" s="138">
        <f t="shared" si="9"/>
        <v>0.70623799726049996</v>
      </c>
      <c r="AI40" s="141">
        <f t="shared" si="10"/>
        <v>0.52314226927728547</v>
      </c>
      <c r="AK40" s="274">
        <v>33</v>
      </c>
      <c r="AL40" s="37" t="s">
        <v>96</v>
      </c>
      <c r="AM40" s="128">
        <f>取引基本表!AR37</f>
        <v>389236</v>
      </c>
      <c r="AN40" s="138">
        <f t="shared" si="4"/>
        <v>3.428475595158087E-2</v>
      </c>
      <c r="AP40" s="274">
        <v>33</v>
      </c>
      <c r="AQ40" s="37" t="s">
        <v>96</v>
      </c>
      <c r="AR40" s="139">
        <f>取引基本表!AX37</f>
        <v>2056622</v>
      </c>
      <c r="AS40" s="140">
        <f>取引基本表!BB37</f>
        <v>98238</v>
      </c>
      <c r="AT40" s="140">
        <f>ABS(取引基本表!BJ37)</f>
        <v>433378</v>
      </c>
      <c r="AU40" s="139">
        <f t="shared" si="11"/>
        <v>-335140</v>
      </c>
      <c r="AV40" s="141">
        <f t="shared" si="12"/>
        <v>0.21072321505847938</v>
      </c>
      <c r="AW40" s="138">
        <f t="shared" si="13"/>
        <v>0.78927678494152065</v>
      </c>
    </row>
    <row r="41" spans="1:49">
      <c r="A41" s="274">
        <v>34</v>
      </c>
      <c r="B41" s="37" t="s">
        <v>97</v>
      </c>
      <c r="C41" s="141">
        <f t="shared" si="0"/>
        <v>0.99594790611943085</v>
      </c>
      <c r="D41" s="141">
        <f t="shared" si="1"/>
        <v>0.12149342216939719</v>
      </c>
      <c r="E41" s="141">
        <f t="shared" si="1"/>
        <v>0.11755967401821014</v>
      </c>
      <c r="F41" s="141">
        <f t="shared" si="2"/>
        <v>0.58132099287543681</v>
      </c>
      <c r="G41" s="141">
        <f t="shared" si="2"/>
        <v>0.50896339569449323</v>
      </c>
      <c r="H41" s="138">
        <f t="shared" si="3"/>
        <v>5.504775199299148E-2</v>
      </c>
      <c r="K41" s="274">
        <v>34</v>
      </c>
      <c r="L41" s="37" t="s">
        <v>97</v>
      </c>
      <c r="M41" s="128">
        <f>取引基本表!AX38</f>
        <v>3068537</v>
      </c>
      <c r="N41" s="129">
        <f>ABS(取引基本表!BJ38)</f>
        <v>12434</v>
      </c>
      <c r="O41" s="130">
        <f t="shared" si="5"/>
        <v>4.0520938805691442E-3</v>
      </c>
      <c r="P41" s="131">
        <f t="shared" si="6"/>
        <v>0.99594790611943085</v>
      </c>
      <c r="R41" s="274">
        <v>34</v>
      </c>
      <c r="S41" s="37" t="s">
        <v>97</v>
      </c>
      <c r="T41" s="132">
        <f>雇用表!C41</f>
        <v>374325</v>
      </c>
      <c r="U41" s="133">
        <f>雇用表!F41</f>
        <v>362205</v>
      </c>
      <c r="V41" s="132">
        <f>取引基本表!BL38</f>
        <v>3081031</v>
      </c>
      <c r="W41" s="134">
        <f t="shared" si="7"/>
        <v>0.12149342216939719</v>
      </c>
      <c r="X41" s="134">
        <f t="shared" si="8"/>
        <v>0.11755967401821014</v>
      </c>
      <c r="Z41" s="274">
        <v>34</v>
      </c>
      <c r="AA41" s="37" t="s">
        <v>97</v>
      </c>
      <c r="AB41" s="142">
        <v>1568132</v>
      </c>
      <c r="AC41" s="129">
        <v>45619</v>
      </c>
      <c r="AD41" s="129">
        <v>183331</v>
      </c>
      <c r="AE41" s="129">
        <v>34069</v>
      </c>
      <c r="AF41" s="129">
        <v>-40083</v>
      </c>
      <c r="AG41" s="128">
        <f>取引基本表!BL38</f>
        <v>3081031</v>
      </c>
      <c r="AH41" s="138">
        <f t="shared" si="9"/>
        <v>0.58132099287543681</v>
      </c>
      <c r="AI41" s="141">
        <f t="shared" si="10"/>
        <v>0.50896339569449323</v>
      </c>
      <c r="AK41" s="274">
        <v>34</v>
      </c>
      <c r="AL41" s="37" t="s">
        <v>97</v>
      </c>
      <c r="AM41" s="128">
        <f>取引基本表!AR38</f>
        <v>624959</v>
      </c>
      <c r="AN41" s="138">
        <f t="shared" si="4"/>
        <v>5.504775199299148E-2</v>
      </c>
      <c r="AP41" s="274">
        <v>34</v>
      </c>
      <c r="AQ41" s="37" t="s">
        <v>97</v>
      </c>
      <c r="AR41" s="139">
        <f>取引基本表!AX38</f>
        <v>3068537</v>
      </c>
      <c r="AS41" s="140">
        <f>取引基本表!BB38</f>
        <v>24928</v>
      </c>
      <c r="AT41" s="140">
        <f>ABS(取引基本表!BJ38)</f>
        <v>12434</v>
      </c>
      <c r="AU41" s="139">
        <f t="shared" si="11"/>
        <v>12494</v>
      </c>
      <c r="AV41" s="141">
        <f t="shared" si="12"/>
        <v>4.0520938805691442E-3</v>
      </c>
      <c r="AW41" s="138">
        <f t="shared" si="13"/>
        <v>0.99594790611943085</v>
      </c>
    </row>
    <row r="42" spans="1:49">
      <c r="A42" s="274">
        <v>35</v>
      </c>
      <c r="B42" s="37" t="s">
        <v>3</v>
      </c>
      <c r="C42" s="141">
        <f t="shared" si="0"/>
        <v>0.9655414908579466</v>
      </c>
      <c r="D42" s="141">
        <f t="shared" ref="D42:E47" si="14">W42</f>
        <v>0.12536880137580664</v>
      </c>
      <c r="E42" s="141">
        <f t="shared" si="14"/>
        <v>0.11770088827882173</v>
      </c>
      <c r="F42" s="141">
        <f t="shared" ref="F42:G46" si="15">AH42</f>
        <v>0.58706867988829459</v>
      </c>
      <c r="G42" s="141">
        <f t="shared" si="15"/>
        <v>0.53299358903562055</v>
      </c>
      <c r="H42" s="138">
        <f t="shared" si="3"/>
        <v>1.3420289237220641E-2</v>
      </c>
      <c r="K42" s="274">
        <v>35</v>
      </c>
      <c r="L42" s="37" t="s">
        <v>3</v>
      </c>
      <c r="M42" s="128">
        <f>取引基本表!AX39</f>
        <v>196236</v>
      </c>
      <c r="N42" s="129">
        <f>ABS(取引基本表!BJ39)</f>
        <v>6762</v>
      </c>
      <c r="O42" s="130">
        <f t="shared" si="5"/>
        <v>3.4458509142053444E-2</v>
      </c>
      <c r="P42" s="131">
        <f t="shared" si="6"/>
        <v>0.9655414908579466</v>
      </c>
      <c r="R42" s="274">
        <v>35</v>
      </c>
      <c r="S42" s="37" t="s">
        <v>3</v>
      </c>
      <c r="T42" s="132">
        <f>雇用表!C42</f>
        <v>23838</v>
      </c>
      <c r="U42" s="133">
        <f>雇用表!F42</f>
        <v>22380</v>
      </c>
      <c r="V42" s="132">
        <f>取引基本表!BL39</f>
        <v>190143</v>
      </c>
      <c r="W42" s="134">
        <f t="shared" si="7"/>
        <v>0.12536880137580664</v>
      </c>
      <c r="X42" s="134">
        <f t="shared" si="8"/>
        <v>0.11770088827882173</v>
      </c>
      <c r="Z42" s="274">
        <v>35</v>
      </c>
      <c r="AA42" s="37" t="s">
        <v>3</v>
      </c>
      <c r="AB42" s="142">
        <v>101345</v>
      </c>
      <c r="AC42" s="129">
        <v>-1491</v>
      </c>
      <c r="AD42" s="129">
        <v>8463</v>
      </c>
      <c r="AE42" s="129">
        <v>6216</v>
      </c>
      <c r="AF42" s="129">
        <v>-2906</v>
      </c>
      <c r="AG42" s="128">
        <f>取引基本表!BL39</f>
        <v>190143</v>
      </c>
      <c r="AH42" s="138">
        <f t="shared" ref="AH42:AH47" si="16">SUM(AB42:AF42)/AG42</f>
        <v>0.58706867988829459</v>
      </c>
      <c r="AI42" s="141">
        <f t="shared" si="10"/>
        <v>0.53299358903562055</v>
      </c>
      <c r="AK42" s="274">
        <v>35</v>
      </c>
      <c r="AL42" s="37" t="s">
        <v>3</v>
      </c>
      <c r="AM42" s="128">
        <f>取引基本表!AR39</f>
        <v>152361</v>
      </c>
      <c r="AN42" s="138">
        <f t="shared" si="4"/>
        <v>1.3420289237220641E-2</v>
      </c>
      <c r="AP42" s="274">
        <v>35</v>
      </c>
      <c r="AQ42" s="37" t="s">
        <v>3</v>
      </c>
      <c r="AR42" s="139">
        <f>取引基本表!AX39</f>
        <v>196236</v>
      </c>
      <c r="AS42" s="140">
        <f>取引基本表!BB39</f>
        <v>669</v>
      </c>
      <c r="AT42" s="140">
        <f>ABS(取引基本表!BJ39)</f>
        <v>6762</v>
      </c>
      <c r="AU42" s="139">
        <f t="shared" si="11"/>
        <v>-6093</v>
      </c>
      <c r="AV42" s="141">
        <f t="shared" si="12"/>
        <v>3.4458509142053444E-2</v>
      </c>
      <c r="AW42" s="138">
        <f t="shared" si="13"/>
        <v>0.9655414908579466</v>
      </c>
    </row>
    <row r="43" spans="1:49">
      <c r="A43" s="274">
        <v>36</v>
      </c>
      <c r="B43" s="37" t="s">
        <v>98</v>
      </c>
      <c r="C43" s="141">
        <f t="shared" si="0"/>
        <v>0.68354347123018677</v>
      </c>
      <c r="D43" s="141">
        <f t="shared" si="14"/>
        <v>0.13048156468325811</v>
      </c>
      <c r="E43" s="141">
        <f t="shared" si="14"/>
        <v>0.11291103502841897</v>
      </c>
      <c r="F43" s="141">
        <f t="shared" si="15"/>
        <v>0.62240825035949521</v>
      </c>
      <c r="G43" s="141">
        <f t="shared" si="15"/>
        <v>0.37257380440005849</v>
      </c>
      <c r="H43" s="138">
        <f t="shared" si="3"/>
        <v>1.4147055315786071E-2</v>
      </c>
      <c r="K43" s="274">
        <v>36</v>
      </c>
      <c r="L43" s="37" t="s">
        <v>98</v>
      </c>
      <c r="M43" s="128">
        <f>取引基本表!AX40</f>
        <v>2934343</v>
      </c>
      <c r="N43" s="129">
        <f>ABS(取引基本表!BJ40)</f>
        <v>928592</v>
      </c>
      <c r="O43" s="130">
        <f t="shared" si="5"/>
        <v>0.31645652876981323</v>
      </c>
      <c r="P43" s="131">
        <f t="shared" si="6"/>
        <v>0.68354347123018677</v>
      </c>
      <c r="R43" s="274">
        <v>36</v>
      </c>
      <c r="S43" s="37" t="s">
        <v>98</v>
      </c>
      <c r="T43" s="132">
        <f>雇用表!C43</f>
        <v>287281</v>
      </c>
      <c r="U43" s="133">
        <f>雇用表!F43</f>
        <v>248596</v>
      </c>
      <c r="V43" s="132">
        <f>取引基本表!BL40</f>
        <v>2201698</v>
      </c>
      <c r="W43" s="134">
        <f t="shared" si="7"/>
        <v>0.13048156468325811</v>
      </c>
      <c r="X43" s="134">
        <f t="shared" si="8"/>
        <v>0.11291103502841897</v>
      </c>
      <c r="Z43" s="274">
        <v>36</v>
      </c>
      <c r="AA43" s="37" t="s">
        <v>98</v>
      </c>
      <c r="AB43" s="142">
        <v>820295</v>
      </c>
      <c r="AC43" s="129">
        <v>161989</v>
      </c>
      <c r="AD43" s="129">
        <v>266174</v>
      </c>
      <c r="AE43" s="129">
        <v>121981</v>
      </c>
      <c r="AF43" s="129">
        <v>-84</v>
      </c>
      <c r="AG43" s="128">
        <f>取引基本表!BL40</f>
        <v>2201698</v>
      </c>
      <c r="AH43" s="138">
        <f t="shared" si="16"/>
        <v>0.62240825035949521</v>
      </c>
      <c r="AI43" s="141">
        <f t="shared" si="10"/>
        <v>0.37257380440005849</v>
      </c>
      <c r="AK43" s="274">
        <v>36</v>
      </c>
      <c r="AL43" s="37" t="s">
        <v>98</v>
      </c>
      <c r="AM43" s="128">
        <f>取引基本表!AR40</f>
        <v>160612</v>
      </c>
      <c r="AN43" s="138">
        <f t="shared" si="4"/>
        <v>1.4147055315786071E-2</v>
      </c>
      <c r="AP43" s="274">
        <v>36</v>
      </c>
      <c r="AQ43" s="37" t="s">
        <v>98</v>
      </c>
      <c r="AR43" s="139">
        <f>取引基本表!AX40</f>
        <v>2934343</v>
      </c>
      <c r="AS43" s="140">
        <f>取引基本表!BB40</f>
        <v>195947</v>
      </c>
      <c r="AT43" s="140">
        <f>ABS(取引基本表!BJ40)</f>
        <v>928592</v>
      </c>
      <c r="AU43" s="139">
        <f t="shared" si="11"/>
        <v>-732645</v>
      </c>
      <c r="AV43" s="141">
        <f t="shared" si="12"/>
        <v>0.31645652876981323</v>
      </c>
      <c r="AW43" s="138">
        <f t="shared" si="13"/>
        <v>0.68354347123018677</v>
      </c>
    </row>
    <row r="44" spans="1:49">
      <c r="A44" s="274">
        <v>37</v>
      </c>
      <c r="B44" s="37" t="s">
        <v>99</v>
      </c>
      <c r="C44" s="141">
        <f t="shared" si="0"/>
        <v>0.55987382763194615</v>
      </c>
      <c r="D44" s="141">
        <f t="shared" si="14"/>
        <v>0.19836337849438287</v>
      </c>
      <c r="E44" s="141">
        <f t="shared" si="14"/>
        <v>0.16230318686650563</v>
      </c>
      <c r="F44" s="141">
        <f t="shared" si="15"/>
        <v>0.5344179716450459</v>
      </c>
      <c r="G44" s="141">
        <f t="shared" si="15"/>
        <v>0.32381925449611038</v>
      </c>
      <c r="H44" s="138">
        <f t="shared" si="3"/>
        <v>0.11509284654657072</v>
      </c>
      <c r="K44" s="274">
        <v>37</v>
      </c>
      <c r="L44" s="37" t="s">
        <v>99</v>
      </c>
      <c r="M44" s="128">
        <f>取引基本表!AX41</f>
        <v>1619372</v>
      </c>
      <c r="N44" s="129">
        <f>ABS(取引基本表!BJ41)</f>
        <v>712728</v>
      </c>
      <c r="O44" s="130">
        <f t="shared" si="5"/>
        <v>0.44012617236805379</v>
      </c>
      <c r="P44" s="131">
        <f>1-O44</f>
        <v>0.55987382763194615</v>
      </c>
      <c r="R44" s="274">
        <v>37</v>
      </c>
      <c r="S44" s="37" t="s">
        <v>99</v>
      </c>
      <c r="T44" s="132">
        <f>雇用表!C44</f>
        <v>297626</v>
      </c>
      <c r="U44" s="133">
        <f>雇用表!F44</f>
        <v>243521</v>
      </c>
      <c r="V44" s="132">
        <f>取引基本表!BL41</f>
        <v>1500408</v>
      </c>
      <c r="W44" s="134">
        <f t="shared" si="7"/>
        <v>0.19836337849438287</v>
      </c>
      <c r="X44" s="134">
        <f t="shared" si="8"/>
        <v>0.16230318686650563</v>
      </c>
      <c r="Z44" s="274">
        <v>37</v>
      </c>
      <c r="AA44" s="37" t="s">
        <v>99</v>
      </c>
      <c r="AB44" s="142">
        <v>485861</v>
      </c>
      <c r="AC44" s="129">
        <v>43415</v>
      </c>
      <c r="AD44" s="129">
        <v>187806</v>
      </c>
      <c r="AE44" s="129">
        <v>84767</v>
      </c>
      <c r="AF44" s="129">
        <v>-4</v>
      </c>
      <c r="AG44" s="128">
        <f>取引基本表!BL41</f>
        <v>1500408</v>
      </c>
      <c r="AH44" s="138">
        <f t="shared" si="16"/>
        <v>0.5344179716450459</v>
      </c>
      <c r="AI44" s="141">
        <f t="shared" si="10"/>
        <v>0.32381925449611038</v>
      </c>
      <c r="AK44" s="274">
        <v>37</v>
      </c>
      <c r="AL44" s="37" t="s">
        <v>99</v>
      </c>
      <c r="AM44" s="128">
        <f>取引基本表!AR41</f>
        <v>1306653</v>
      </c>
      <c r="AN44" s="138">
        <f t="shared" si="4"/>
        <v>0.11509284654657072</v>
      </c>
      <c r="AP44" s="274">
        <v>37</v>
      </c>
      <c r="AQ44" s="37" t="s">
        <v>99</v>
      </c>
      <c r="AR44" s="139">
        <f>取引基本表!AX41</f>
        <v>1619372</v>
      </c>
      <c r="AS44" s="140">
        <f>取引基本表!BB41</f>
        <v>593764</v>
      </c>
      <c r="AT44" s="140">
        <f>ABS(取引基本表!BJ41)</f>
        <v>712728</v>
      </c>
      <c r="AU44" s="139">
        <f t="shared" si="11"/>
        <v>-118964</v>
      </c>
      <c r="AV44" s="141">
        <f t="shared" si="12"/>
        <v>0.44012617236805379</v>
      </c>
      <c r="AW44" s="138">
        <f t="shared" si="13"/>
        <v>0.55987382763194615</v>
      </c>
    </row>
    <row r="45" spans="1:49">
      <c r="A45" s="274">
        <v>38</v>
      </c>
      <c r="B45" s="37" t="s">
        <v>4</v>
      </c>
      <c r="C45" s="141">
        <f t="shared" si="0"/>
        <v>1</v>
      </c>
      <c r="D45" s="141">
        <f t="shared" si="14"/>
        <v>0</v>
      </c>
      <c r="E45" s="141">
        <f t="shared" si="14"/>
        <v>0</v>
      </c>
      <c r="F45" s="141">
        <f t="shared" si="15"/>
        <v>0</v>
      </c>
      <c r="G45" s="141">
        <f t="shared" si="15"/>
        <v>0</v>
      </c>
      <c r="H45" s="138">
        <f t="shared" si="3"/>
        <v>0</v>
      </c>
      <c r="K45" s="274">
        <v>38</v>
      </c>
      <c r="L45" s="37" t="s">
        <v>4</v>
      </c>
      <c r="M45" s="128">
        <f>取引基本表!AX42</f>
        <v>54569</v>
      </c>
      <c r="N45" s="129">
        <f>ABS(取引基本表!BJ42)</f>
        <v>0</v>
      </c>
      <c r="O45" s="130">
        <f t="shared" si="5"/>
        <v>0</v>
      </c>
      <c r="P45" s="131">
        <f>1-O45</f>
        <v>1</v>
      </c>
      <c r="R45" s="274">
        <v>38</v>
      </c>
      <c r="S45" s="37" t="s">
        <v>4</v>
      </c>
      <c r="T45" s="132">
        <f>雇用表!C45</f>
        <v>0</v>
      </c>
      <c r="U45" s="133">
        <f>雇用表!F45</f>
        <v>0</v>
      </c>
      <c r="V45" s="132">
        <f>取引基本表!BL42</f>
        <v>54569</v>
      </c>
      <c r="W45" s="134">
        <f t="shared" si="7"/>
        <v>0</v>
      </c>
      <c r="X45" s="134">
        <f t="shared" si="8"/>
        <v>0</v>
      </c>
      <c r="Z45" s="274">
        <v>38</v>
      </c>
      <c r="AA45" s="37" t="s">
        <v>4</v>
      </c>
      <c r="AB45" s="142">
        <v>0</v>
      </c>
      <c r="AC45" s="129">
        <v>0</v>
      </c>
      <c r="AD45" s="129">
        <v>0</v>
      </c>
      <c r="AE45" s="129">
        <v>0</v>
      </c>
      <c r="AF45" s="129">
        <v>0</v>
      </c>
      <c r="AG45" s="128">
        <f>取引基本表!BL42</f>
        <v>54569</v>
      </c>
      <c r="AH45" s="138">
        <f>SUM(AB45:AF45)/AG45</f>
        <v>0</v>
      </c>
      <c r="AI45" s="141">
        <f>AB45/AG45</f>
        <v>0</v>
      </c>
      <c r="AK45" s="274">
        <v>38</v>
      </c>
      <c r="AL45" s="37" t="s">
        <v>4</v>
      </c>
      <c r="AM45" s="128">
        <f>取引基本表!AR42</f>
        <v>0</v>
      </c>
      <c r="AN45" s="138">
        <f t="shared" si="4"/>
        <v>0</v>
      </c>
      <c r="AP45" s="274">
        <v>38</v>
      </c>
      <c r="AQ45" s="37" t="s">
        <v>4</v>
      </c>
      <c r="AR45" s="139">
        <f>取引基本表!AX42</f>
        <v>54569</v>
      </c>
      <c r="AS45" s="140">
        <f>取引基本表!BB42</f>
        <v>0</v>
      </c>
      <c r="AT45" s="140">
        <f>ABS(取引基本表!BJ42)</f>
        <v>0</v>
      </c>
      <c r="AU45" s="139">
        <f t="shared" si="11"/>
        <v>0</v>
      </c>
      <c r="AV45" s="141">
        <f t="shared" si="12"/>
        <v>0</v>
      </c>
      <c r="AW45" s="138">
        <f t="shared" si="13"/>
        <v>1</v>
      </c>
    </row>
    <row r="46" spans="1:49">
      <c r="A46" s="274">
        <v>39</v>
      </c>
      <c r="B46" s="37" t="s">
        <v>5</v>
      </c>
      <c r="C46" s="141">
        <f t="shared" si="0"/>
        <v>0.63561708735819755</v>
      </c>
      <c r="D46" s="141">
        <f t="shared" si="14"/>
        <v>3.6867524451068895E-3</v>
      </c>
      <c r="E46" s="141">
        <f t="shared" si="14"/>
        <v>3.6024838177901608E-3</v>
      </c>
      <c r="F46" s="141">
        <f t="shared" si="15"/>
        <v>0.64740426293918441</v>
      </c>
      <c r="G46" s="141">
        <f t="shared" si="15"/>
        <v>7.4261727822867345E-3</v>
      </c>
      <c r="H46" s="138">
        <f t="shared" si="3"/>
        <v>7.1346566917706757E-6</v>
      </c>
      <c r="K46" s="274">
        <v>39</v>
      </c>
      <c r="L46" s="37" t="s">
        <v>5</v>
      </c>
      <c r="M46" s="128">
        <f>取引基本表!AX43</f>
        <v>189965</v>
      </c>
      <c r="N46" s="129">
        <f>ABS(取引基本表!BJ43)</f>
        <v>69220</v>
      </c>
      <c r="O46" s="130">
        <f t="shared" si="5"/>
        <v>0.36438291264180245</v>
      </c>
      <c r="P46" s="131">
        <f>1-O46</f>
        <v>0.63561708735819755</v>
      </c>
      <c r="R46" s="274">
        <v>39</v>
      </c>
      <c r="S46" s="37" t="s">
        <v>5</v>
      </c>
      <c r="T46" s="132">
        <f>雇用表!C46</f>
        <v>700</v>
      </c>
      <c r="U46" s="133">
        <f>雇用表!F46</f>
        <v>684</v>
      </c>
      <c r="V46" s="132">
        <f>取引基本表!BL43</f>
        <v>189869</v>
      </c>
      <c r="W46" s="134">
        <f t="shared" si="7"/>
        <v>3.6867524451068895E-3</v>
      </c>
      <c r="X46" s="134">
        <f t="shared" si="8"/>
        <v>3.6024838177901608E-3</v>
      </c>
      <c r="Z46" s="274">
        <v>39</v>
      </c>
      <c r="AA46" s="37" t="s">
        <v>5</v>
      </c>
      <c r="AB46" s="142">
        <v>1410</v>
      </c>
      <c r="AC46" s="129">
        <v>109156</v>
      </c>
      <c r="AD46" s="129">
        <v>6675</v>
      </c>
      <c r="AE46" s="129">
        <v>6243</v>
      </c>
      <c r="AF46" s="129">
        <v>-562</v>
      </c>
      <c r="AG46" s="128">
        <f>取引基本表!BL43</f>
        <v>189869</v>
      </c>
      <c r="AH46" s="138">
        <f t="shared" si="16"/>
        <v>0.64740426293918441</v>
      </c>
      <c r="AI46" s="141">
        <f t="shared" si="10"/>
        <v>7.4261727822867345E-3</v>
      </c>
      <c r="AK46" s="274">
        <v>39</v>
      </c>
      <c r="AL46" s="37" t="s">
        <v>5</v>
      </c>
      <c r="AM46" s="128">
        <f>取引基本表!AR43</f>
        <v>81</v>
      </c>
      <c r="AN46" s="138">
        <f t="shared" si="4"/>
        <v>7.1346566917706757E-6</v>
      </c>
      <c r="AP46" s="274">
        <v>39</v>
      </c>
      <c r="AQ46" s="37" t="s">
        <v>5</v>
      </c>
      <c r="AR46" s="139">
        <f>取引基本表!AX43</f>
        <v>189965</v>
      </c>
      <c r="AS46" s="140">
        <f>取引基本表!BB43</f>
        <v>69124</v>
      </c>
      <c r="AT46" s="140">
        <f>ABS(取引基本表!BJ43)</f>
        <v>69220</v>
      </c>
      <c r="AU46" s="139">
        <f t="shared" si="11"/>
        <v>-96</v>
      </c>
      <c r="AV46" s="141">
        <f t="shared" si="12"/>
        <v>0.36438291264180245</v>
      </c>
      <c r="AW46" s="138">
        <f t="shared" si="13"/>
        <v>0.63561708735819755</v>
      </c>
    </row>
    <row r="47" spans="1:49">
      <c r="A47" s="276">
        <v>40</v>
      </c>
      <c r="B47" s="143" t="s">
        <v>6</v>
      </c>
      <c r="C47" s="144">
        <f t="shared" si="0"/>
        <v>0.59941121331825653</v>
      </c>
      <c r="D47" s="144">
        <f t="shared" si="14"/>
        <v>6.7043132898265148E-2</v>
      </c>
      <c r="E47" s="144">
        <f t="shared" si="14"/>
        <v>6.0489972943054145E-2</v>
      </c>
      <c r="F47" s="144">
        <f>AH47</f>
        <v>0.52032812004185636</v>
      </c>
      <c r="G47" s="144">
        <f>AI47</f>
        <v>0.26745444124294698</v>
      </c>
      <c r="H47" s="145">
        <f t="shared" si="3"/>
        <v>1</v>
      </c>
      <c r="K47" s="276">
        <v>40</v>
      </c>
      <c r="L47" s="143" t="s">
        <v>6</v>
      </c>
      <c r="M47" s="146">
        <f>取引基本表!AX44</f>
        <v>39823591</v>
      </c>
      <c r="N47" s="147">
        <f>ABS(取引基本表!BJ44)</f>
        <v>15952884</v>
      </c>
      <c r="O47" s="148">
        <f t="shared" si="5"/>
        <v>0.40058878668174347</v>
      </c>
      <c r="P47" s="149">
        <f>1-O47</f>
        <v>0.59941121331825653</v>
      </c>
      <c r="R47" s="276">
        <v>40</v>
      </c>
      <c r="S47" s="143" t="s">
        <v>6</v>
      </c>
      <c r="T47" s="150">
        <f>SUM(T8:T46)</f>
        <v>2633586</v>
      </c>
      <c r="U47" s="150">
        <f>SUM(U8:U46)</f>
        <v>2376165</v>
      </c>
      <c r="V47" s="150">
        <f>SUM(V8:V46)</f>
        <v>39281965</v>
      </c>
      <c r="W47" s="151">
        <f t="shared" si="7"/>
        <v>6.7043132898265148E-2</v>
      </c>
      <c r="X47" s="151">
        <f t="shared" si="8"/>
        <v>6.0489972943054145E-2</v>
      </c>
      <c r="Z47" s="276">
        <v>40</v>
      </c>
      <c r="AA47" s="143" t="s">
        <v>6</v>
      </c>
      <c r="AB47" s="152">
        <f t="shared" ref="AB47:AG47" si="17">SUM(AB8:AB46)</f>
        <v>10506136</v>
      </c>
      <c r="AC47" s="147">
        <f t="shared" si="17"/>
        <v>3429452</v>
      </c>
      <c r="AD47" s="147">
        <f t="shared" si="17"/>
        <v>5439981</v>
      </c>
      <c r="AE47" s="147">
        <f t="shared" si="17"/>
        <v>1168759</v>
      </c>
      <c r="AF47" s="147">
        <f t="shared" si="17"/>
        <v>-104817</v>
      </c>
      <c r="AG47" s="146">
        <f t="shared" si="17"/>
        <v>39281965</v>
      </c>
      <c r="AH47" s="145">
        <f t="shared" si="16"/>
        <v>0.52032812004185636</v>
      </c>
      <c r="AI47" s="144">
        <f t="shared" si="10"/>
        <v>0.26745444124294698</v>
      </c>
      <c r="AK47" s="276">
        <v>40</v>
      </c>
      <c r="AL47" s="143" t="s">
        <v>6</v>
      </c>
      <c r="AM47" s="146">
        <f>取引基本表!AR44</f>
        <v>11353034</v>
      </c>
      <c r="AN47" s="145">
        <f t="shared" si="4"/>
        <v>1</v>
      </c>
      <c r="AP47" s="276">
        <v>40</v>
      </c>
      <c r="AQ47" s="143" t="s">
        <v>6</v>
      </c>
      <c r="AR47" s="153">
        <f>SUM(AR8:AR46)</f>
        <v>39823591</v>
      </c>
      <c r="AS47" s="154">
        <f t="shared" ref="AS47:AT47" si="18">SUM(AS8:AS46)</f>
        <v>15411258</v>
      </c>
      <c r="AT47" s="155">
        <f t="shared" si="18"/>
        <v>15952884</v>
      </c>
      <c r="AU47" s="153">
        <f t="shared" si="11"/>
        <v>-541626</v>
      </c>
      <c r="AV47" s="144">
        <f t="shared" ref="AV47" si="19">AT47/AR47</f>
        <v>0.40058878668174347</v>
      </c>
      <c r="AW47" s="145">
        <f t="shared" si="13"/>
        <v>0.59941121331825653</v>
      </c>
    </row>
    <row r="48" spans="1:49">
      <c r="A48" s="67" t="s">
        <v>194</v>
      </c>
      <c r="K48" s="67" t="s">
        <v>194</v>
      </c>
      <c r="R48" s="67" t="s">
        <v>194</v>
      </c>
      <c r="Z48" s="67" t="s">
        <v>194</v>
      </c>
      <c r="AK48" s="67" t="s">
        <v>194</v>
      </c>
      <c r="AP48" s="67" t="s">
        <v>194</v>
      </c>
      <c r="AU48" s="156"/>
      <c r="AV48" s="157"/>
      <c r="AW48" s="157"/>
    </row>
    <row r="49" spans="43:49">
      <c r="AQ49" s="67" t="s">
        <v>192</v>
      </c>
      <c r="AR49" s="132">
        <f>SUM(AR12:AR29)+AR45</f>
        <v>12052041</v>
      </c>
      <c r="AS49" s="132">
        <f>SUM(AS12:AS29)+AS45</f>
        <v>10612490</v>
      </c>
      <c r="AT49" s="132">
        <f>SUM(AT12:AT29)+AT45</f>
        <v>8417699</v>
      </c>
      <c r="AU49" s="132">
        <f>SUM(AU12:AU29)+AU45</f>
        <v>2194791</v>
      </c>
      <c r="AV49" s="158">
        <f>AT49/AR49</f>
        <v>0.69844593127421317</v>
      </c>
      <c r="AW49" s="158">
        <f>1-AV49</f>
        <v>0.30155406872578683</v>
      </c>
    </row>
    <row r="50" spans="43:49">
      <c r="AQ50" s="67" t="s">
        <v>193</v>
      </c>
      <c r="AR50" s="132">
        <f>SUM(AR8:AR11)+SUM(AR30:AR44)+AR46</f>
        <v>27771550</v>
      </c>
      <c r="AS50" s="132">
        <f>SUM(AS8:AS11)+SUM(AS30:AS44)+AS46</f>
        <v>4798768</v>
      </c>
      <c r="AT50" s="132">
        <f>SUM(AT8:AT11)+SUM(AT30:AT44)+AT46</f>
        <v>7535185</v>
      </c>
      <c r="AU50" s="132">
        <f>SUM(AU8:AU11)+SUM(AU30:AU44)+AU46</f>
        <v>-2736417</v>
      </c>
      <c r="AV50" s="158">
        <f>AT50/AR50</f>
        <v>0.27132749162362202</v>
      </c>
      <c r="AW50" s="158">
        <f>1-AV50</f>
        <v>0.72867250837637798</v>
      </c>
    </row>
    <row r="51" spans="43:49">
      <c r="AR51" s="132"/>
      <c r="AS51" s="132"/>
      <c r="AT51" s="132"/>
      <c r="AU51" s="132"/>
    </row>
    <row r="52" spans="43:49">
      <c r="AR52" s="132" t="s">
        <v>115</v>
      </c>
    </row>
  </sheetData>
  <mergeCells count="2">
    <mergeCell ref="W5:X5"/>
    <mergeCell ref="T5:U5"/>
  </mergeCells>
  <phoneticPr fontId="3"/>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09" customWidth="1"/>
    <col min="2" max="2" width="21.58203125" style="109" customWidth="1"/>
    <col min="3" max="64" width="10.58203125" style="109" customWidth="1"/>
    <col min="65" max="16384" width="8.6640625" style="109"/>
  </cols>
  <sheetData>
    <row r="1" spans="1:64">
      <c r="A1" s="109" t="s">
        <v>0</v>
      </c>
    </row>
    <row r="2" spans="1:64">
      <c r="A2" s="109" t="s">
        <v>101</v>
      </c>
    </row>
    <row r="3" spans="1:64">
      <c r="A3" s="159"/>
      <c r="B3" s="160"/>
      <c r="C3" s="159">
        <v>1</v>
      </c>
      <c r="D3" s="160">
        <v>2</v>
      </c>
      <c r="E3" s="160">
        <v>3</v>
      </c>
      <c r="F3" s="160">
        <v>4</v>
      </c>
      <c r="G3" s="160">
        <v>5</v>
      </c>
      <c r="H3" s="160">
        <v>6</v>
      </c>
      <c r="I3" s="160">
        <v>7</v>
      </c>
      <c r="J3" s="160">
        <v>8</v>
      </c>
      <c r="K3" s="160">
        <v>9</v>
      </c>
      <c r="L3" s="160">
        <v>10</v>
      </c>
      <c r="M3" s="160">
        <v>11</v>
      </c>
      <c r="N3" s="160">
        <v>12</v>
      </c>
      <c r="O3" s="160">
        <v>13</v>
      </c>
      <c r="P3" s="160">
        <v>14</v>
      </c>
      <c r="Q3" s="160">
        <v>15</v>
      </c>
      <c r="R3" s="160">
        <v>16</v>
      </c>
      <c r="S3" s="160">
        <v>17</v>
      </c>
      <c r="T3" s="160">
        <v>18</v>
      </c>
      <c r="U3" s="160">
        <v>19</v>
      </c>
      <c r="V3" s="160">
        <v>20</v>
      </c>
      <c r="W3" s="160">
        <v>21</v>
      </c>
      <c r="X3" s="160">
        <v>22</v>
      </c>
      <c r="Y3" s="160">
        <v>23</v>
      </c>
      <c r="Z3" s="160">
        <v>24</v>
      </c>
      <c r="AA3" s="160">
        <v>25</v>
      </c>
      <c r="AB3" s="160">
        <v>26</v>
      </c>
      <c r="AC3" s="160">
        <v>27</v>
      </c>
      <c r="AD3" s="160">
        <v>28</v>
      </c>
      <c r="AE3" s="160">
        <v>29</v>
      </c>
      <c r="AF3" s="160">
        <v>30</v>
      </c>
      <c r="AG3" s="160">
        <v>31</v>
      </c>
      <c r="AH3" s="160">
        <v>32</v>
      </c>
      <c r="AI3" s="160">
        <v>33</v>
      </c>
      <c r="AJ3" s="160">
        <v>34</v>
      </c>
      <c r="AK3" s="160">
        <v>35</v>
      </c>
      <c r="AL3" s="160">
        <v>36</v>
      </c>
      <c r="AM3" s="160">
        <v>37</v>
      </c>
      <c r="AN3" s="160">
        <v>38</v>
      </c>
      <c r="AO3" s="160">
        <v>39</v>
      </c>
      <c r="AP3" s="171">
        <v>40</v>
      </c>
      <c r="AQ3" s="160">
        <v>41</v>
      </c>
      <c r="AR3" s="160">
        <v>42</v>
      </c>
      <c r="AS3" s="160">
        <v>43</v>
      </c>
      <c r="AT3" s="160">
        <v>44</v>
      </c>
      <c r="AU3" s="160">
        <v>45</v>
      </c>
      <c r="AV3" s="160">
        <v>46</v>
      </c>
      <c r="AW3" s="171">
        <v>47</v>
      </c>
      <c r="AX3" s="171">
        <v>48</v>
      </c>
      <c r="AY3" s="171">
        <v>49</v>
      </c>
      <c r="AZ3" s="171">
        <v>50</v>
      </c>
      <c r="BA3" s="171">
        <v>51</v>
      </c>
      <c r="BB3" s="171">
        <v>52</v>
      </c>
      <c r="BC3" s="171">
        <v>53</v>
      </c>
      <c r="BD3" s="171">
        <v>54</v>
      </c>
      <c r="BE3" s="160">
        <v>55</v>
      </c>
      <c r="BF3" s="160">
        <v>56</v>
      </c>
      <c r="BG3" s="160">
        <v>57</v>
      </c>
      <c r="BH3" s="171">
        <v>58</v>
      </c>
      <c r="BI3" s="171">
        <v>59</v>
      </c>
      <c r="BJ3" s="171">
        <v>60</v>
      </c>
      <c r="BK3" s="171">
        <v>61</v>
      </c>
      <c r="BL3" s="5">
        <v>62</v>
      </c>
    </row>
    <row r="4" spans="1:64" ht="48" customHeight="1">
      <c r="A4" s="163"/>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61">
        <v>1</v>
      </c>
      <c r="B5" s="3" t="s">
        <v>73</v>
      </c>
      <c r="C5" s="190">
        <v>24191</v>
      </c>
      <c r="D5" s="190">
        <v>6</v>
      </c>
      <c r="E5" s="190">
        <v>0</v>
      </c>
      <c r="F5" s="190">
        <v>0</v>
      </c>
      <c r="G5" s="190">
        <v>302240</v>
      </c>
      <c r="H5" s="190">
        <v>907</v>
      </c>
      <c r="I5" s="190">
        <v>481</v>
      </c>
      <c r="J5" s="190">
        <v>1910</v>
      </c>
      <c r="K5" s="190">
        <v>0</v>
      </c>
      <c r="L5" s="190">
        <v>2637</v>
      </c>
      <c r="M5" s="190">
        <v>14</v>
      </c>
      <c r="N5" s="190">
        <v>0</v>
      </c>
      <c r="O5" s="190">
        <v>0</v>
      </c>
      <c r="P5" s="190">
        <v>0</v>
      </c>
      <c r="Q5" s="190">
        <v>0</v>
      </c>
      <c r="R5" s="190">
        <v>0</v>
      </c>
      <c r="S5" s="190">
        <v>0</v>
      </c>
      <c r="T5" s="190">
        <v>0</v>
      </c>
      <c r="U5" s="190">
        <v>0</v>
      </c>
      <c r="V5" s="190">
        <v>0</v>
      </c>
      <c r="W5" s="190">
        <v>0</v>
      </c>
      <c r="X5" s="190">
        <v>1507</v>
      </c>
      <c r="Y5" s="190">
        <v>1989</v>
      </c>
      <c r="Z5" s="190">
        <v>0</v>
      </c>
      <c r="AA5" s="190">
        <v>0</v>
      </c>
      <c r="AB5" s="190">
        <v>0</v>
      </c>
      <c r="AC5" s="190">
        <v>447</v>
      </c>
      <c r="AD5" s="190">
        <v>0</v>
      </c>
      <c r="AE5" s="190">
        <v>16</v>
      </c>
      <c r="AF5" s="190">
        <v>46</v>
      </c>
      <c r="AG5" s="190">
        <v>0</v>
      </c>
      <c r="AH5" s="190">
        <v>24</v>
      </c>
      <c r="AI5" s="190">
        <v>2050</v>
      </c>
      <c r="AJ5" s="190">
        <v>4717</v>
      </c>
      <c r="AK5" s="190">
        <v>436</v>
      </c>
      <c r="AL5" s="190">
        <v>21</v>
      </c>
      <c r="AM5" s="190">
        <v>17571</v>
      </c>
      <c r="AN5" s="190">
        <v>0</v>
      </c>
      <c r="AO5" s="190">
        <v>0</v>
      </c>
      <c r="AP5" s="167">
        <v>361210</v>
      </c>
      <c r="AQ5" s="191">
        <v>1823</v>
      </c>
      <c r="AR5" s="165">
        <v>128280</v>
      </c>
      <c r="AS5" s="165">
        <v>0</v>
      </c>
      <c r="AT5" s="165">
        <v>0</v>
      </c>
      <c r="AU5" s="165">
        <v>7472</v>
      </c>
      <c r="AV5" s="165">
        <v>872</v>
      </c>
      <c r="AW5" s="167">
        <v>138447</v>
      </c>
      <c r="AX5" s="167">
        <v>499657</v>
      </c>
      <c r="AY5" s="167">
        <v>501</v>
      </c>
      <c r="AZ5" s="167">
        <v>501</v>
      </c>
      <c r="BA5" s="167">
        <v>75477</v>
      </c>
      <c r="BB5" s="167">
        <v>75978</v>
      </c>
      <c r="BC5" s="167">
        <v>214425</v>
      </c>
      <c r="BD5" s="167">
        <v>575635</v>
      </c>
      <c r="BE5" s="165">
        <v>-113689</v>
      </c>
      <c r="BF5" s="165">
        <v>-1240</v>
      </c>
      <c r="BG5" s="165">
        <v>-9416</v>
      </c>
      <c r="BH5" s="167">
        <v>-124345</v>
      </c>
      <c r="BI5" s="167">
        <v>-288705</v>
      </c>
      <c r="BJ5" s="167">
        <v>-413050</v>
      </c>
      <c r="BK5" s="167">
        <v>-198625</v>
      </c>
      <c r="BL5" s="192">
        <v>162585</v>
      </c>
    </row>
    <row r="6" spans="1:64">
      <c r="A6" s="161">
        <v>2</v>
      </c>
      <c r="B6" s="3" t="s">
        <v>74</v>
      </c>
      <c r="C6" s="190">
        <v>82</v>
      </c>
      <c r="D6" s="190">
        <v>1797</v>
      </c>
      <c r="E6" s="190">
        <v>19</v>
      </c>
      <c r="F6" s="190">
        <v>0</v>
      </c>
      <c r="G6" s="190">
        <v>1058</v>
      </c>
      <c r="H6" s="190">
        <v>1</v>
      </c>
      <c r="I6" s="190">
        <v>6995</v>
      </c>
      <c r="J6" s="190">
        <v>502</v>
      </c>
      <c r="K6" s="190">
        <v>0</v>
      </c>
      <c r="L6" s="190">
        <v>0</v>
      </c>
      <c r="M6" s="190">
        <v>0</v>
      </c>
      <c r="N6" s="190">
        <v>0</v>
      </c>
      <c r="O6" s="190">
        <v>0</v>
      </c>
      <c r="P6" s="190">
        <v>0</v>
      </c>
      <c r="Q6" s="190">
        <v>0</v>
      </c>
      <c r="R6" s="190">
        <v>0</v>
      </c>
      <c r="S6" s="190">
        <v>0</v>
      </c>
      <c r="T6" s="190">
        <v>0</v>
      </c>
      <c r="U6" s="190">
        <v>0</v>
      </c>
      <c r="V6" s="190">
        <v>0</v>
      </c>
      <c r="W6" s="190">
        <v>1</v>
      </c>
      <c r="X6" s="190">
        <v>142</v>
      </c>
      <c r="Y6" s="190">
        <v>54</v>
      </c>
      <c r="Z6" s="190">
        <v>0</v>
      </c>
      <c r="AA6" s="190">
        <v>0</v>
      </c>
      <c r="AB6" s="190">
        <v>0</v>
      </c>
      <c r="AC6" s="190">
        <v>0</v>
      </c>
      <c r="AD6" s="190">
        <v>0</v>
      </c>
      <c r="AE6" s="190">
        <v>0</v>
      </c>
      <c r="AF6" s="190">
        <v>0</v>
      </c>
      <c r="AG6" s="190">
        <v>0</v>
      </c>
      <c r="AH6" s="190">
        <v>4</v>
      </c>
      <c r="AI6" s="190">
        <v>78</v>
      </c>
      <c r="AJ6" s="190">
        <v>133</v>
      </c>
      <c r="AK6" s="190">
        <v>0</v>
      </c>
      <c r="AL6" s="190">
        <v>0</v>
      </c>
      <c r="AM6" s="190">
        <v>1716</v>
      </c>
      <c r="AN6" s="190">
        <v>0</v>
      </c>
      <c r="AO6" s="190">
        <v>0</v>
      </c>
      <c r="AP6" s="166">
        <v>12582</v>
      </c>
      <c r="AQ6" s="191">
        <v>113</v>
      </c>
      <c r="AR6" s="165">
        <v>5780</v>
      </c>
      <c r="AS6" s="165">
        <v>0</v>
      </c>
      <c r="AT6" s="165">
        <v>0</v>
      </c>
      <c r="AU6" s="165">
        <v>0</v>
      </c>
      <c r="AV6" s="165">
        <v>2927</v>
      </c>
      <c r="AW6" s="166">
        <v>8820</v>
      </c>
      <c r="AX6" s="166">
        <v>21402</v>
      </c>
      <c r="AY6" s="166">
        <v>209</v>
      </c>
      <c r="AZ6" s="166">
        <v>209</v>
      </c>
      <c r="BA6" s="166">
        <v>888</v>
      </c>
      <c r="BB6" s="166">
        <v>1097</v>
      </c>
      <c r="BC6" s="166">
        <v>9917</v>
      </c>
      <c r="BD6" s="166">
        <v>22499</v>
      </c>
      <c r="BE6" s="165">
        <v>-2417</v>
      </c>
      <c r="BF6" s="165">
        <v>-36</v>
      </c>
      <c r="BG6" s="165">
        <v>-224</v>
      </c>
      <c r="BH6" s="166">
        <v>-2677</v>
      </c>
      <c r="BI6" s="166">
        <v>-10303</v>
      </c>
      <c r="BJ6" s="166">
        <v>-12980</v>
      </c>
      <c r="BK6" s="166">
        <v>-3063</v>
      </c>
      <c r="BL6" s="192">
        <v>9519</v>
      </c>
    </row>
    <row r="7" spans="1:64">
      <c r="A7" s="161">
        <v>3</v>
      </c>
      <c r="B7" s="3" t="s">
        <v>75</v>
      </c>
      <c r="C7" s="190">
        <v>0</v>
      </c>
      <c r="D7" s="190">
        <v>0</v>
      </c>
      <c r="E7" s="190">
        <v>2716</v>
      </c>
      <c r="F7" s="190">
        <v>0</v>
      </c>
      <c r="G7" s="190">
        <v>22608</v>
      </c>
      <c r="H7" s="190">
        <v>0</v>
      </c>
      <c r="I7" s="190">
        <v>0</v>
      </c>
      <c r="J7" s="190">
        <v>82</v>
      </c>
      <c r="K7" s="190">
        <v>0</v>
      </c>
      <c r="L7" s="190">
        <v>0</v>
      </c>
      <c r="M7" s="190">
        <v>0</v>
      </c>
      <c r="N7" s="190">
        <v>0</v>
      </c>
      <c r="O7" s="190">
        <v>0</v>
      </c>
      <c r="P7" s="190">
        <v>0</v>
      </c>
      <c r="Q7" s="190">
        <v>0</v>
      </c>
      <c r="R7" s="190">
        <v>0</v>
      </c>
      <c r="S7" s="190">
        <v>0</v>
      </c>
      <c r="T7" s="190">
        <v>0</v>
      </c>
      <c r="U7" s="190">
        <v>0</v>
      </c>
      <c r="V7" s="190">
        <v>0</v>
      </c>
      <c r="W7" s="190">
        <v>0</v>
      </c>
      <c r="X7" s="190">
        <v>793</v>
      </c>
      <c r="Y7" s="190">
        <v>0</v>
      </c>
      <c r="Z7" s="190">
        <v>0</v>
      </c>
      <c r="AA7" s="190">
        <v>0</v>
      </c>
      <c r="AB7" s="190">
        <v>0</v>
      </c>
      <c r="AC7" s="190">
        <v>0</v>
      </c>
      <c r="AD7" s="190">
        <v>0</v>
      </c>
      <c r="AE7" s="190">
        <v>0</v>
      </c>
      <c r="AF7" s="190">
        <v>5</v>
      </c>
      <c r="AG7" s="190">
        <v>0</v>
      </c>
      <c r="AH7" s="190">
        <v>7</v>
      </c>
      <c r="AI7" s="190">
        <v>150</v>
      </c>
      <c r="AJ7" s="190">
        <v>886</v>
      </c>
      <c r="AK7" s="190">
        <v>0</v>
      </c>
      <c r="AL7" s="190">
        <v>0</v>
      </c>
      <c r="AM7" s="190">
        <v>5556</v>
      </c>
      <c r="AN7" s="190">
        <v>0</v>
      </c>
      <c r="AO7" s="190">
        <v>0</v>
      </c>
      <c r="AP7" s="166">
        <v>32803</v>
      </c>
      <c r="AQ7" s="191">
        <v>471</v>
      </c>
      <c r="AR7" s="165">
        <v>13179</v>
      </c>
      <c r="AS7" s="165">
        <v>0</v>
      </c>
      <c r="AT7" s="165">
        <v>0</v>
      </c>
      <c r="AU7" s="165">
        <v>0</v>
      </c>
      <c r="AV7" s="165">
        <v>787</v>
      </c>
      <c r="AW7" s="166">
        <v>14437</v>
      </c>
      <c r="AX7" s="166">
        <v>47240</v>
      </c>
      <c r="AY7" s="166">
        <v>1426</v>
      </c>
      <c r="AZ7" s="166">
        <v>1426</v>
      </c>
      <c r="BA7" s="166">
        <v>43511</v>
      </c>
      <c r="BB7" s="166">
        <v>44937</v>
      </c>
      <c r="BC7" s="166">
        <v>59374</v>
      </c>
      <c r="BD7" s="166">
        <v>92177</v>
      </c>
      <c r="BE7" s="165">
        <v>-4733</v>
      </c>
      <c r="BF7" s="165">
        <v>-202</v>
      </c>
      <c r="BG7" s="165">
        <v>-394</v>
      </c>
      <c r="BH7" s="166">
        <v>-5329</v>
      </c>
      <c r="BI7" s="166">
        <v>-35925</v>
      </c>
      <c r="BJ7" s="166">
        <v>-41254</v>
      </c>
      <c r="BK7" s="166">
        <v>18120</v>
      </c>
      <c r="BL7" s="192">
        <v>50923</v>
      </c>
    </row>
    <row r="8" spans="1:64">
      <c r="A8" s="161">
        <v>4</v>
      </c>
      <c r="B8" s="3" t="s">
        <v>76</v>
      </c>
      <c r="C8" s="190">
        <v>1</v>
      </c>
      <c r="D8" s="190">
        <v>4</v>
      </c>
      <c r="E8" s="190">
        <v>0</v>
      </c>
      <c r="F8" s="190">
        <v>5</v>
      </c>
      <c r="G8" s="190">
        <v>442</v>
      </c>
      <c r="H8" s="190">
        <v>17</v>
      </c>
      <c r="I8" s="190">
        <v>767</v>
      </c>
      <c r="J8" s="190">
        <v>7812</v>
      </c>
      <c r="K8" s="190">
        <v>72512</v>
      </c>
      <c r="L8" s="190">
        <v>37</v>
      </c>
      <c r="M8" s="190">
        <v>13762</v>
      </c>
      <c r="N8" s="190">
        <v>122888</v>
      </c>
      <c r="O8" s="190">
        <v>27221</v>
      </c>
      <c r="P8" s="190">
        <v>45</v>
      </c>
      <c r="Q8" s="190">
        <v>47</v>
      </c>
      <c r="R8" s="190">
        <v>14</v>
      </c>
      <c r="S8" s="190">
        <v>5</v>
      </c>
      <c r="T8" s="190">
        <v>24</v>
      </c>
      <c r="U8" s="190">
        <v>21</v>
      </c>
      <c r="V8" s="190">
        <v>0</v>
      </c>
      <c r="W8" s="190">
        <v>48</v>
      </c>
      <c r="X8" s="190">
        <v>80</v>
      </c>
      <c r="Y8" s="190">
        <v>4033</v>
      </c>
      <c r="Z8" s="190">
        <v>354400</v>
      </c>
      <c r="AA8" s="190">
        <v>0</v>
      </c>
      <c r="AB8" s="190">
        <v>0</v>
      </c>
      <c r="AC8" s="190">
        <v>5</v>
      </c>
      <c r="AD8" s="190">
        <v>1</v>
      </c>
      <c r="AE8" s="190">
        <v>2</v>
      </c>
      <c r="AF8" s="190">
        <v>9</v>
      </c>
      <c r="AG8" s="190">
        <v>0</v>
      </c>
      <c r="AH8" s="190">
        <v>9</v>
      </c>
      <c r="AI8" s="190">
        <v>62</v>
      </c>
      <c r="AJ8" s="190">
        <v>16</v>
      </c>
      <c r="AK8" s="190">
        <v>6</v>
      </c>
      <c r="AL8" s="190">
        <v>9</v>
      </c>
      <c r="AM8" s="190">
        <v>3</v>
      </c>
      <c r="AN8" s="190">
        <v>0</v>
      </c>
      <c r="AO8" s="190">
        <v>25</v>
      </c>
      <c r="AP8" s="166">
        <v>604332</v>
      </c>
      <c r="AQ8" s="191">
        <v>-168</v>
      </c>
      <c r="AR8" s="165">
        <v>-221</v>
      </c>
      <c r="AS8" s="165">
        <v>0</v>
      </c>
      <c r="AT8" s="165">
        <v>0</v>
      </c>
      <c r="AU8" s="165">
        <v>-161</v>
      </c>
      <c r="AV8" s="165">
        <v>10647</v>
      </c>
      <c r="AW8" s="166">
        <v>10097</v>
      </c>
      <c r="AX8" s="166">
        <v>614429</v>
      </c>
      <c r="AY8" s="166">
        <v>322</v>
      </c>
      <c r="AZ8" s="166">
        <v>322</v>
      </c>
      <c r="BA8" s="166">
        <v>505</v>
      </c>
      <c r="BB8" s="166">
        <v>827</v>
      </c>
      <c r="BC8" s="166">
        <v>10924</v>
      </c>
      <c r="BD8" s="166">
        <v>615256</v>
      </c>
      <c r="BE8" s="165">
        <v>-522548</v>
      </c>
      <c r="BF8" s="165">
        <v>0</v>
      </c>
      <c r="BG8" s="165">
        <v>-77027</v>
      </c>
      <c r="BH8" s="166">
        <v>-599575</v>
      </c>
      <c r="BI8" s="166">
        <v>-9110</v>
      </c>
      <c r="BJ8" s="166">
        <v>-608685</v>
      </c>
      <c r="BK8" s="166">
        <v>-597761</v>
      </c>
      <c r="BL8" s="192">
        <v>6571</v>
      </c>
    </row>
    <row r="9" spans="1:64">
      <c r="A9" s="161">
        <v>5</v>
      </c>
      <c r="B9" s="3" t="s">
        <v>77</v>
      </c>
      <c r="C9" s="190">
        <v>22080</v>
      </c>
      <c r="D9" s="190">
        <v>66</v>
      </c>
      <c r="E9" s="190">
        <v>7222</v>
      </c>
      <c r="F9" s="190">
        <v>0</v>
      </c>
      <c r="G9" s="190">
        <v>478686</v>
      </c>
      <c r="H9" s="190">
        <v>271</v>
      </c>
      <c r="I9" s="190">
        <v>543</v>
      </c>
      <c r="J9" s="190">
        <v>17102</v>
      </c>
      <c r="K9" s="190">
        <v>0</v>
      </c>
      <c r="L9" s="190">
        <v>8</v>
      </c>
      <c r="M9" s="190">
        <v>81</v>
      </c>
      <c r="N9" s="190">
        <v>1</v>
      </c>
      <c r="O9" s="190">
        <v>0</v>
      </c>
      <c r="P9" s="190">
        <v>0</v>
      </c>
      <c r="Q9" s="190">
        <v>0</v>
      </c>
      <c r="R9" s="190">
        <v>0</v>
      </c>
      <c r="S9" s="190">
        <v>0</v>
      </c>
      <c r="T9" s="190">
        <v>0</v>
      </c>
      <c r="U9" s="190">
        <v>0</v>
      </c>
      <c r="V9" s="190">
        <v>0</v>
      </c>
      <c r="W9" s="190">
        <v>0</v>
      </c>
      <c r="X9" s="190">
        <v>1176</v>
      </c>
      <c r="Y9" s="190">
        <v>23</v>
      </c>
      <c r="Z9" s="190">
        <v>0</v>
      </c>
      <c r="AA9" s="190">
        <v>0</v>
      </c>
      <c r="AB9" s="190">
        <v>0</v>
      </c>
      <c r="AC9" s="190">
        <v>418</v>
      </c>
      <c r="AD9" s="190">
        <v>0</v>
      </c>
      <c r="AE9" s="190">
        <v>0</v>
      </c>
      <c r="AF9" s="190">
        <v>133</v>
      </c>
      <c r="AG9" s="190">
        <v>0</v>
      </c>
      <c r="AH9" s="190">
        <v>1012</v>
      </c>
      <c r="AI9" s="190">
        <v>8986</v>
      </c>
      <c r="AJ9" s="190">
        <v>20317</v>
      </c>
      <c r="AK9" s="190">
        <v>322</v>
      </c>
      <c r="AL9" s="190">
        <v>7</v>
      </c>
      <c r="AM9" s="190">
        <v>161218</v>
      </c>
      <c r="AN9" s="190">
        <v>0</v>
      </c>
      <c r="AO9" s="190">
        <v>736</v>
      </c>
      <c r="AP9" s="166">
        <v>720408</v>
      </c>
      <c r="AQ9" s="191">
        <v>31917</v>
      </c>
      <c r="AR9" s="165">
        <v>1151887</v>
      </c>
      <c r="AS9" s="165">
        <v>0</v>
      </c>
      <c r="AT9" s="165">
        <v>0</v>
      </c>
      <c r="AU9" s="165">
        <v>0</v>
      </c>
      <c r="AV9" s="165">
        <v>-17157</v>
      </c>
      <c r="AW9" s="166">
        <v>1166647</v>
      </c>
      <c r="AX9" s="166">
        <v>1887055</v>
      </c>
      <c r="AY9" s="166">
        <v>14572</v>
      </c>
      <c r="AZ9" s="166">
        <v>14572</v>
      </c>
      <c r="BA9" s="166">
        <v>1604619</v>
      </c>
      <c r="BB9" s="166">
        <v>1619191</v>
      </c>
      <c r="BC9" s="166">
        <v>2785838</v>
      </c>
      <c r="BD9" s="166">
        <v>3506246</v>
      </c>
      <c r="BE9" s="165">
        <v>-238318</v>
      </c>
      <c r="BF9" s="165">
        <v>-15141</v>
      </c>
      <c r="BG9" s="165">
        <v>-69203</v>
      </c>
      <c r="BH9" s="166">
        <v>-322662</v>
      </c>
      <c r="BI9" s="166">
        <v>-1070566</v>
      </c>
      <c r="BJ9" s="166">
        <v>-1393228</v>
      </c>
      <c r="BK9" s="166">
        <v>1392610</v>
      </c>
      <c r="BL9" s="192">
        <v>2113018</v>
      </c>
    </row>
    <row r="10" spans="1:64">
      <c r="A10" s="161">
        <v>6</v>
      </c>
      <c r="B10" s="3" t="s">
        <v>78</v>
      </c>
      <c r="C10" s="190">
        <v>393</v>
      </c>
      <c r="D10" s="190">
        <v>6</v>
      </c>
      <c r="E10" s="190">
        <v>928</v>
      </c>
      <c r="F10" s="190">
        <v>17</v>
      </c>
      <c r="G10" s="190">
        <v>2153</v>
      </c>
      <c r="H10" s="190">
        <v>17011</v>
      </c>
      <c r="I10" s="190">
        <v>1085</v>
      </c>
      <c r="J10" s="190">
        <v>2376</v>
      </c>
      <c r="K10" s="190">
        <v>31</v>
      </c>
      <c r="L10" s="190">
        <v>1711</v>
      </c>
      <c r="M10" s="190">
        <v>968</v>
      </c>
      <c r="N10" s="190">
        <v>799</v>
      </c>
      <c r="O10" s="190">
        <v>164</v>
      </c>
      <c r="P10" s="190">
        <v>799</v>
      </c>
      <c r="Q10" s="190">
        <v>1047</v>
      </c>
      <c r="R10" s="190">
        <v>820</v>
      </c>
      <c r="S10" s="190">
        <v>290</v>
      </c>
      <c r="T10" s="190">
        <v>897</v>
      </c>
      <c r="U10" s="190">
        <v>1705</v>
      </c>
      <c r="V10" s="190">
        <v>460</v>
      </c>
      <c r="W10" s="190">
        <v>1677</v>
      </c>
      <c r="X10" s="190">
        <v>5251</v>
      </c>
      <c r="Y10" s="190">
        <v>8362</v>
      </c>
      <c r="Z10" s="190">
        <v>255</v>
      </c>
      <c r="AA10" s="190">
        <v>168</v>
      </c>
      <c r="AB10" s="190">
        <v>612</v>
      </c>
      <c r="AC10" s="190">
        <v>12770</v>
      </c>
      <c r="AD10" s="190">
        <v>1628</v>
      </c>
      <c r="AE10" s="190">
        <v>176</v>
      </c>
      <c r="AF10" s="190">
        <v>4080</v>
      </c>
      <c r="AG10" s="190">
        <v>746</v>
      </c>
      <c r="AH10" s="190">
        <v>6167</v>
      </c>
      <c r="AI10" s="190">
        <v>794</v>
      </c>
      <c r="AJ10" s="190">
        <v>10358</v>
      </c>
      <c r="AK10" s="190">
        <v>3798</v>
      </c>
      <c r="AL10" s="190">
        <v>4403</v>
      </c>
      <c r="AM10" s="190">
        <v>5959</v>
      </c>
      <c r="AN10" s="190">
        <v>1094</v>
      </c>
      <c r="AO10" s="190">
        <v>42</v>
      </c>
      <c r="AP10" s="166">
        <v>102000</v>
      </c>
      <c r="AQ10" s="191">
        <v>4304</v>
      </c>
      <c r="AR10" s="165">
        <v>137698</v>
      </c>
      <c r="AS10" s="165">
        <v>0</v>
      </c>
      <c r="AT10" s="165">
        <v>24</v>
      </c>
      <c r="AU10" s="165">
        <v>5892</v>
      </c>
      <c r="AV10" s="165">
        <v>-4043</v>
      </c>
      <c r="AW10" s="166">
        <v>143875</v>
      </c>
      <c r="AX10" s="166">
        <v>245875</v>
      </c>
      <c r="AY10" s="166">
        <v>3998</v>
      </c>
      <c r="AZ10" s="166">
        <v>3998</v>
      </c>
      <c r="BA10" s="166">
        <v>58820</v>
      </c>
      <c r="BB10" s="166">
        <v>62818</v>
      </c>
      <c r="BC10" s="166">
        <v>206693</v>
      </c>
      <c r="BD10" s="166">
        <v>308693</v>
      </c>
      <c r="BE10" s="165">
        <v>-142056</v>
      </c>
      <c r="BF10" s="165">
        <v>-7113</v>
      </c>
      <c r="BG10" s="165">
        <v>-14675</v>
      </c>
      <c r="BH10" s="166">
        <v>-163844</v>
      </c>
      <c r="BI10" s="166">
        <v>-61670</v>
      </c>
      <c r="BJ10" s="166">
        <v>-225514</v>
      </c>
      <c r="BK10" s="166">
        <v>-18821</v>
      </c>
      <c r="BL10" s="192">
        <v>83179</v>
      </c>
    </row>
    <row r="11" spans="1:64">
      <c r="A11" s="161">
        <v>7</v>
      </c>
      <c r="B11" s="3" t="s">
        <v>79</v>
      </c>
      <c r="C11" s="190">
        <v>4294</v>
      </c>
      <c r="D11" s="190">
        <v>93</v>
      </c>
      <c r="E11" s="190">
        <v>197</v>
      </c>
      <c r="F11" s="190">
        <v>4</v>
      </c>
      <c r="G11" s="190">
        <v>34104</v>
      </c>
      <c r="H11" s="190">
        <v>442</v>
      </c>
      <c r="I11" s="190">
        <v>115219</v>
      </c>
      <c r="J11" s="190">
        <v>29689</v>
      </c>
      <c r="K11" s="190">
        <v>33</v>
      </c>
      <c r="L11" s="190">
        <v>2988</v>
      </c>
      <c r="M11" s="190">
        <v>4715</v>
      </c>
      <c r="N11" s="190">
        <v>744</v>
      </c>
      <c r="O11" s="190">
        <v>281</v>
      </c>
      <c r="P11" s="190">
        <v>3693</v>
      </c>
      <c r="Q11" s="190">
        <v>864</v>
      </c>
      <c r="R11" s="190">
        <v>954</v>
      </c>
      <c r="S11" s="190">
        <v>949</v>
      </c>
      <c r="T11" s="190">
        <v>994</v>
      </c>
      <c r="U11" s="190">
        <v>6877</v>
      </c>
      <c r="V11" s="190">
        <v>2412</v>
      </c>
      <c r="W11" s="190">
        <v>2892</v>
      </c>
      <c r="X11" s="190">
        <v>20715</v>
      </c>
      <c r="Y11" s="190">
        <v>93619</v>
      </c>
      <c r="Z11" s="190">
        <v>5510</v>
      </c>
      <c r="AA11" s="190">
        <v>723</v>
      </c>
      <c r="AB11" s="190">
        <v>1016</v>
      </c>
      <c r="AC11" s="190">
        <v>21877</v>
      </c>
      <c r="AD11" s="190">
        <v>5409</v>
      </c>
      <c r="AE11" s="190">
        <v>1869</v>
      </c>
      <c r="AF11" s="190">
        <v>13285</v>
      </c>
      <c r="AG11" s="190">
        <v>9929</v>
      </c>
      <c r="AH11" s="190">
        <v>1736</v>
      </c>
      <c r="AI11" s="190">
        <v>13893</v>
      </c>
      <c r="AJ11" s="190">
        <v>18121</v>
      </c>
      <c r="AK11" s="190">
        <v>3521</v>
      </c>
      <c r="AL11" s="190">
        <v>7587</v>
      </c>
      <c r="AM11" s="190">
        <v>7519</v>
      </c>
      <c r="AN11" s="190">
        <v>23596</v>
      </c>
      <c r="AO11" s="190">
        <v>116</v>
      </c>
      <c r="AP11" s="166">
        <v>462479</v>
      </c>
      <c r="AQ11" s="191">
        <v>3337</v>
      </c>
      <c r="AR11" s="165">
        <v>21759</v>
      </c>
      <c r="AS11" s="165">
        <v>44</v>
      </c>
      <c r="AT11" s="165">
        <v>300</v>
      </c>
      <c r="AU11" s="165">
        <v>9629</v>
      </c>
      <c r="AV11" s="165">
        <v>-6556</v>
      </c>
      <c r="AW11" s="166">
        <v>28513</v>
      </c>
      <c r="AX11" s="166">
        <v>490992</v>
      </c>
      <c r="AY11" s="166">
        <v>20034</v>
      </c>
      <c r="AZ11" s="166">
        <v>20034</v>
      </c>
      <c r="BA11" s="166">
        <v>207381</v>
      </c>
      <c r="BB11" s="166">
        <v>227415</v>
      </c>
      <c r="BC11" s="166">
        <v>255928</v>
      </c>
      <c r="BD11" s="166">
        <v>718407</v>
      </c>
      <c r="BE11" s="165">
        <v>-63988</v>
      </c>
      <c r="BF11" s="165">
        <v>-498</v>
      </c>
      <c r="BG11" s="165">
        <v>-6436</v>
      </c>
      <c r="BH11" s="166">
        <v>-70922</v>
      </c>
      <c r="BI11" s="166">
        <v>-273954</v>
      </c>
      <c r="BJ11" s="166">
        <v>-344876</v>
      </c>
      <c r="BK11" s="166">
        <v>-88948</v>
      </c>
      <c r="BL11" s="192">
        <v>373531</v>
      </c>
    </row>
    <row r="12" spans="1:64">
      <c r="A12" s="161">
        <v>8</v>
      </c>
      <c r="B12" s="3" t="s">
        <v>80</v>
      </c>
      <c r="C12" s="190">
        <v>7627</v>
      </c>
      <c r="D12" s="190">
        <v>9</v>
      </c>
      <c r="E12" s="190">
        <v>818</v>
      </c>
      <c r="F12" s="190">
        <v>33</v>
      </c>
      <c r="G12" s="190">
        <v>23551</v>
      </c>
      <c r="H12" s="190">
        <v>11202</v>
      </c>
      <c r="I12" s="190">
        <v>11974</v>
      </c>
      <c r="J12" s="190">
        <v>565465</v>
      </c>
      <c r="K12" s="190">
        <v>887</v>
      </c>
      <c r="L12" s="190">
        <v>80116</v>
      </c>
      <c r="M12" s="190">
        <v>7241</v>
      </c>
      <c r="N12" s="190">
        <v>10634</v>
      </c>
      <c r="O12" s="190">
        <v>1243</v>
      </c>
      <c r="P12" s="190">
        <v>5251</v>
      </c>
      <c r="Q12" s="190">
        <v>2653</v>
      </c>
      <c r="R12" s="190">
        <v>3353</v>
      </c>
      <c r="S12" s="190">
        <v>3027</v>
      </c>
      <c r="T12" s="190">
        <v>3984</v>
      </c>
      <c r="U12" s="190">
        <v>11698</v>
      </c>
      <c r="V12" s="190">
        <v>4355</v>
      </c>
      <c r="W12" s="190">
        <v>13322</v>
      </c>
      <c r="X12" s="190">
        <v>14865</v>
      </c>
      <c r="Y12" s="190">
        <v>10799</v>
      </c>
      <c r="Z12" s="190">
        <v>2479</v>
      </c>
      <c r="AA12" s="190">
        <v>1684</v>
      </c>
      <c r="AB12" s="190">
        <v>3435</v>
      </c>
      <c r="AC12" s="190">
        <v>36</v>
      </c>
      <c r="AD12" s="190">
        <v>32</v>
      </c>
      <c r="AE12" s="190">
        <v>120</v>
      </c>
      <c r="AF12" s="190">
        <v>1194</v>
      </c>
      <c r="AG12" s="190">
        <v>678</v>
      </c>
      <c r="AH12" s="190">
        <v>1332</v>
      </c>
      <c r="AI12" s="190">
        <v>15432</v>
      </c>
      <c r="AJ12" s="190">
        <v>485377</v>
      </c>
      <c r="AK12" s="190">
        <v>414</v>
      </c>
      <c r="AL12" s="190">
        <v>8787</v>
      </c>
      <c r="AM12" s="190">
        <v>13640</v>
      </c>
      <c r="AN12" s="190">
        <v>509</v>
      </c>
      <c r="AO12" s="190">
        <v>699</v>
      </c>
      <c r="AP12" s="166">
        <v>1329955</v>
      </c>
      <c r="AQ12" s="191">
        <v>7280</v>
      </c>
      <c r="AR12" s="165">
        <v>90702</v>
      </c>
      <c r="AS12" s="165">
        <v>0</v>
      </c>
      <c r="AT12" s="165">
        <v>0</v>
      </c>
      <c r="AU12" s="165">
        <v>0</v>
      </c>
      <c r="AV12" s="165">
        <v>-14723</v>
      </c>
      <c r="AW12" s="166">
        <v>83259</v>
      </c>
      <c r="AX12" s="166">
        <v>1413214</v>
      </c>
      <c r="AY12" s="166">
        <v>176398</v>
      </c>
      <c r="AZ12" s="166">
        <v>176398</v>
      </c>
      <c r="BA12" s="166">
        <v>1226532</v>
      </c>
      <c r="BB12" s="166">
        <v>1402930</v>
      </c>
      <c r="BC12" s="166">
        <v>1486189</v>
      </c>
      <c r="BD12" s="166">
        <v>2816144</v>
      </c>
      <c r="BE12" s="165">
        <v>-345249</v>
      </c>
      <c r="BF12" s="165">
        <v>-2647</v>
      </c>
      <c r="BG12" s="165">
        <v>-34724</v>
      </c>
      <c r="BH12" s="166">
        <v>-382620</v>
      </c>
      <c r="BI12" s="166">
        <v>-725438</v>
      </c>
      <c r="BJ12" s="166">
        <v>-1108058</v>
      </c>
      <c r="BK12" s="166">
        <v>378131</v>
      </c>
      <c r="BL12" s="192">
        <v>1708086</v>
      </c>
    </row>
    <row r="13" spans="1:64">
      <c r="A13" s="161">
        <v>9</v>
      </c>
      <c r="B13" s="3" t="s">
        <v>81</v>
      </c>
      <c r="C13" s="190">
        <v>3486</v>
      </c>
      <c r="D13" s="190">
        <v>182</v>
      </c>
      <c r="E13" s="190">
        <v>2063</v>
      </c>
      <c r="F13" s="190">
        <v>653</v>
      </c>
      <c r="G13" s="190">
        <v>10218</v>
      </c>
      <c r="H13" s="190">
        <v>635</v>
      </c>
      <c r="I13" s="190">
        <v>1865</v>
      </c>
      <c r="J13" s="190">
        <v>13559</v>
      </c>
      <c r="K13" s="190">
        <v>13215</v>
      </c>
      <c r="L13" s="190">
        <v>795</v>
      </c>
      <c r="M13" s="190">
        <v>6339</v>
      </c>
      <c r="N13" s="190">
        <v>61287</v>
      </c>
      <c r="O13" s="190">
        <v>931</v>
      </c>
      <c r="P13" s="190">
        <v>3282</v>
      </c>
      <c r="Q13" s="190">
        <v>3222</v>
      </c>
      <c r="R13" s="190">
        <v>1934</v>
      </c>
      <c r="S13" s="190">
        <v>673</v>
      </c>
      <c r="T13" s="190">
        <v>443</v>
      </c>
      <c r="U13" s="190">
        <v>1816</v>
      </c>
      <c r="V13" s="190">
        <v>200</v>
      </c>
      <c r="W13" s="190">
        <v>4693</v>
      </c>
      <c r="X13" s="190">
        <v>3243</v>
      </c>
      <c r="Y13" s="190">
        <v>36525</v>
      </c>
      <c r="Z13" s="190">
        <v>50791</v>
      </c>
      <c r="AA13" s="190">
        <v>2771</v>
      </c>
      <c r="AB13" s="190">
        <v>3912</v>
      </c>
      <c r="AC13" s="190">
        <v>29876</v>
      </c>
      <c r="AD13" s="190">
        <v>3037</v>
      </c>
      <c r="AE13" s="190">
        <v>2866</v>
      </c>
      <c r="AF13" s="190">
        <v>56618</v>
      </c>
      <c r="AG13" s="190">
        <v>2902</v>
      </c>
      <c r="AH13" s="190">
        <v>16696</v>
      </c>
      <c r="AI13" s="190">
        <v>10387</v>
      </c>
      <c r="AJ13" s="190">
        <v>9802</v>
      </c>
      <c r="AK13" s="190">
        <v>1137</v>
      </c>
      <c r="AL13" s="190">
        <v>7530</v>
      </c>
      <c r="AM13" s="190">
        <v>12505</v>
      </c>
      <c r="AN13" s="190">
        <v>0</v>
      </c>
      <c r="AO13" s="190">
        <v>2066</v>
      </c>
      <c r="AP13" s="166">
        <v>384155</v>
      </c>
      <c r="AQ13" s="191">
        <v>560</v>
      </c>
      <c r="AR13" s="165">
        <v>68394</v>
      </c>
      <c r="AS13" s="165">
        <v>0</v>
      </c>
      <c r="AT13" s="165">
        <v>0</v>
      </c>
      <c r="AU13" s="165">
        <v>0</v>
      </c>
      <c r="AV13" s="165">
        <v>736</v>
      </c>
      <c r="AW13" s="166">
        <v>69690</v>
      </c>
      <c r="AX13" s="166">
        <v>453845</v>
      </c>
      <c r="AY13" s="166">
        <v>228</v>
      </c>
      <c r="AZ13" s="166">
        <v>228</v>
      </c>
      <c r="BA13" s="166">
        <v>51825</v>
      </c>
      <c r="BB13" s="166">
        <v>52053</v>
      </c>
      <c r="BC13" s="166">
        <v>121743</v>
      </c>
      <c r="BD13" s="166">
        <v>505898</v>
      </c>
      <c r="BE13" s="165">
        <v>-46105</v>
      </c>
      <c r="BF13" s="165">
        <v>-195</v>
      </c>
      <c r="BG13" s="165">
        <v>-5484</v>
      </c>
      <c r="BH13" s="166">
        <v>-51784</v>
      </c>
      <c r="BI13" s="166">
        <v>-316872</v>
      </c>
      <c r="BJ13" s="166">
        <v>-368656</v>
      </c>
      <c r="BK13" s="166">
        <v>-246913</v>
      </c>
      <c r="BL13" s="192">
        <v>137242</v>
      </c>
    </row>
    <row r="14" spans="1:64">
      <c r="A14" s="161">
        <v>10</v>
      </c>
      <c r="B14" s="3" t="s">
        <v>82</v>
      </c>
      <c r="C14" s="190">
        <v>1309</v>
      </c>
      <c r="D14" s="190">
        <v>49</v>
      </c>
      <c r="E14" s="190">
        <v>772</v>
      </c>
      <c r="F14" s="190">
        <v>48</v>
      </c>
      <c r="G14" s="190">
        <v>48129</v>
      </c>
      <c r="H14" s="190">
        <v>714</v>
      </c>
      <c r="I14" s="190">
        <v>7294</v>
      </c>
      <c r="J14" s="190">
        <v>50028</v>
      </c>
      <c r="K14" s="190">
        <v>24</v>
      </c>
      <c r="L14" s="190">
        <v>100159</v>
      </c>
      <c r="M14" s="190">
        <v>2848</v>
      </c>
      <c r="N14" s="190">
        <v>2029</v>
      </c>
      <c r="O14" s="190">
        <v>708</v>
      </c>
      <c r="P14" s="190">
        <v>5167</v>
      </c>
      <c r="Q14" s="190">
        <v>10203</v>
      </c>
      <c r="R14" s="190">
        <v>24062</v>
      </c>
      <c r="S14" s="190">
        <v>9058</v>
      </c>
      <c r="T14" s="190">
        <v>4718</v>
      </c>
      <c r="U14" s="190">
        <v>36515</v>
      </c>
      <c r="V14" s="190">
        <v>20565</v>
      </c>
      <c r="W14" s="190">
        <v>37842</v>
      </c>
      <c r="X14" s="190">
        <v>22808</v>
      </c>
      <c r="Y14" s="190">
        <v>31103</v>
      </c>
      <c r="Z14" s="190">
        <v>24</v>
      </c>
      <c r="AA14" s="190">
        <v>7487</v>
      </c>
      <c r="AB14" s="190">
        <v>4610</v>
      </c>
      <c r="AC14" s="190">
        <v>17599</v>
      </c>
      <c r="AD14" s="190">
        <v>3075</v>
      </c>
      <c r="AE14" s="190">
        <v>2465</v>
      </c>
      <c r="AF14" s="190">
        <v>4700</v>
      </c>
      <c r="AG14" s="190">
        <v>2984</v>
      </c>
      <c r="AH14" s="190">
        <v>2607</v>
      </c>
      <c r="AI14" s="190">
        <v>7173</v>
      </c>
      <c r="AJ14" s="190">
        <v>7141</v>
      </c>
      <c r="AK14" s="190">
        <v>1354</v>
      </c>
      <c r="AL14" s="190">
        <v>16825</v>
      </c>
      <c r="AM14" s="190">
        <v>4238</v>
      </c>
      <c r="AN14" s="190">
        <v>2516</v>
      </c>
      <c r="AO14" s="190">
        <v>411</v>
      </c>
      <c r="AP14" s="166">
        <v>501361</v>
      </c>
      <c r="AQ14" s="191">
        <v>890</v>
      </c>
      <c r="AR14" s="165">
        <v>32716</v>
      </c>
      <c r="AS14" s="165">
        <v>56</v>
      </c>
      <c r="AT14" s="165">
        <v>0</v>
      </c>
      <c r="AU14" s="165">
        <v>0</v>
      </c>
      <c r="AV14" s="165">
        <v>-8701</v>
      </c>
      <c r="AW14" s="166">
        <v>24961</v>
      </c>
      <c r="AX14" s="166">
        <v>526322</v>
      </c>
      <c r="AY14" s="166">
        <v>77444</v>
      </c>
      <c r="AZ14" s="166">
        <v>77444</v>
      </c>
      <c r="BA14" s="166">
        <v>305997</v>
      </c>
      <c r="BB14" s="166">
        <v>383441</v>
      </c>
      <c r="BC14" s="166">
        <v>408402</v>
      </c>
      <c r="BD14" s="166">
        <v>909763</v>
      </c>
      <c r="BE14" s="165">
        <v>-60627</v>
      </c>
      <c r="BF14" s="165">
        <v>-1658</v>
      </c>
      <c r="BG14" s="165">
        <v>-6226</v>
      </c>
      <c r="BH14" s="166">
        <v>-68511</v>
      </c>
      <c r="BI14" s="166">
        <v>-330201</v>
      </c>
      <c r="BJ14" s="166">
        <v>-398712</v>
      </c>
      <c r="BK14" s="166">
        <v>9690</v>
      </c>
      <c r="BL14" s="192">
        <v>511051</v>
      </c>
    </row>
    <row r="15" spans="1:64">
      <c r="A15" s="161">
        <v>11</v>
      </c>
      <c r="B15" s="3" t="s">
        <v>83</v>
      </c>
      <c r="C15" s="190">
        <v>428</v>
      </c>
      <c r="D15" s="190">
        <v>2</v>
      </c>
      <c r="E15" s="190">
        <v>1</v>
      </c>
      <c r="F15" s="190">
        <v>0</v>
      </c>
      <c r="G15" s="190">
        <v>5173</v>
      </c>
      <c r="H15" s="190">
        <v>25</v>
      </c>
      <c r="I15" s="190">
        <v>464</v>
      </c>
      <c r="J15" s="190">
        <v>13746</v>
      </c>
      <c r="K15" s="190">
        <v>668</v>
      </c>
      <c r="L15" s="190">
        <v>1380</v>
      </c>
      <c r="M15" s="190">
        <v>26172</v>
      </c>
      <c r="N15" s="190">
        <v>9096</v>
      </c>
      <c r="O15" s="190">
        <v>1571</v>
      </c>
      <c r="P15" s="190">
        <v>4478</v>
      </c>
      <c r="Q15" s="190">
        <v>5041</v>
      </c>
      <c r="R15" s="190">
        <v>3744</v>
      </c>
      <c r="S15" s="190">
        <v>1232</v>
      </c>
      <c r="T15" s="190">
        <v>7682</v>
      </c>
      <c r="U15" s="190">
        <v>10863</v>
      </c>
      <c r="V15" s="190">
        <v>957</v>
      </c>
      <c r="W15" s="190">
        <v>8450</v>
      </c>
      <c r="X15" s="190">
        <v>2967</v>
      </c>
      <c r="Y15" s="190">
        <v>126448</v>
      </c>
      <c r="Z15" s="190">
        <v>81</v>
      </c>
      <c r="AA15" s="190">
        <v>1017</v>
      </c>
      <c r="AB15" s="190">
        <v>110</v>
      </c>
      <c r="AC15" s="190">
        <v>609</v>
      </c>
      <c r="AD15" s="190">
        <v>14</v>
      </c>
      <c r="AE15" s="190">
        <v>235</v>
      </c>
      <c r="AF15" s="190">
        <v>96</v>
      </c>
      <c r="AG15" s="190">
        <v>4</v>
      </c>
      <c r="AH15" s="190">
        <v>299</v>
      </c>
      <c r="AI15" s="190">
        <v>3042</v>
      </c>
      <c r="AJ15" s="190">
        <v>2086</v>
      </c>
      <c r="AK15" s="190">
        <v>79</v>
      </c>
      <c r="AL15" s="190">
        <v>1488</v>
      </c>
      <c r="AM15" s="190">
        <v>1554</v>
      </c>
      <c r="AN15" s="190">
        <v>294</v>
      </c>
      <c r="AO15" s="190">
        <v>524</v>
      </c>
      <c r="AP15" s="166">
        <v>242120</v>
      </c>
      <c r="AQ15" s="191">
        <v>350</v>
      </c>
      <c r="AR15" s="165">
        <v>5057</v>
      </c>
      <c r="AS15" s="165">
        <v>0</v>
      </c>
      <c r="AT15" s="165">
        <v>0</v>
      </c>
      <c r="AU15" s="165">
        <v>0</v>
      </c>
      <c r="AV15" s="165">
        <v>-5465</v>
      </c>
      <c r="AW15" s="166">
        <v>-58</v>
      </c>
      <c r="AX15" s="166">
        <v>242062</v>
      </c>
      <c r="AY15" s="166">
        <v>26255</v>
      </c>
      <c r="AZ15" s="166">
        <v>26255</v>
      </c>
      <c r="BA15" s="166">
        <v>155470</v>
      </c>
      <c r="BB15" s="166">
        <v>181725</v>
      </c>
      <c r="BC15" s="166">
        <v>181667</v>
      </c>
      <c r="BD15" s="166">
        <v>423787</v>
      </c>
      <c r="BE15" s="165">
        <v>-22002</v>
      </c>
      <c r="BF15" s="165">
        <v>-127</v>
      </c>
      <c r="BG15" s="165">
        <v>-2211</v>
      </c>
      <c r="BH15" s="166">
        <v>-24340</v>
      </c>
      <c r="BI15" s="166">
        <v>-118884</v>
      </c>
      <c r="BJ15" s="166">
        <v>-143224</v>
      </c>
      <c r="BK15" s="166">
        <v>38443</v>
      </c>
      <c r="BL15" s="192">
        <v>280563</v>
      </c>
    </row>
    <row r="16" spans="1:64">
      <c r="A16" s="161">
        <v>12</v>
      </c>
      <c r="B16" s="3" t="s">
        <v>84</v>
      </c>
      <c r="C16" s="190">
        <v>5</v>
      </c>
      <c r="D16" s="190">
        <v>0</v>
      </c>
      <c r="E16" s="190">
        <v>15</v>
      </c>
      <c r="F16" s="190">
        <v>15</v>
      </c>
      <c r="G16" s="190">
        <v>0</v>
      </c>
      <c r="H16" s="190">
        <v>10</v>
      </c>
      <c r="I16" s="190">
        <v>919</v>
      </c>
      <c r="J16" s="190">
        <v>34</v>
      </c>
      <c r="K16" s="190">
        <v>0</v>
      </c>
      <c r="L16" s="190">
        <v>1053</v>
      </c>
      <c r="M16" s="190">
        <v>1637</v>
      </c>
      <c r="N16" s="190">
        <v>1179776</v>
      </c>
      <c r="O16" s="190">
        <v>151</v>
      </c>
      <c r="P16" s="190">
        <v>115006</v>
      </c>
      <c r="Q16" s="190">
        <v>156329</v>
      </c>
      <c r="R16" s="190">
        <v>70204</v>
      </c>
      <c r="S16" s="190">
        <v>3982</v>
      </c>
      <c r="T16" s="190">
        <v>1317</v>
      </c>
      <c r="U16" s="190">
        <v>61211</v>
      </c>
      <c r="V16" s="190">
        <v>4256</v>
      </c>
      <c r="W16" s="190">
        <v>78101</v>
      </c>
      <c r="X16" s="190">
        <v>2246</v>
      </c>
      <c r="Y16" s="190">
        <v>42452</v>
      </c>
      <c r="Z16" s="190">
        <v>0</v>
      </c>
      <c r="AA16" s="190">
        <v>7</v>
      </c>
      <c r="AB16" s="190">
        <v>0</v>
      </c>
      <c r="AC16" s="190">
        <v>0</v>
      </c>
      <c r="AD16" s="190">
        <v>0</v>
      </c>
      <c r="AE16" s="190">
        <v>0</v>
      </c>
      <c r="AF16" s="190">
        <v>553</v>
      </c>
      <c r="AG16" s="190">
        <v>0</v>
      </c>
      <c r="AH16" s="190">
        <v>45</v>
      </c>
      <c r="AI16" s="190">
        <v>0</v>
      </c>
      <c r="AJ16" s="190">
        <v>8</v>
      </c>
      <c r="AK16" s="190">
        <v>1</v>
      </c>
      <c r="AL16" s="190">
        <v>336</v>
      </c>
      <c r="AM16" s="190">
        <v>90</v>
      </c>
      <c r="AN16" s="190">
        <v>1</v>
      </c>
      <c r="AO16" s="190">
        <v>474</v>
      </c>
      <c r="AP16" s="166">
        <v>1720234</v>
      </c>
      <c r="AQ16" s="191">
        <v>0</v>
      </c>
      <c r="AR16" s="165">
        <v>-1431</v>
      </c>
      <c r="AS16" s="165">
        <v>0</v>
      </c>
      <c r="AT16" s="165">
        <v>-862</v>
      </c>
      <c r="AU16" s="165">
        <v>-5175</v>
      </c>
      <c r="AV16" s="165">
        <v>-27612</v>
      </c>
      <c r="AW16" s="166">
        <v>-35080</v>
      </c>
      <c r="AX16" s="166">
        <v>1685154</v>
      </c>
      <c r="AY16" s="166">
        <v>218634</v>
      </c>
      <c r="AZ16" s="166">
        <v>218634</v>
      </c>
      <c r="BA16" s="166">
        <v>731053</v>
      </c>
      <c r="BB16" s="166">
        <v>949687</v>
      </c>
      <c r="BC16" s="166">
        <v>914607</v>
      </c>
      <c r="BD16" s="166">
        <v>2634841</v>
      </c>
      <c r="BE16" s="165">
        <v>-60769</v>
      </c>
      <c r="BF16" s="165">
        <v>-123</v>
      </c>
      <c r="BG16" s="165">
        <v>-6090</v>
      </c>
      <c r="BH16" s="166">
        <v>-66982</v>
      </c>
      <c r="BI16" s="166">
        <v>-403006</v>
      </c>
      <c r="BJ16" s="166">
        <v>-469988</v>
      </c>
      <c r="BK16" s="166">
        <v>444619</v>
      </c>
      <c r="BL16" s="192">
        <v>2164853</v>
      </c>
    </row>
    <row r="17" spans="1:64">
      <c r="A17" s="161">
        <v>13</v>
      </c>
      <c r="B17" s="3" t="s">
        <v>85</v>
      </c>
      <c r="C17" s="190">
        <v>0</v>
      </c>
      <c r="D17" s="190">
        <v>0</v>
      </c>
      <c r="E17" s="190">
        <v>0</v>
      </c>
      <c r="F17" s="190">
        <v>1</v>
      </c>
      <c r="G17" s="190">
        <v>2885</v>
      </c>
      <c r="H17" s="190">
        <v>1</v>
      </c>
      <c r="I17" s="190">
        <v>302</v>
      </c>
      <c r="J17" s="190">
        <v>11061</v>
      </c>
      <c r="K17" s="190">
        <v>1</v>
      </c>
      <c r="L17" s="190">
        <v>1201</v>
      </c>
      <c r="M17" s="190">
        <v>2547</v>
      </c>
      <c r="N17" s="190">
        <v>25849</v>
      </c>
      <c r="O17" s="190">
        <v>127366</v>
      </c>
      <c r="P17" s="190">
        <v>43181</v>
      </c>
      <c r="Q17" s="190">
        <v>46614</v>
      </c>
      <c r="R17" s="190">
        <v>14273</v>
      </c>
      <c r="S17" s="190">
        <v>4619</v>
      </c>
      <c r="T17" s="190">
        <v>8183</v>
      </c>
      <c r="U17" s="190">
        <v>84929</v>
      </c>
      <c r="V17" s="190">
        <v>19926</v>
      </c>
      <c r="W17" s="190">
        <v>25002</v>
      </c>
      <c r="X17" s="190">
        <v>6936</v>
      </c>
      <c r="Y17" s="190">
        <v>18020</v>
      </c>
      <c r="Z17" s="190">
        <v>483</v>
      </c>
      <c r="AA17" s="190">
        <v>37</v>
      </c>
      <c r="AB17" s="190">
        <v>1</v>
      </c>
      <c r="AC17" s="190">
        <v>38</v>
      </c>
      <c r="AD17" s="190">
        <v>0</v>
      </c>
      <c r="AE17" s="190">
        <v>0</v>
      </c>
      <c r="AF17" s="190">
        <v>33</v>
      </c>
      <c r="AG17" s="190">
        <v>71</v>
      </c>
      <c r="AH17" s="190">
        <v>275</v>
      </c>
      <c r="AI17" s="190">
        <v>139</v>
      </c>
      <c r="AJ17" s="190">
        <v>5147</v>
      </c>
      <c r="AK17" s="190">
        <v>39</v>
      </c>
      <c r="AL17" s="190">
        <v>815</v>
      </c>
      <c r="AM17" s="190">
        <v>572</v>
      </c>
      <c r="AN17" s="190">
        <v>53</v>
      </c>
      <c r="AO17" s="190">
        <v>414</v>
      </c>
      <c r="AP17" s="166">
        <v>451014</v>
      </c>
      <c r="AQ17" s="191">
        <v>48</v>
      </c>
      <c r="AR17" s="165">
        <v>7997</v>
      </c>
      <c r="AS17" s="165">
        <v>0</v>
      </c>
      <c r="AT17" s="165">
        <v>0</v>
      </c>
      <c r="AU17" s="165">
        <v>-8384</v>
      </c>
      <c r="AV17" s="165">
        <v>13307</v>
      </c>
      <c r="AW17" s="166">
        <v>12968</v>
      </c>
      <c r="AX17" s="166">
        <v>463982</v>
      </c>
      <c r="AY17" s="166">
        <v>63072</v>
      </c>
      <c r="AZ17" s="166">
        <v>63072</v>
      </c>
      <c r="BA17" s="166">
        <v>163642</v>
      </c>
      <c r="BB17" s="166">
        <v>226714</v>
      </c>
      <c r="BC17" s="166">
        <v>239682</v>
      </c>
      <c r="BD17" s="166">
        <v>690696</v>
      </c>
      <c r="BE17" s="165">
        <v>-161198</v>
      </c>
      <c r="BF17" s="165">
        <v>-402</v>
      </c>
      <c r="BG17" s="165">
        <v>-16160</v>
      </c>
      <c r="BH17" s="166">
        <v>-177760</v>
      </c>
      <c r="BI17" s="166">
        <v>-263209</v>
      </c>
      <c r="BJ17" s="166">
        <v>-440969</v>
      </c>
      <c r="BK17" s="166">
        <v>-201287</v>
      </c>
      <c r="BL17" s="192">
        <v>249727</v>
      </c>
    </row>
    <row r="18" spans="1:64">
      <c r="A18" s="161">
        <v>14</v>
      </c>
      <c r="B18" s="3" t="s">
        <v>86</v>
      </c>
      <c r="C18" s="190">
        <v>459</v>
      </c>
      <c r="D18" s="190">
        <v>12</v>
      </c>
      <c r="E18" s="190">
        <v>93</v>
      </c>
      <c r="F18" s="190">
        <v>56</v>
      </c>
      <c r="G18" s="190">
        <v>27399</v>
      </c>
      <c r="H18" s="190">
        <v>78</v>
      </c>
      <c r="I18" s="190">
        <v>2141</v>
      </c>
      <c r="J18" s="190">
        <v>24206</v>
      </c>
      <c r="K18" s="190">
        <v>131</v>
      </c>
      <c r="L18" s="190">
        <v>3837</v>
      </c>
      <c r="M18" s="190">
        <v>2460</v>
      </c>
      <c r="N18" s="190">
        <v>1242</v>
      </c>
      <c r="O18" s="190">
        <v>467</v>
      </c>
      <c r="P18" s="190">
        <v>63016</v>
      </c>
      <c r="Q18" s="190">
        <v>44512</v>
      </c>
      <c r="R18" s="190">
        <v>28634</v>
      </c>
      <c r="S18" s="190">
        <v>7751</v>
      </c>
      <c r="T18" s="190">
        <v>4528</v>
      </c>
      <c r="U18" s="190">
        <v>38892</v>
      </c>
      <c r="V18" s="190">
        <v>9772</v>
      </c>
      <c r="W18" s="190">
        <v>23595</v>
      </c>
      <c r="X18" s="190">
        <v>6491</v>
      </c>
      <c r="Y18" s="190">
        <v>202486</v>
      </c>
      <c r="Z18" s="190">
        <v>914</v>
      </c>
      <c r="AA18" s="190">
        <v>138</v>
      </c>
      <c r="AB18" s="190">
        <v>33</v>
      </c>
      <c r="AC18" s="190">
        <v>7895</v>
      </c>
      <c r="AD18" s="190">
        <v>135</v>
      </c>
      <c r="AE18" s="190">
        <v>1015</v>
      </c>
      <c r="AF18" s="190">
        <v>3654</v>
      </c>
      <c r="AG18" s="190">
        <v>486</v>
      </c>
      <c r="AH18" s="190">
        <v>5101</v>
      </c>
      <c r="AI18" s="190">
        <v>361</v>
      </c>
      <c r="AJ18" s="190">
        <v>1180</v>
      </c>
      <c r="AK18" s="190">
        <v>410</v>
      </c>
      <c r="AL18" s="190">
        <v>2761</v>
      </c>
      <c r="AM18" s="190">
        <v>4130</v>
      </c>
      <c r="AN18" s="190">
        <v>21</v>
      </c>
      <c r="AO18" s="190">
        <v>576</v>
      </c>
      <c r="AP18" s="166">
        <v>521068</v>
      </c>
      <c r="AQ18" s="191">
        <v>1128</v>
      </c>
      <c r="AR18" s="165">
        <v>26949</v>
      </c>
      <c r="AS18" s="165">
        <v>12</v>
      </c>
      <c r="AT18" s="165">
        <v>864</v>
      </c>
      <c r="AU18" s="165">
        <v>13998</v>
      </c>
      <c r="AV18" s="165">
        <v>-13313</v>
      </c>
      <c r="AW18" s="166">
        <v>29638</v>
      </c>
      <c r="AX18" s="166">
        <v>550706</v>
      </c>
      <c r="AY18" s="166">
        <v>27886</v>
      </c>
      <c r="AZ18" s="166">
        <v>27886</v>
      </c>
      <c r="BA18" s="166">
        <v>464166</v>
      </c>
      <c r="BB18" s="166">
        <v>492052</v>
      </c>
      <c r="BC18" s="166">
        <v>521690</v>
      </c>
      <c r="BD18" s="166">
        <v>1042758</v>
      </c>
      <c r="BE18" s="165">
        <v>-46212</v>
      </c>
      <c r="BF18" s="165">
        <v>-355</v>
      </c>
      <c r="BG18" s="165">
        <v>-4653</v>
      </c>
      <c r="BH18" s="166">
        <v>-51220</v>
      </c>
      <c r="BI18" s="166">
        <v>-343024</v>
      </c>
      <c r="BJ18" s="166">
        <v>-394244</v>
      </c>
      <c r="BK18" s="166">
        <v>127446</v>
      </c>
      <c r="BL18" s="192">
        <v>648514</v>
      </c>
    </row>
    <row r="19" spans="1:64">
      <c r="A19" s="161">
        <v>15</v>
      </c>
      <c r="B19" s="3" t="s">
        <v>70</v>
      </c>
      <c r="C19" s="190">
        <v>0</v>
      </c>
      <c r="D19" s="190">
        <v>0</v>
      </c>
      <c r="E19" s="190">
        <v>0</v>
      </c>
      <c r="F19" s="190">
        <v>26</v>
      </c>
      <c r="G19" s="190">
        <v>0</v>
      </c>
      <c r="H19" s="190">
        <v>0</v>
      </c>
      <c r="I19" s="190">
        <v>19</v>
      </c>
      <c r="J19" s="190">
        <v>53</v>
      </c>
      <c r="K19" s="190">
        <v>0</v>
      </c>
      <c r="L19" s="190">
        <v>175</v>
      </c>
      <c r="M19" s="190">
        <v>238</v>
      </c>
      <c r="N19" s="190">
        <v>95</v>
      </c>
      <c r="O19" s="190">
        <v>0</v>
      </c>
      <c r="P19" s="190">
        <v>768</v>
      </c>
      <c r="Q19" s="190">
        <v>226277</v>
      </c>
      <c r="R19" s="190">
        <v>32005</v>
      </c>
      <c r="S19" s="190">
        <v>3237</v>
      </c>
      <c r="T19" s="190">
        <v>529</v>
      </c>
      <c r="U19" s="190">
        <v>20296</v>
      </c>
      <c r="V19" s="190">
        <v>590</v>
      </c>
      <c r="W19" s="190">
        <v>17769</v>
      </c>
      <c r="X19" s="190">
        <v>40</v>
      </c>
      <c r="Y19" s="190">
        <v>16713</v>
      </c>
      <c r="Z19" s="190">
        <v>0</v>
      </c>
      <c r="AA19" s="190">
        <v>2306</v>
      </c>
      <c r="AB19" s="190">
        <v>0</v>
      </c>
      <c r="AC19" s="190">
        <v>11</v>
      </c>
      <c r="AD19" s="190">
        <v>0</v>
      </c>
      <c r="AE19" s="190">
        <v>0</v>
      </c>
      <c r="AF19" s="190">
        <v>204</v>
      </c>
      <c r="AG19" s="190">
        <v>2</v>
      </c>
      <c r="AH19" s="190">
        <v>407</v>
      </c>
      <c r="AI19" s="190">
        <v>0</v>
      </c>
      <c r="AJ19" s="190">
        <v>0</v>
      </c>
      <c r="AK19" s="190">
        <v>0</v>
      </c>
      <c r="AL19" s="190">
        <v>21456</v>
      </c>
      <c r="AM19" s="190">
        <v>52</v>
      </c>
      <c r="AN19" s="190">
        <v>0</v>
      </c>
      <c r="AO19" s="190">
        <v>0</v>
      </c>
      <c r="AP19" s="166">
        <v>343268</v>
      </c>
      <c r="AQ19" s="191">
        <v>0</v>
      </c>
      <c r="AR19" s="165">
        <v>595</v>
      </c>
      <c r="AS19" s="165">
        <v>0</v>
      </c>
      <c r="AT19" s="165">
        <v>10257</v>
      </c>
      <c r="AU19" s="165">
        <v>205511</v>
      </c>
      <c r="AV19" s="165">
        <v>17028</v>
      </c>
      <c r="AW19" s="166">
        <v>233391</v>
      </c>
      <c r="AX19" s="166">
        <v>576659</v>
      </c>
      <c r="AY19" s="166">
        <v>267473</v>
      </c>
      <c r="AZ19" s="166">
        <v>267473</v>
      </c>
      <c r="BA19" s="166">
        <v>884351</v>
      </c>
      <c r="BB19" s="166">
        <v>1151824</v>
      </c>
      <c r="BC19" s="166">
        <v>1385215</v>
      </c>
      <c r="BD19" s="166">
        <v>1728483</v>
      </c>
      <c r="BE19" s="165">
        <v>-85722</v>
      </c>
      <c r="BF19" s="165">
        <v>0</v>
      </c>
      <c r="BG19" s="165">
        <v>-8573</v>
      </c>
      <c r="BH19" s="166">
        <v>-94295</v>
      </c>
      <c r="BI19" s="166">
        <v>-319284</v>
      </c>
      <c r="BJ19" s="166">
        <v>-413579</v>
      </c>
      <c r="BK19" s="166">
        <v>971636</v>
      </c>
      <c r="BL19" s="192">
        <v>1314904</v>
      </c>
    </row>
    <row r="20" spans="1:64">
      <c r="A20" s="161">
        <v>16</v>
      </c>
      <c r="B20" s="3" t="s">
        <v>71</v>
      </c>
      <c r="C20" s="190">
        <v>0</v>
      </c>
      <c r="D20" s="190">
        <v>2</v>
      </c>
      <c r="E20" s="190">
        <v>0</v>
      </c>
      <c r="F20" s="190">
        <v>4</v>
      </c>
      <c r="G20" s="190">
        <v>0</v>
      </c>
      <c r="H20" s="190">
        <v>0</v>
      </c>
      <c r="I20" s="190">
        <v>22</v>
      </c>
      <c r="J20" s="190">
        <v>0</v>
      </c>
      <c r="K20" s="190">
        <v>3</v>
      </c>
      <c r="L20" s="190">
        <v>1370</v>
      </c>
      <c r="M20" s="190">
        <v>291</v>
      </c>
      <c r="N20" s="190">
        <v>140</v>
      </c>
      <c r="O20" s="190">
        <v>35</v>
      </c>
      <c r="P20" s="190">
        <v>325</v>
      </c>
      <c r="Q20" s="190">
        <v>4274</v>
      </c>
      <c r="R20" s="190">
        <v>170355</v>
      </c>
      <c r="S20" s="190">
        <v>393</v>
      </c>
      <c r="T20" s="190">
        <v>750</v>
      </c>
      <c r="U20" s="190">
        <v>2552</v>
      </c>
      <c r="V20" s="190">
        <v>213</v>
      </c>
      <c r="W20" s="190">
        <v>1733</v>
      </c>
      <c r="X20" s="190">
        <v>18</v>
      </c>
      <c r="Y20" s="190">
        <v>114</v>
      </c>
      <c r="Z20" s="190">
        <v>15</v>
      </c>
      <c r="AA20" s="190">
        <v>63</v>
      </c>
      <c r="AB20" s="190">
        <v>0</v>
      </c>
      <c r="AC20" s="190">
        <v>8</v>
      </c>
      <c r="AD20" s="190">
        <v>0</v>
      </c>
      <c r="AE20" s="190">
        <v>0</v>
      </c>
      <c r="AF20" s="190">
        <v>142</v>
      </c>
      <c r="AG20" s="190">
        <v>3</v>
      </c>
      <c r="AH20" s="190">
        <v>27</v>
      </c>
      <c r="AI20" s="190">
        <v>0</v>
      </c>
      <c r="AJ20" s="190">
        <v>0</v>
      </c>
      <c r="AK20" s="190">
        <v>0</v>
      </c>
      <c r="AL20" s="190">
        <v>29813</v>
      </c>
      <c r="AM20" s="190">
        <v>16</v>
      </c>
      <c r="AN20" s="190">
        <v>0</v>
      </c>
      <c r="AO20" s="190">
        <v>0</v>
      </c>
      <c r="AP20" s="166">
        <v>212681</v>
      </c>
      <c r="AQ20" s="191">
        <v>0</v>
      </c>
      <c r="AR20" s="165">
        <v>82</v>
      </c>
      <c r="AS20" s="165">
        <v>0</v>
      </c>
      <c r="AT20" s="165">
        <v>1802</v>
      </c>
      <c r="AU20" s="165">
        <v>307535</v>
      </c>
      <c r="AV20" s="165">
        <v>13079</v>
      </c>
      <c r="AW20" s="166">
        <v>322498</v>
      </c>
      <c r="AX20" s="166">
        <v>535179</v>
      </c>
      <c r="AY20" s="166">
        <v>309502</v>
      </c>
      <c r="AZ20" s="166">
        <v>309502</v>
      </c>
      <c r="BA20" s="166">
        <v>428267</v>
      </c>
      <c r="BB20" s="166">
        <v>737769</v>
      </c>
      <c r="BC20" s="166">
        <v>1060267</v>
      </c>
      <c r="BD20" s="166">
        <v>1272948</v>
      </c>
      <c r="BE20" s="165">
        <v>-72666</v>
      </c>
      <c r="BF20" s="165">
        <v>0</v>
      </c>
      <c r="BG20" s="165">
        <v>-7270</v>
      </c>
      <c r="BH20" s="166">
        <v>-79936</v>
      </c>
      <c r="BI20" s="166">
        <v>-284825</v>
      </c>
      <c r="BJ20" s="166">
        <v>-364761</v>
      </c>
      <c r="BK20" s="166">
        <v>695506</v>
      </c>
      <c r="BL20" s="192">
        <v>908187</v>
      </c>
    </row>
    <row r="21" spans="1:64">
      <c r="A21" s="161">
        <v>17</v>
      </c>
      <c r="B21" s="3" t="s">
        <v>72</v>
      </c>
      <c r="C21" s="190">
        <v>2</v>
      </c>
      <c r="D21" s="190">
        <v>0</v>
      </c>
      <c r="E21" s="190">
        <v>1</v>
      </c>
      <c r="F21" s="190">
        <v>0</v>
      </c>
      <c r="G21" s="190">
        <v>0</v>
      </c>
      <c r="H21" s="190">
        <v>0</v>
      </c>
      <c r="I21" s="190">
        <v>0</v>
      </c>
      <c r="J21" s="190">
        <v>4</v>
      </c>
      <c r="K21" s="190">
        <v>0</v>
      </c>
      <c r="L21" s="190">
        <v>0</v>
      </c>
      <c r="M21" s="190">
        <v>0</v>
      </c>
      <c r="N21" s="190">
        <v>0</v>
      </c>
      <c r="O21" s="190">
        <v>0</v>
      </c>
      <c r="P21" s="190">
        <v>16</v>
      </c>
      <c r="Q21" s="190">
        <v>2478</v>
      </c>
      <c r="R21" s="190">
        <v>4904</v>
      </c>
      <c r="S21" s="190">
        <v>31370</v>
      </c>
      <c r="T21" s="190">
        <v>9</v>
      </c>
      <c r="U21" s="190">
        <v>732</v>
      </c>
      <c r="V21" s="190">
        <v>102</v>
      </c>
      <c r="W21" s="190">
        <v>526</v>
      </c>
      <c r="X21" s="190">
        <v>55</v>
      </c>
      <c r="Y21" s="190">
        <v>453</v>
      </c>
      <c r="Z21" s="190">
        <v>0</v>
      </c>
      <c r="AA21" s="190">
        <v>22</v>
      </c>
      <c r="AB21" s="190">
        <v>5</v>
      </c>
      <c r="AC21" s="190">
        <v>2616</v>
      </c>
      <c r="AD21" s="190">
        <v>15</v>
      </c>
      <c r="AE21" s="190">
        <v>0</v>
      </c>
      <c r="AF21" s="190">
        <v>102</v>
      </c>
      <c r="AG21" s="190">
        <v>68</v>
      </c>
      <c r="AH21" s="190">
        <v>4714</v>
      </c>
      <c r="AI21" s="190">
        <v>0</v>
      </c>
      <c r="AJ21" s="190">
        <v>35986</v>
      </c>
      <c r="AK21" s="190">
        <v>0</v>
      </c>
      <c r="AL21" s="190">
        <v>9334</v>
      </c>
      <c r="AM21" s="190">
        <v>1316</v>
      </c>
      <c r="AN21" s="190">
        <v>1279</v>
      </c>
      <c r="AO21" s="190">
        <v>0</v>
      </c>
      <c r="AP21" s="166">
        <v>96109</v>
      </c>
      <c r="AQ21" s="191">
        <v>82</v>
      </c>
      <c r="AR21" s="165">
        <v>3188</v>
      </c>
      <c r="AS21" s="165">
        <v>5</v>
      </c>
      <c r="AT21" s="165">
        <v>15790</v>
      </c>
      <c r="AU21" s="165">
        <v>98191</v>
      </c>
      <c r="AV21" s="165">
        <v>-2710</v>
      </c>
      <c r="AW21" s="166">
        <v>114546</v>
      </c>
      <c r="AX21" s="166">
        <v>210655</v>
      </c>
      <c r="AY21" s="166">
        <v>20837</v>
      </c>
      <c r="AZ21" s="166">
        <v>20837</v>
      </c>
      <c r="BA21" s="166">
        <v>186718</v>
      </c>
      <c r="BB21" s="166">
        <v>207555</v>
      </c>
      <c r="BC21" s="166">
        <v>322101</v>
      </c>
      <c r="BD21" s="166">
        <v>418210</v>
      </c>
      <c r="BE21" s="165">
        <v>-70065</v>
      </c>
      <c r="BF21" s="165">
        <v>-20</v>
      </c>
      <c r="BG21" s="165">
        <v>-7007</v>
      </c>
      <c r="BH21" s="166">
        <v>-77092</v>
      </c>
      <c r="BI21" s="166">
        <v>-119721</v>
      </c>
      <c r="BJ21" s="166">
        <v>-196813</v>
      </c>
      <c r="BK21" s="166">
        <v>125288</v>
      </c>
      <c r="BL21" s="192">
        <v>221397</v>
      </c>
    </row>
    <row r="22" spans="1:64">
      <c r="A22" s="161">
        <v>18</v>
      </c>
      <c r="B22" s="3" t="s">
        <v>87</v>
      </c>
      <c r="C22" s="190">
        <v>0</v>
      </c>
      <c r="D22" s="190">
        <v>0</v>
      </c>
      <c r="E22" s="190">
        <v>0</v>
      </c>
      <c r="F22" s="190">
        <v>0</v>
      </c>
      <c r="G22" s="190">
        <v>0</v>
      </c>
      <c r="H22" s="190">
        <v>0</v>
      </c>
      <c r="I22" s="190">
        <v>3</v>
      </c>
      <c r="J22" s="190">
        <v>8</v>
      </c>
      <c r="K22" s="190">
        <v>0</v>
      </c>
      <c r="L22" s="190">
        <v>0</v>
      </c>
      <c r="M22" s="190">
        <v>0</v>
      </c>
      <c r="N22" s="190">
        <v>1</v>
      </c>
      <c r="O22" s="190">
        <v>11</v>
      </c>
      <c r="P22" s="190">
        <v>5582</v>
      </c>
      <c r="Q22" s="190">
        <v>5094</v>
      </c>
      <c r="R22" s="190">
        <v>8719</v>
      </c>
      <c r="S22" s="190">
        <v>28145</v>
      </c>
      <c r="T22" s="190">
        <v>95124</v>
      </c>
      <c r="U22" s="190">
        <v>111751</v>
      </c>
      <c r="V22" s="190">
        <v>135761</v>
      </c>
      <c r="W22" s="190">
        <v>9560</v>
      </c>
      <c r="X22" s="190">
        <v>541</v>
      </c>
      <c r="Y22" s="190">
        <v>854</v>
      </c>
      <c r="Z22" s="190">
        <v>5</v>
      </c>
      <c r="AA22" s="190">
        <v>4</v>
      </c>
      <c r="AB22" s="190">
        <v>0</v>
      </c>
      <c r="AC22" s="190">
        <v>80</v>
      </c>
      <c r="AD22" s="190">
        <v>53</v>
      </c>
      <c r="AE22" s="190">
        <v>0</v>
      </c>
      <c r="AF22" s="190">
        <v>15</v>
      </c>
      <c r="AG22" s="190">
        <v>598</v>
      </c>
      <c r="AH22" s="190">
        <v>2343</v>
      </c>
      <c r="AI22" s="190">
        <v>1533</v>
      </c>
      <c r="AJ22" s="190">
        <v>5</v>
      </c>
      <c r="AK22" s="190">
        <v>0</v>
      </c>
      <c r="AL22" s="190">
        <v>30466</v>
      </c>
      <c r="AM22" s="190">
        <v>50</v>
      </c>
      <c r="AN22" s="190">
        <v>1750</v>
      </c>
      <c r="AO22" s="190">
        <v>0</v>
      </c>
      <c r="AP22" s="166">
        <v>438056</v>
      </c>
      <c r="AQ22" s="191">
        <v>15</v>
      </c>
      <c r="AR22" s="165">
        <v>1114</v>
      </c>
      <c r="AS22" s="165">
        <v>0</v>
      </c>
      <c r="AT22" s="165">
        <v>0</v>
      </c>
      <c r="AU22" s="165">
        <v>0</v>
      </c>
      <c r="AV22" s="165">
        <v>6492</v>
      </c>
      <c r="AW22" s="166">
        <v>7621</v>
      </c>
      <c r="AX22" s="166">
        <v>445677</v>
      </c>
      <c r="AY22" s="166">
        <v>56182</v>
      </c>
      <c r="AZ22" s="166">
        <v>56182</v>
      </c>
      <c r="BA22" s="166">
        <v>160791</v>
      </c>
      <c r="BB22" s="166">
        <v>216973</v>
      </c>
      <c r="BC22" s="166">
        <v>224594</v>
      </c>
      <c r="BD22" s="166">
        <v>662650</v>
      </c>
      <c r="BE22" s="165">
        <v>-139539</v>
      </c>
      <c r="BF22" s="165">
        <v>0</v>
      </c>
      <c r="BG22" s="165">
        <v>-13952</v>
      </c>
      <c r="BH22" s="166">
        <v>-153491</v>
      </c>
      <c r="BI22" s="166">
        <v>-233836</v>
      </c>
      <c r="BJ22" s="166">
        <v>-387327</v>
      </c>
      <c r="BK22" s="166">
        <v>-162733</v>
      </c>
      <c r="BL22" s="192">
        <v>275323</v>
      </c>
    </row>
    <row r="23" spans="1:64">
      <c r="A23" s="161">
        <v>19</v>
      </c>
      <c r="B23" s="3" t="s">
        <v>88</v>
      </c>
      <c r="C23" s="190">
        <v>5</v>
      </c>
      <c r="D23" s="190">
        <v>0</v>
      </c>
      <c r="E23" s="190">
        <v>48</v>
      </c>
      <c r="F23" s="190">
        <v>0</v>
      </c>
      <c r="G23" s="190">
        <v>1</v>
      </c>
      <c r="H23" s="190">
        <v>0</v>
      </c>
      <c r="I23" s="190">
        <v>24</v>
      </c>
      <c r="J23" s="190">
        <v>9</v>
      </c>
      <c r="K23" s="190">
        <v>0</v>
      </c>
      <c r="L23" s="190">
        <v>14</v>
      </c>
      <c r="M23" s="190">
        <v>5</v>
      </c>
      <c r="N23" s="190">
        <v>0</v>
      </c>
      <c r="O23" s="190">
        <v>1</v>
      </c>
      <c r="P23" s="190">
        <v>573</v>
      </c>
      <c r="Q23" s="190">
        <v>36533</v>
      </c>
      <c r="R23" s="190">
        <v>17437</v>
      </c>
      <c r="S23" s="190">
        <v>5001</v>
      </c>
      <c r="T23" s="190">
        <v>4480</v>
      </c>
      <c r="U23" s="190">
        <v>211134</v>
      </c>
      <c r="V23" s="190">
        <v>12359</v>
      </c>
      <c r="W23" s="190">
        <v>31527</v>
      </c>
      <c r="X23" s="190">
        <v>472</v>
      </c>
      <c r="Y23" s="190">
        <v>18130</v>
      </c>
      <c r="Z23" s="190">
        <v>5</v>
      </c>
      <c r="AA23" s="190">
        <v>50</v>
      </c>
      <c r="AB23" s="190">
        <v>0</v>
      </c>
      <c r="AC23" s="190">
        <v>585</v>
      </c>
      <c r="AD23" s="190">
        <v>4</v>
      </c>
      <c r="AE23" s="190">
        <v>75</v>
      </c>
      <c r="AF23" s="190">
        <v>397</v>
      </c>
      <c r="AG23" s="190">
        <v>108</v>
      </c>
      <c r="AH23" s="190">
        <v>2246</v>
      </c>
      <c r="AI23" s="190">
        <v>1155</v>
      </c>
      <c r="AJ23" s="190">
        <v>190</v>
      </c>
      <c r="AK23" s="190">
        <v>0</v>
      </c>
      <c r="AL23" s="190">
        <v>13385</v>
      </c>
      <c r="AM23" s="190">
        <v>206</v>
      </c>
      <c r="AN23" s="190">
        <v>0</v>
      </c>
      <c r="AO23" s="190">
        <v>44</v>
      </c>
      <c r="AP23" s="166">
        <v>356203</v>
      </c>
      <c r="AQ23" s="191">
        <v>2567</v>
      </c>
      <c r="AR23" s="165">
        <v>100106</v>
      </c>
      <c r="AS23" s="165">
        <v>0</v>
      </c>
      <c r="AT23" s="165">
        <v>17251</v>
      </c>
      <c r="AU23" s="165">
        <v>203660</v>
      </c>
      <c r="AV23" s="165">
        <v>-20131</v>
      </c>
      <c r="AW23" s="166">
        <v>303453</v>
      </c>
      <c r="AX23" s="166">
        <v>659656</v>
      </c>
      <c r="AY23" s="166">
        <v>246058</v>
      </c>
      <c r="AZ23" s="166">
        <v>246058</v>
      </c>
      <c r="BA23" s="166">
        <v>867290</v>
      </c>
      <c r="BB23" s="166">
        <v>1113348</v>
      </c>
      <c r="BC23" s="166">
        <v>1416801</v>
      </c>
      <c r="BD23" s="166">
        <v>1773004</v>
      </c>
      <c r="BE23" s="165">
        <v>-156517</v>
      </c>
      <c r="BF23" s="165">
        <v>-3</v>
      </c>
      <c r="BG23" s="165">
        <v>-15644</v>
      </c>
      <c r="BH23" s="166">
        <v>-172164</v>
      </c>
      <c r="BI23" s="166">
        <v>-386507</v>
      </c>
      <c r="BJ23" s="166">
        <v>-558671</v>
      </c>
      <c r="BK23" s="166">
        <v>858130</v>
      </c>
      <c r="BL23" s="192">
        <v>1214333</v>
      </c>
    </row>
    <row r="24" spans="1:64">
      <c r="A24" s="161">
        <v>20</v>
      </c>
      <c r="B24" s="3" t="s">
        <v>89</v>
      </c>
      <c r="C24" s="190">
        <v>0</v>
      </c>
      <c r="D24" s="190">
        <v>1</v>
      </c>
      <c r="E24" s="190">
        <v>1</v>
      </c>
      <c r="F24" s="190">
        <v>0</v>
      </c>
      <c r="G24" s="190">
        <v>29</v>
      </c>
      <c r="H24" s="190">
        <v>0</v>
      </c>
      <c r="I24" s="190">
        <v>0</v>
      </c>
      <c r="J24" s="190">
        <v>54</v>
      </c>
      <c r="K24" s="190">
        <v>5</v>
      </c>
      <c r="L24" s="190">
        <v>1</v>
      </c>
      <c r="M24" s="190">
        <v>11</v>
      </c>
      <c r="N24" s="190">
        <v>6</v>
      </c>
      <c r="O24" s="190">
        <v>0</v>
      </c>
      <c r="P24" s="190">
        <v>18</v>
      </c>
      <c r="Q24" s="190">
        <v>817</v>
      </c>
      <c r="R24" s="190">
        <v>155</v>
      </c>
      <c r="S24" s="190">
        <v>8</v>
      </c>
      <c r="T24" s="190">
        <v>11</v>
      </c>
      <c r="U24" s="190">
        <v>40</v>
      </c>
      <c r="V24" s="190">
        <v>5655</v>
      </c>
      <c r="W24" s="190">
        <v>2316</v>
      </c>
      <c r="X24" s="190">
        <v>13</v>
      </c>
      <c r="Y24" s="190">
        <v>3947</v>
      </c>
      <c r="Z24" s="190">
        <v>16</v>
      </c>
      <c r="AA24" s="190">
        <v>1</v>
      </c>
      <c r="AB24" s="190">
        <v>6</v>
      </c>
      <c r="AC24" s="190">
        <v>640</v>
      </c>
      <c r="AD24" s="190">
        <v>128</v>
      </c>
      <c r="AE24" s="190">
        <v>205</v>
      </c>
      <c r="AF24" s="190">
        <v>203</v>
      </c>
      <c r="AG24" s="190">
        <v>140</v>
      </c>
      <c r="AH24" s="190">
        <v>2459</v>
      </c>
      <c r="AI24" s="190">
        <v>166</v>
      </c>
      <c r="AJ24" s="190">
        <v>53</v>
      </c>
      <c r="AK24" s="190">
        <v>9</v>
      </c>
      <c r="AL24" s="190">
        <v>2963</v>
      </c>
      <c r="AM24" s="190">
        <v>135</v>
      </c>
      <c r="AN24" s="190">
        <v>0</v>
      </c>
      <c r="AO24" s="190">
        <v>0</v>
      </c>
      <c r="AP24" s="166">
        <v>20212</v>
      </c>
      <c r="AQ24" s="191">
        <v>1666</v>
      </c>
      <c r="AR24" s="165">
        <v>254172</v>
      </c>
      <c r="AS24" s="165">
        <v>0</v>
      </c>
      <c r="AT24" s="165">
        <v>47935</v>
      </c>
      <c r="AU24" s="165">
        <v>108243</v>
      </c>
      <c r="AV24" s="165">
        <v>-7870</v>
      </c>
      <c r="AW24" s="166">
        <v>404146</v>
      </c>
      <c r="AX24" s="166">
        <v>424358</v>
      </c>
      <c r="AY24" s="166">
        <v>87296</v>
      </c>
      <c r="AZ24" s="166">
        <v>87296</v>
      </c>
      <c r="BA24" s="166">
        <v>250041</v>
      </c>
      <c r="BB24" s="166">
        <v>337337</v>
      </c>
      <c r="BC24" s="166">
        <v>741483</v>
      </c>
      <c r="BD24" s="166">
        <v>761695</v>
      </c>
      <c r="BE24" s="165">
        <v>-264841</v>
      </c>
      <c r="BF24" s="165">
        <v>0</v>
      </c>
      <c r="BG24" s="165">
        <v>-26463</v>
      </c>
      <c r="BH24" s="166">
        <v>-291304</v>
      </c>
      <c r="BI24" s="166">
        <v>-52914</v>
      </c>
      <c r="BJ24" s="166">
        <v>-344218</v>
      </c>
      <c r="BK24" s="166">
        <v>397265</v>
      </c>
      <c r="BL24" s="192">
        <v>417477</v>
      </c>
    </row>
    <row r="25" spans="1:64">
      <c r="A25" s="161">
        <v>21</v>
      </c>
      <c r="B25" s="3" t="s">
        <v>90</v>
      </c>
      <c r="C25" s="190">
        <v>1</v>
      </c>
      <c r="D25" s="190">
        <v>0</v>
      </c>
      <c r="E25" s="190">
        <v>1940</v>
      </c>
      <c r="F25" s="190">
        <v>1</v>
      </c>
      <c r="G25" s="190">
        <v>0</v>
      </c>
      <c r="H25" s="190">
        <v>0</v>
      </c>
      <c r="I25" s="190">
        <v>0</v>
      </c>
      <c r="J25" s="190">
        <v>0</v>
      </c>
      <c r="K25" s="190">
        <v>0</v>
      </c>
      <c r="L25" s="190">
        <v>0</v>
      </c>
      <c r="M25" s="190">
        <v>1</v>
      </c>
      <c r="N25" s="190">
        <v>0</v>
      </c>
      <c r="O25" s="190">
        <v>0</v>
      </c>
      <c r="P25" s="190">
        <v>0</v>
      </c>
      <c r="Q25" s="190">
        <v>0</v>
      </c>
      <c r="R25" s="190">
        <v>1003</v>
      </c>
      <c r="S25" s="190">
        <v>0</v>
      </c>
      <c r="T25" s="190">
        <v>0</v>
      </c>
      <c r="U25" s="190">
        <v>0</v>
      </c>
      <c r="V25" s="190">
        <v>0</v>
      </c>
      <c r="W25" s="190">
        <v>414234</v>
      </c>
      <c r="X25" s="190">
        <v>1</v>
      </c>
      <c r="Y25" s="190">
        <v>5</v>
      </c>
      <c r="Z25" s="190">
        <v>0</v>
      </c>
      <c r="AA25" s="190">
        <v>0</v>
      </c>
      <c r="AB25" s="190">
        <v>1</v>
      </c>
      <c r="AC25" s="190">
        <v>14</v>
      </c>
      <c r="AD25" s="190">
        <v>0</v>
      </c>
      <c r="AE25" s="190">
        <v>0</v>
      </c>
      <c r="AF25" s="190">
        <v>31908</v>
      </c>
      <c r="AG25" s="190">
        <v>0</v>
      </c>
      <c r="AH25" s="190">
        <v>10310</v>
      </c>
      <c r="AI25" s="190">
        <v>169</v>
      </c>
      <c r="AJ25" s="190">
        <v>1</v>
      </c>
      <c r="AK25" s="190">
        <v>0</v>
      </c>
      <c r="AL25" s="190">
        <v>41510</v>
      </c>
      <c r="AM25" s="190">
        <v>184</v>
      </c>
      <c r="AN25" s="190">
        <v>0</v>
      </c>
      <c r="AO25" s="190">
        <v>0</v>
      </c>
      <c r="AP25" s="166">
        <v>501283</v>
      </c>
      <c r="AQ25" s="191">
        <v>0</v>
      </c>
      <c r="AR25" s="165">
        <v>82005</v>
      </c>
      <c r="AS25" s="165">
        <v>0</v>
      </c>
      <c r="AT25" s="165">
        <v>26087</v>
      </c>
      <c r="AU25" s="165">
        <v>197453</v>
      </c>
      <c r="AV25" s="165">
        <v>10915</v>
      </c>
      <c r="AW25" s="166">
        <v>316460</v>
      </c>
      <c r="AX25" s="166">
        <v>817743</v>
      </c>
      <c r="AY25" s="166">
        <v>336027</v>
      </c>
      <c r="AZ25" s="166">
        <v>336027</v>
      </c>
      <c r="BA25" s="166">
        <v>685855</v>
      </c>
      <c r="BB25" s="166">
        <v>1021882</v>
      </c>
      <c r="BC25" s="166">
        <v>1338342</v>
      </c>
      <c r="BD25" s="166">
        <v>1839625</v>
      </c>
      <c r="BE25" s="165">
        <v>-110932</v>
      </c>
      <c r="BF25" s="165">
        <v>0</v>
      </c>
      <c r="BG25" s="165">
        <v>-10293</v>
      </c>
      <c r="BH25" s="166">
        <v>-121225</v>
      </c>
      <c r="BI25" s="166">
        <v>-523519</v>
      </c>
      <c r="BJ25" s="166">
        <v>-644744</v>
      </c>
      <c r="BK25" s="166">
        <v>693598</v>
      </c>
      <c r="BL25" s="192">
        <v>1194881</v>
      </c>
    </row>
    <row r="26" spans="1:64">
      <c r="A26" s="161">
        <v>22</v>
      </c>
      <c r="B26" s="3" t="s">
        <v>64</v>
      </c>
      <c r="C26" s="190">
        <v>140</v>
      </c>
      <c r="D26" s="190">
        <v>11</v>
      </c>
      <c r="E26" s="190">
        <v>270</v>
      </c>
      <c r="F26" s="190">
        <v>22</v>
      </c>
      <c r="G26" s="190">
        <v>13337</v>
      </c>
      <c r="H26" s="190">
        <v>1127</v>
      </c>
      <c r="I26" s="190">
        <v>4817</v>
      </c>
      <c r="J26" s="190">
        <v>7577</v>
      </c>
      <c r="K26" s="190">
        <v>1028</v>
      </c>
      <c r="L26" s="190">
        <v>2397</v>
      </c>
      <c r="M26" s="190">
        <v>2884</v>
      </c>
      <c r="N26" s="190">
        <v>17894</v>
      </c>
      <c r="O26" s="190">
        <v>6640</v>
      </c>
      <c r="P26" s="190">
        <v>3146</v>
      </c>
      <c r="Q26" s="190">
        <v>1010</v>
      </c>
      <c r="R26" s="190">
        <v>2340</v>
      </c>
      <c r="S26" s="190">
        <v>1877</v>
      </c>
      <c r="T26" s="190">
        <v>986</v>
      </c>
      <c r="U26" s="190">
        <v>3360</v>
      </c>
      <c r="V26" s="190">
        <v>2254</v>
      </c>
      <c r="W26" s="190">
        <v>2526</v>
      </c>
      <c r="X26" s="190">
        <v>17118</v>
      </c>
      <c r="Y26" s="190">
        <v>6336</v>
      </c>
      <c r="Z26" s="190">
        <v>12856</v>
      </c>
      <c r="AA26" s="190">
        <v>677</v>
      </c>
      <c r="AB26" s="190">
        <v>1209</v>
      </c>
      <c r="AC26" s="190">
        <v>15982</v>
      </c>
      <c r="AD26" s="190">
        <v>16936</v>
      </c>
      <c r="AE26" s="190">
        <v>214</v>
      </c>
      <c r="AF26" s="190">
        <v>3940</v>
      </c>
      <c r="AG26" s="190">
        <v>17057</v>
      </c>
      <c r="AH26" s="190">
        <v>9593</v>
      </c>
      <c r="AI26" s="190">
        <v>26114</v>
      </c>
      <c r="AJ26" s="190">
        <v>10307</v>
      </c>
      <c r="AK26" s="190">
        <v>7510</v>
      </c>
      <c r="AL26" s="190">
        <v>11735</v>
      </c>
      <c r="AM26" s="190">
        <v>8149</v>
      </c>
      <c r="AN26" s="190">
        <v>7035</v>
      </c>
      <c r="AO26" s="190">
        <v>142</v>
      </c>
      <c r="AP26" s="166">
        <v>248553</v>
      </c>
      <c r="AQ26" s="191">
        <v>8020</v>
      </c>
      <c r="AR26" s="165">
        <v>87566</v>
      </c>
      <c r="AS26" s="165">
        <v>1</v>
      </c>
      <c r="AT26" s="165">
        <v>3072</v>
      </c>
      <c r="AU26" s="165">
        <v>35187</v>
      </c>
      <c r="AV26" s="165">
        <v>-14061</v>
      </c>
      <c r="AW26" s="166">
        <v>119785</v>
      </c>
      <c r="AX26" s="166">
        <v>368338</v>
      </c>
      <c r="AY26" s="166">
        <v>16159</v>
      </c>
      <c r="AZ26" s="166">
        <v>16159</v>
      </c>
      <c r="BA26" s="166">
        <v>211617</v>
      </c>
      <c r="BB26" s="166">
        <v>227776</v>
      </c>
      <c r="BC26" s="166">
        <v>347561</v>
      </c>
      <c r="BD26" s="166">
        <v>596114</v>
      </c>
      <c r="BE26" s="165">
        <v>-74865</v>
      </c>
      <c r="BF26" s="165">
        <v>-2840</v>
      </c>
      <c r="BG26" s="165">
        <v>-7387</v>
      </c>
      <c r="BH26" s="166">
        <v>-85092</v>
      </c>
      <c r="BI26" s="166">
        <v>-135025</v>
      </c>
      <c r="BJ26" s="166">
        <v>-220117</v>
      </c>
      <c r="BK26" s="166">
        <v>127444</v>
      </c>
      <c r="BL26" s="192">
        <v>375997</v>
      </c>
    </row>
    <row r="27" spans="1:64">
      <c r="A27" s="161">
        <v>23</v>
      </c>
      <c r="B27" s="3" t="s">
        <v>91</v>
      </c>
      <c r="C27" s="190">
        <v>757</v>
      </c>
      <c r="D27" s="190">
        <v>10</v>
      </c>
      <c r="E27" s="190">
        <v>79</v>
      </c>
      <c r="F27" s="190">
        <v>62</v>
      </c>
      <c r="G27" s="190">
        <v>1908</v>
      </c>
      <c r="H27" s="190">
        <v>287</v>
      </c>
      <c r="I27" s="190">
        <v>2275</v>
      </c>
      <c r="J27" s="190">
        <v>6639</v>
      </c>
      <c r="K27" s="190">
        <v>303</v>
      </c>
      <c r="L27" s="190">
        <v>2517</v>
      </c>
      <c r="M27" s="190">
        <v>1910</v>
      </c>
      <c r="N27" s="190">
        <v>10518</v>
      </c>
      <c r="O27" s="190">
        <v>787</v>
      </c>
      <c r="P27" s="190">
        <v>2597</v>
      </c>
      <c r="Q27" s="190">
        <v>2871</v>
      </c>
      <c r="R27" s="190">
        <v>1931</v>
      </c>
      <c r="S27" s="190">
        <v>295</v>
      </c>
      <c r="T27" s="190">
        <v>1123</v>
      </c>
      <c r="U27" s="190">
        <v>3214</v>
      </c>
      <c r="V27" s="190">
        <v>1038</v>
      </c>
      <c r="W27" s="190">
        <v>2096</v>
      </c>
      <c r="X27" s="190">
        <v>844</v>
      </c>
      <c r="Y27" s="190">
        <v>2580</v>
      </c>
      <c r="Z27" s="190">
        <v>35913</v>
      </c>
      <c r="AA27" s="190">
        <v>8902</v>
      </c>
      <c r="AB27" s="190">
        <v>782</v>
      </c>
      <c r="AC27" s="190">
        <v>13023</v>
      </c>
      <c r="AD27" s="190">
        <v>4374</v>
      </c>
      <c r="AE27" s="190">
        <v>47427</v>
      </c>
      <c r="AF27" s="190">
        <v>14767</v>
      </c>
      <c r="AG27" s="190">
        <v>5918</v>
      </c>
      <c r="AH27" s="190">
        <v>12535</v>
      </c>
      <c r="AI27" s="190">
        <v>15044</v>
      </c>
      <c r="AJ27" s="190">
        <v>9267</v>
      </c>
      <c r="AK27" s="190">
        <v>307</v>
      </c>
      <c r="AL27" s="190">
        <v>3820</v>
      </c>
      <c r="AM27" s="190">
        <v>4811</v>
      </c>
      <c r="AN27" s="190">
        <v>0</v>
      </c>
      <c r="AO27" s="190">
        <v>2805</v>
      </c>
      <c r="AP27" s="166">
        <v>226336</v>
      </c>
      <c r="AQ27" s="191">
        <v>0</v>
      </c>
      <c r="AR27" s="165">
        <v>0</v>
      </c>
      <c r="AS27" s="165">
        <v>0</v>
      </c>
      <c r="AT27" s="165">
        <v>681803</v>
      </c>
      <c r="AU27" s="165">
        <v>1284357</v>
      </c>
      <c r="AV27" s="165">
        <v>0</v>
      </c>
      <c r="AW27" s="166">
        <v>1966160</v>
      </c>
      <c r="AX27" s="166">
        <v>2192496</v>
      </c>
      <c r="AY27" s="166">
        <v>0</v>
      </c>
      <c r="AZ27" s="166">
        <v>0</v>
      </c>
      <c r="BA27" s="166">
        <v>0</v>
      </c>
      <c r="BB27" s="166">
        <v>0</v>
      </c>
      <c r="BC27" s="166">
        <v>1966160</v>
      </c>
      <c r="BD27" s="166">
        <v>2192496</v>
      </c>
      <c r="BE27" s="165">
        <v>0</v>
      </c>
      <c r="BF27" s="165">
        <v>0</v>
      </c>
      <c r="BG27" s="165">
        <v>0</v>
      </c>
      <c r="BH27" s="166">
        <v>0</v>
      </c>
      <c r="BI27" s="166">
        <v>0</v>
      </c>
      <c r="BJ27" s="166">
        <v>0</v>
      </c>
      <c r="BK27" s="166">
        <v>1966160</v>
      </c>
      <c r="BL27" s="192">
        <v>2192496</v>
      </c>
    </row>
    <row r="28" spans="1:64">
      <c r="A28" s="161">
        <v>24</v>
      </c>
      <c r="B28" s="3" t="s">
        <v>92</v>
      </c>
      <c r="C28" s="190">
        <v>1796</v>
      </c>
      <c r="D28" s="190">
        <v>39</v>
      </c>
      <c r="E28" s="190">
        <v>467</v>
      </c>
      <c r="F28" s="190">
        <v>138</v>
      </c>
      <c r="G28" s="190">
        <v>32480</v>
      </c>
      <c r="H28" s="190">
        <v>2287</v>
      </c>
      <c r="I28" s="190">
        <v>15360</v>
      </c>
      <c r="J28" s="190">
        <v>47645</v>
      </c>
      <c r="K28" s="190">
        <v>1385</v>
      </c>
      <c r="L28" s="190">
        <v>14047</v>
      </c>
      <c r="M28" s="190">
        <v>13711</v>
      </c>
      <c r="N28" s="190">
        <v>97566</v>
      </c>
      <c r="O28" s="190">
        <v>7808</v>
      </c>
      <c r="P28" s="190">
        <v>11541</v>
      </c>
      <c r="Q28" s="190">
        <v>13918</v>
      </c>
      <c r="R28" s="190">
        <v>8575</v>
      </c>
      <c r="S28" s="190">
        <v>2604</v>
      </c>
      <c r="T28" s="190">
        <v>7478</v>
      </c>
      <c r="U28" s="190">
        <v>12122</v>
      </c>
      <c r="V28" s="190">
        <v>1957</v>
      </c>
      <c r="W28" s="190">
        <v>17801</v>
      </c>
      <c r="X28" s="190">
        <v>6995</v>
      </c>
      <c r="Y28" s="190">
        <v>6367</v>
      </c>
      <c r="Z28" s="190">
        <v>127899</v>
      </c>
      <c r="AA28" s="190">
        <v>10645</v>
      </c>
      <c r="AB28" s="190">
        <v>15433</v>
      </c>
      <c r="AC28" s="190">
        <v>75257</v>
      </c>
      <c r="AD28" s="190">
        <v>6199</v>
      </c>
      <c r="AE28" s="190">
        <v>15744</v>
      </c>
      <c r="AF28" s="190">
        <v>25496</v>
      </c>
      <c r="AG28" s="190">
        <v>7791</v>
      </c>
      <c r="AH28" s="190">
        <v>15513</v>
      </c>
      <c r="AI28" s="190">
        <v>25405</v>
      </c>
      <c r="AJ28" s="190">
        <v>36465</v>
      </c>
      <c r="AK28" s="190">
        <v>760</v>
      </c>
      <c r="AL28" s="190">
        <v>11003</v>
      </c>
      <c r="AM28" s="190">
        <v>43648</v>
      </c>
      <c r="AN28" s="190">
        <v>0</v>
      </c>
      <c r="AO28" s="190">
        <v>526</v>
      </c>
      <c r="AP28" s="166">
        <v>741871</v>
      </c>
      <c r="AQ28" s="191">
        <v>325</v>
      </c>
      <c r="AR28" s="165">
        <v>376292</v>
      </c>
      <c r="AS28" s="165">
        <v>0</v>
      </c>
      <c r="AT28" s="165">
        <v>0</v>
      </c>
      <c r="AU28" s="165">
        <v>0</v>
      </c>
      <c r="AV28" s="165">
        <v>0</v>
      </c>
      <c r="AW28" s="166">
        <v>376617</v>
      </c>
      <c r="AX28" s="166">
        <v>1118488</v>
      </c>
      <c r="AY28" s="166">
        <v>3429</v>
      </c>
      <c r="AZ28" s="166">
        <v>3429</v>
      </c>
      <c r="BA28" s="166">
        <v>263289</v>
      </c>
      <c r="BB28" s="166">
        <v>266718</v>
      </c>
      <c r="BC28" s="166">
        <v>643335</v>
      </c>
      <c r="BD28" s="166">
        <v>1385206</v>
      </c>
      <c r="BE28" s="165">
        <v>-84</v>
      </c>
      <c r="BF28" s="165">
        <v>0</v>
      </c>
      <c r="BG28" s="165">
        <v>0</v>
      </c>
      <c r="BH28" s="166">
        <v>-84</v>
      </c>
      <c r="BI28" s="166">
        <v>-671</v>
      </c>
      <c r="BJ28" s="166">
        <v>-755</v>
      </c>
      <c r="BK28" s="166">
        <v>642580</v>
      </c>
      <c r="BL28" s="192">
        <v>1384451</v>
      </c>
    </row>
    <row r="29" spans="1:64">
      <c r="A29" s="161">
        <v>25</v>
      </c>
      <c r="B29" s="3" t="s">
        <v>1</v>
      </c>
      <c r="C29" s="190">
        <v>173</v>
      </c>
      <c r="D29" s="190">
        <v>2</v>
      </c>
      <c r="E29" s="190">
        <v>22</v>
      </c>
      <c r="F29" s="190">
        <v>18</v>
      </c>
      <c r="G29" s="190">
        <v>4165</v>
      </c>
      <c r="H29" s="190">
        <v>153</v>
      </c>
      <c r="I29" s="190">
        <v>939</v>
      </c>
      <c r="J29" s="190">
        <v>4211</v>
      </c>
      <c r="K29" s="190">
        <v>208</v>
      </c>
      <c r="L29" s="190">
        <v>335</v>
      </c>
      <c r="M29" s="190">
        <v>296</v>
      </c>
      <c r="N29" s="190">
        <v>4161</v>
      </c>
      <c r="O29" s="190">
        <v>182</v>
      </c>
      <c r="P29" s="190">
        <v>363</v>
      </c>
      <c r="Q29" s="190">
        <v>488</v>
      </c>
      <c r="R29" s="190">
        <v>382</v>
      </c>
      <c r="S29" s="190">
        <v>79</v>
      </c>
      <c r="T29" s="190">
        <v>315</v>
      </c>
      <c r="U29" s="190">
        <v>450</v>
      </c>
      <c r="V29" s="190">
        <v>98</v>
      </c>
      <c r="W29" s="190">
        <v>636</v>
      </c>
      <c r="X29" s="190">
        <v>271</v>
      </c>
      <c r="Y29" s="190">
        <v>2276</v>
      </c>
      <c r="Z29" s="190">
        <v>1355</v>
      </c>
      <c r="AA29" s="190">
        <v>14061</v>
      </c>
      <c r="AB29" s="190">
        <v>1860</v>
      </c>
      <c r="AC29" s="190">
        <v>9263</v>
      </c>
      <c r="AD29" s="190">
        <v>1507</v>
      </c>
      <c r="AE29" s="190">
        <v>1818</v>
      </c>
      <c r="AF29" s="190">
        <v>4856</v>
      </c>
      <c r="AG29" s="190">
        <v>2731</v>
      </c>
      <c r="AH29" s="190">
        <v>5681</v>
      </c>
      <c r="AI29" s="190">
        <v>13374</v>
      </c>
      <c r="AJ29" s="190">
        <v>13680</v>
      </c>
      <c r="AK29" s="190">
        <v>419</v>
      </c>
      <c r="AL29" s="190">
        <v>1847</v>
      </c>
      <c r="AM29" s="190">
        <v>12557</v>
      </c>
      <c r="AN29" s="190">
        <v>0</v>
      </c>
      <c r="AO29" s="190">
        <v>180</v>
      </c>
      <c r="AP29" s="166">
        <v>105412</v>
      </c>
      <c r="AQ29" s="191">
        <v>133</v>
      </c>
      <c r="AR29" s="165">
        <v>82079</v>
      </c>
      <c r="AS29" s="165">
        <v>1497</v>
      </c>
      <c r="AT29" s="165">
        <v>0</v>
      </c>
      <c r="AU29" s="165">
        <v>0</v>
      </c>
      <c r="AV29" s="165">
        <v>0</v>
      </c>
      <c r="AW29" s="166">
        <v>83709</v>
      </c>
      <c r="AX29" s="166">
        <v>189121</v>
      </c>
      <c r="AY29" s="166">
        <v>824</v>
      </c>
      <c r="AZ29" s="166">
        <v>824</v>
      </c>
      <c r="BA29" s="166">
        <v>0</v>
      </c>
      <c r="BB29" s="166">
        <v>824</v>
      </c>
      <c r="BC29" s="166">
        <v>84533</v>
      </c>
      <c r="BD29" s="166">
        <v>189945</v>
      </c>
      <c r="BE29" s="165">
        <v>-31</v>
      </c>
      <c r="BF29" s="165">
        <v>0</v>
      </c>
      <c r="BG29" s="165">
        <v>0</v>
      </c>
      <c r="BH29" s="166">
        <v>-31</v>
      </c>
      <c r="BI29" s="166">
        <v>0</v>
      </c>
      <c r="BJ29" s="166">
        <v>-31</v>
      </c>
      <c r="BK29" s="166">
        <v>84502</v>
      </c>
      <c r="BL29" s="192">
        <v>189914</v>
      </c>
    </row>
    <row r="30" spans="1:64">
      <c r="A30" s="161">
        <v>26</v>
      </c>
      <c r="B30" s="3" t="s">
        <v>2</v>
      </c>
      <c r="C30" s="190">
        <v>33</v>
      </c>
      <c r="D30" s="190">
        <v>0</v>
      </c>
      <c r="E30" s="190">
        <v>0</v>
      </c>
      <c r="F30" s="190">
        <v>9</v>
      </c>
      <c r="G30" s="190">
        <v>3058</v>
      </c>
      <c r="H30" s="190">
        <v>24</v>
      </c>
      <c r="I30" s="190">
        <v>462</v>
      </c>
      <c r="J30" s="190">
        <v>5778</v>
      </c>
      <c r="K30" s="190">
        <v>20</v>
      </c>
      <c r="L30" s="190">
        <v>48</v>
      </c>
      <c r="M30" s="190">
        <v>828</v>
      </c>
      <c r="N30" s="190">
        <v>384</v>
      </c>
      <c r="O30" s="190">
        <v>17</v>
      </c>
      <c r="P30" s="190">
        <v>74</v>
      </c>
      <c r="Q30" s="190">
        <v>369</v>
      </c>
      <c r="R30" s="190">
        <v>26</v>
      </c>
      <c r="S30" s="190">
        <v>34</v>
      </c>
      <c r="T30" s="190">
        <v>252</v>
      </c>
      <c r="U30" s="190">
        <v>239</v>
      </c>
      <c r="V30" s="190">
        <v>104</v>
      </c>
      <c r="W30" s="190">
        <v>3265</v>
      </c>
      <c r="X30" s="190">
        <v>103</v>
      </c>
      <c r="Y30" s="190">
        <v>4864</v>
      </c>
      <c r="Z30" s="190">
        <v>20436</v>
      </c>
      <c r="AA30" s="190">
        <v>486</v>
      </c>
      <c r="AB30" s="190">
        <v>0</v>
      </c>
      <c r="AC30" s="190">
        <v>4582</v>
      </c>
      <c r="AD30" s="190">
        <v>5448</v>
      </c>
      <c r="AE30" s="190">
        <v>77</v>
      </c>
      <c r="AF30" s="190">
        <v>19222</v>
      </c>
      <c r="AG30" s="190">
        <v>8045</v>
      </c>
      <c r="AH30" s="190">
        <v>46067</v>
      </c>
      <c r="AI30" s="190">
        <v>13407</v>
      </c>
      <c r="AJ30" s="190">
        <v>15261</v>
      </c>
      <c r="AK30" s="190">
        <v>9</v>
      </c>
      <c r="AL30" s="190">
        <v>3408</v>
      </c>
      <c r="AM30" s="190">
        <v>31330</v>
      </c>
      <c r="AN30" s="190">
        <v>0</v>
      </c>
      <c r="AO30" s="190">
        <v>2385</v>
      </c>
      <c r="AP30" s="166">
        <v>190154</v>
      </c>
      <c r="AQ30" s="191">
        <v>0</v>
      </c>
      <c r="AR30" s="165">
        <v>8761</v>
      </c>
      <c r="AS30" s="165">
        <v>25877</v>
      </c>
      <c r="AT30" s="165">
        <v>0</v>
      </c>
      <c r="AU30" s="165">
        <v>0</v>
      </c>
      <c r="AV30" s="165">
        <v>0</v>
      </c>
      <c r="AW30" s="166">
        <v>34638</v>
      </c>
      <c r="AX30" s="166">
        <v>224792</v>
      </c>
      <c r="AY30" s="166">
        <v>295</v>
      </c>
      <c r="AZ30" s="166">
        <v>295</v>
      </c>
      <c r="BA30" s="166">
        <v>0</v>
      </c>
      <c r="BB30" s="166">
        <v>295</v>
      </c>
      <c r="BC30" s="166">
        <v>34933</v>
      </c>
      <c r="BD30" s="166">
        <v>225087</v>
      </c>
      <c r="BE30" s="165">
        <v>-15</v>
      </c>
      <c r="BF30" s="165">
        <v>0</v>
      </c>
      <c r="BG30" s="165">
        <v>0</v>
      </c>
      <c r="BH30" s="166">
        <v>-15</v>
      </c>
      <c r="BI30" s="166">
        <v>-1989</v>
      </c>
      <c r="BJ30" s="166">
        <v>-2004</v>
      </c>
      <c r="BK30" s="166">
        <v>32929</v>
      </c>
      <c r="BL30" s="192">
        <v>223083</v>
      </c>
    </row>
    <row r="31" spans="1:64">
      <c r="A31" s="161">
        <v>27</v>
      </c>
      <c r="B31" s="3" t="s">
        <v>65</v>
      </c>
      <c r="C31" s="190">
        <v>9495</v>
      </c>
      <c r="D31" s="190">
        <v>128</v>
      </c>
      <c r="E31" s="190">
        <v>3275</v>
      </c>
      <c r="F31" s="190">
        <v>208</v>
      </c>
      <c r="G31" s="190">
        <v>143997</v>
      </c>
      <c r="H31" s="190">
        <v>7220</v>
      </c>
      <c r="I31" s="190">
        <v>29070</v>
      </c>
      <c r="J31" s="190">
        <v>86558</v>
      </c>
      <c r="K31" s="190">
        <v>1714</v>
      </c>
      <c r="L31" s="190">
        <v>28369</v>
      </c>
      <c r="M31" s="190">
        <v>9598</v>
      </c>
      <c r="N31" s="190">
        <v>38264</v>
      </c>
      <c r="O31" s="190">
        <v>6232</v>
      </c>
      <c r="P31" s="190">
        <v>20001</v>
      </c>
      <c r="Q31" s="190">
        <v>57244</v>
      </c>
      <c r="R31" s="190">
        <v>32404</v>
      </c>
      <c r="S31" s="190">
        <v>14024</v>
      </c>
      <c r="T31" s="190">
        <v>13184</v>
      </c>
      <c r="U31" s="190">
        <v>62655</v>
      </c>
      <c r="V31" s="190">
        <v>22875</v>
      </c>
      <c r="W31" s="190">
        <v>47942</v>
      </c>
      <c r="X31" s="190">
        <v>25509</v>
      </c>
      <c r="Y31" s="190">
        <v>111762</v>
      </c>
      <c r="Z31" s="190">
        <v>8643</v>
      </c>
      <c r="AA31" s="190">
        <v>3874</v>
      </c>
      <c r="AB31" s="190">
        <v>4295</v>
      </c>
      <c r="AC31" s="190">
        <v>35855</v>
      </c>
      <c r="AD31" s="190">
        <v>7067</v>
      </c>
      <c r="AE31" s="190">
        <v>5459</v>
      </c>
      <c r="AF31" s="190">
        <v>16844</v>
      </c>
      <c r="AG31" s="190">
        <v>9433</v>
      </c>
      <c r="AH31" s="190">
        <v>14432</v>
      </c>
      <c r="AI31" s="190">
        <v>31085</v>
      </c>
      <c r="AJ31" s="190">
        <v>132186</v>
      </c>
      <c r="AK31" s="190">
        <v>6791</v>
      </c>
      <c r="AL31" s="190">
        <v>42938</v>
      </c>
      <c r="AM31" s="190">
        <v>96450</v>
      </c>
      <c r="AN31" s="190">
        <v>13034</v>
      </c>
      <c r="AO31" s="190">
        <v>882</v>
      </c>
      <c r="AP31" s="166">
        <v>1200996</v>
      </c>
      <c r="AQ31" s="191">
        <v>56112</v>
      </c>
      <c r="AR31" s="165">
        <v>1556153</v>
      </c>
      <c r="AS31" s="165">
        <v>301</v>
      </c>
      <c r="AT31" s="165">
        <v>13514</v>
      </c>
      <c r="AU31" s="165">
        <v>187698</v>
      </c>
      <c r="AV31" s="165">
        <v>4316</v>
      </c>
      <c r="AW31" s="166">
        <v>1818094</v>
      </c>
      <c r="AX31" s="166">
        <v>3019090</v>
      </c>
      <c r="AY31" s="166">
        <v>111023</v>
      </c>
      <c r="AZ31" s="166">
        <v>111023</v>
      </c>
      <c r="BA31" s="166">
        <v>2073160</v>
      </c>
      <c r="BB31" s="166">
        <v>2184183</v>
      </c>
      <c r="BC31" s="166">
        <v>4002277</v>
      </c>
      <c r="BD31" s="166">
        <v>5203273</v>
      </c>
      <c r="BE31" s="165">
        <v>-7423</v>
      </c>
      <c r="BF31" s="165">
        <v>0</v>
      </c>
      <c r="BG31" s="165">
        <v>0</v>
      </c>
      <c r="BH31" s="166">
        <v>-7423</v>
      </c>
      <c r="BI31" s="166">
        <v>-2268787</v>
      </c>
      <c r="BJ31" s="166">
        <v>-2276210</v>
      </c>
      <c r="BK31" s="166">
        <v>1726067</v>
      </c>
      <c r="BL31" s="192">
        <v>2927063</v>
      </c>
    </row>
    <row r="32" spans="1:64">
      <c r="A32" s="161">
        <v>28</v>
      </c>
      <c r="B32" s="3" t="s">
        <v>66</v>
      </c>
      <c r="C32" s="190">
        <v>1268</v>
      </c>
      <c r="D32" s="190">
        <v>120</v>
      </c>
      <c r="E32" s="190">
        <v>570</v>
      </c>
      <c r="F32" s="190">
        <v>447</v>
      </c>
      <c r="G32" s="190">
        <v>15420</v>
      </c>
      <c r="H32" s="190">
        <v>1706</v>
      </c>
      <c r="I32" s="190">
        <v>3944</v>
      </c>
      <c r="J32" s="190">
        <v>13672</v>
      </c>
      <c r="K32" s="190">
        <v>604</v>
      </c>
      <c r="L32" s="190">
        <v>2513</v>
      </c>
      <c r="M32" s="190">
        <v>3154</v>
      </c>
      <c r="N32" s="190">
        <v>11794</v>
      </c>
      <c r="O32" s="190">
        <v>1795</v>
      </c>
      <c r="P32" s="190">
        <v>8524</v>
      </c>
      <c r="Q32" s="190">
        <v>10580</v>
      </c>
      <c r="R32" s="190">
        <v>6467</v>
      </c>
      <c r="S32" s="190">
        <v>1935</v>
      </c>
      <c r="T32" s="190">
        <v>1713</v>
      </c>
      <c r="U32" s="190">
        <v>8463</v>
      </c>
      <c r="V32" s="190">
        <v>2481</v>
      </c>
      <c r="W32" s="190">
        <v>14522</v>
      </c>
      <c r="X32" s="190">
        <v>9674</v>
      </c>
      <c r="Y32" s="190">
        <v>25371</v>
      </c>
      <c r="Z32" s="190">
        <v>24972</v>
      </c>
      <c r="AA32" s="190">
        <v>3722</v>
      </c>
      <c r="AB32" s="190">
        <v>6087</v>
      </c>
      <c r="AC32" s="190">
        <v>58445</v>
      </c>
      <c r="AD32" s="190">
        <v>93556</v>
      </c>
      <c r="AE32" s="190">
        <v>276280</v>
      </c>
      <c r="AF32" s="190">
        <v>40223</v>
      </c>
      <c r="AG32" s="190">
        <v>7446</v>
      </c>
      <c r="AH32" s="190">
        <v>24792</v>
      </c>
      <c r="AI32" s="190">
        <v>16942</v>
      </c>
      <c r="AJ32" s="190">
        <v>23561</v>
      </c>
      <c r="AK32" s="190">
        <v>5053</v>
      </c>
      <c r="AL32" s="190">
        <v>26152</v>
      </c>
      <c r="AM32" s="190">
        <v>19730</v>
      </c>
      <c r="AN32" s="190">
        <v>0</v>
      </c>
      <c r="AO32" s="190">
        <v>6623</v>
      </c>
      <c r="AP32" s="166">
        <v>780321</v>
      </c>
      <c r="AQ32" s="191">
        <v>11</v>
      </c>
      <c r="AR32" s="165">
        <v>654275</v>
      </c>
      <c r="AS32" s="165">
        <v>0</v>
      </c>
      <c r="AT32" s="165">
        <v>0</v>
      </c>
      <c r="AU32" s="165">
        <v>0</v>
      </c>
      <c r="AV32" s="165">
        <v>0</v>
      </c>
      <c r="AW32" s="166">
        <v>654286</v>
      </c>
      <c r="AX32" s="166">
        <v>1434607</v>
      </c>
      <c r="AY32" s="166">
        <v>66337</v>
      </c>
      <c r="AZ32" s="166">
        <v>66337</v>
      </c>
      <c r="BA32" s="166">
        <v>40723</v>
      </c>
      <c r="BB32" s="166">
        <v>107060</v>
      </c>
      <c r="BC32" s="166">
        <v>761346</v>
      </c>
      <c r="BD32" s="166">
        <v>1541667</v>
      </c>
      <c r="BE32" s="165">
        <v>-109196</v>
      </c>
      <c r="BF32" s="165">
        <v>0</v>
      </c>
      <c r="BG32" s="165">
        <v>0</v>
      </c>
      <c r="BH32" s="166">
        <v>-109196</v>
      </c>
      <c r="BI32" s="166">
        <v>-244038</v>
      </c>
      <c r="BJ32" s="166">
        <v>-353234</v>
      </c>
      <c r="BK32" s="166">
        <v>408112</v>
      </c>
      <c r="BL32" s="192">
        <v>1188433</v>
      </c>
    </row>
    <row r="33" spans="1:64">
      <c r="A33" s="161">
        <v>29</v>
      </c>
      <c r="B33" s="3" t="s">
        <v>93</v>
      </c>
      <c r="C33" s="190">
        <v>99</v>
      </c>
      <c r="D33" s="190">
        <v>16</v>
      </c>
      <c r="E33" s="190">
        <v>69</v>
      </c>
      <c r="F33" s="190">
        <v>50</v>
      </c>
      <c r="G33" s="190">
        <v>8344</v>
      </c>
      <c r="H33" s="190">
        <v>436</v>
      </c>
      <c r="I33" s="190">
        <v>1027</v>
      </c>
      <c r="J33" s="190">
        <v>5401</v>
      </c>
      <c r="K33" s="190">
        <v>133</v>
      </c>
      <c r="L33" s="190">
        <v>2229</v>
      </c>
      <c r="M33" s="190">
        <v>1139</v>
      </c>
      <c r="N33" s="190">
        <v>3301</v>
      </c>
      <c r="O33" s="190">
        <v>263</v>
      </c>
      <c r="P33" s="190">
        <v>2794</v>
      </c>
      <c r="Q33" s="190">
        <v>4297</v>
      </c>
      <c r="R33" s="190">
        <v>2337</v>
      </c>
      <c r="S33" s="190">
        <v>834</v>
      </c>
      <c r="T33" s="190">
        <v>466</v>
      </c>
      <c r="U33" s="190">
        <v>2510</v>
      </c>
      <c r="V33" s="190">
        <v>1009</v>
      </c>
      <c r="W33" s="190">
        <v>1183</v>
      </c>
      <c r="X33" s="190">
        <v>1367</v>
      </c>
      <c r="Y33" s="190">
        <v>13242</v>
      </c>
      <c r="Z33" s="190">
        <v>11481</v>
      </c>
      <c r="AA33" s="190">
        <v>261</v>
      </c>
      <c r="AB33" s="190">
        <v>404</v>
      </c>
      <c r="AC33" s="190">
        <v>106318</v>
      </c>
      <c r="AD33" s="190">
        <v>21769</v>
      </c>
      <c r="AE33" s="190">
        <v>169837</v>
      </c>
      <c r="AF33" s="190">
        <v>61438</v>
      </c>
      <c r="AG33" s="190">
        <v>24362</v>
      </c>
      <c r="AH33" s="190">
        <v>5563</v>
      </c>
      <c r="AI33" s="190">
        <v>14545</v>
      </c>
      <c r="AJ33" s="190">
        <v>61307</v>
      </c>
      <c r="AK33" s="190">
        <v>3250</v>
      </c>
      <c r="AL33" s="190">
        <v>24243</v>
      </c>
      <c r="AM33" s="190">
        <v>54396</v>
      </c>
      <c r="AN33" s="190">
        <v>0</v>
      </c>
      <c r="AO33" s="190">
        <v>3647</v>
      </c>
      <c r="AP33" s="166">
        <v>615367</v>
      </c>
      <c r="AQ33" s="191">
        <v>0</v>
      </c>
      <c r="AR33" s="165">
        <v>2696549</v>
      </c>
      <c r="AS33" s="165">
        <v>123</v>
      </c>
      <c r="AT33" s="165">
        <v>0</v>
      </c>
      <c r="AU33" s="165">
        <v>184260</v>
      </c>
      <c r="AV33" s="165">
        <v>0</v>
      </c>
      <c r="AW33" s="166">
        <v>2880932</v>
      </c>
      <c r="AX33" s="166">
        <v>3496299</v>
      </c>
      <c r="AY33" s="166">
        <v>1110</v>
      </c>
      <c r="AZ33" s="166">
        <v>1110</v>
      </c>
      <c r="BA33" s="166">
        <v>45080</v>
      </c>
      <c r="BB33" s="166">
        <v>46190</v>
      </c>
      <c r="BC33" s="166">
        <v>2927122</v>
      </c>
      <c r="BD33" s="166">
        <v>3542489</v>
      </c>
      <c r="BE33" s="165">
        <v>-79</v>
      </c>
      <c r="BF33" s="165">
        <v>0</v>
      </c>
      <c r="BG33" s="165">
        <v>0</v>
      </c>
      <c r="BH33" s="166">
        <v>-79</v>
      </c>
      <c r="BI33" s="166">
        <v>-30758</v>
      </c>
      <c r="BJ33" s="166">
        <v>-30837</v>
      </c>
      <c r="BK33" s="166">
        <v>2896285</v>
      </c>
      <c r="BL33" s="192">
        <v>3511652</v>
      </c>
    </row>
    <row r="34" spans="1:64">
      <c r="A34" s="161">
        <v>30</v>
      </c>
      <c r="B34" s="3" t="s">
        <v>94</v>
      </c>
      <c r="C34" s="190">
        <v>5231</v>
      </c>
      <c r="D34" s="190">
        <v>374</v>
      </c>
      <c r="E34" s="190">
        <v>1410</v>
      </c>
      <c r="F34" s="190">
        <v>214</v>
      </c>
      <c r="G34" s="190">
        <v>81717</v>
      </c>
      <c r="H34" s="190">
        <v>1833</v>
      </c>
      <c r="I34" s="190">
        <v>15562</v>
      </c>
      <c r="J34" s="190">
        <v>42569</v>
      </c>
      <c r="K34" s="190">
        <v>5269</v>
      </c>
      <c r="L34" s="190">
        <v>8963</v>
      </c>
      <c r="M34" s="190">
        <v>13497</v>
      </c>
      <c r="N34" s="190">
        <v>43371</v>
      </c>
      <c r="O34" s="190">
        <v>5993</v>
      </c>
      <c r="P34" s="190">
        <v>13887</v>
      </c>
      <c r="Q34" s="190">
        <v>24727</v>
      </c>
      <c r="R34" s="190">
        <v>12422</v>
      </c>
      <c r="S34" s="190">
        <v>4387</v>
      </c>
      <c r="T34" s="190">
        <v>4180</v>
      </c>
      <c r="U34" s="190">
        <v>24366</v>
      </c>
      <c r="V34" s="190">
        <v>7816</v>
      </c>
      <c r="W34" s="190">
        <v>18989</v>
      </c>
      <c r="X34" s="190">
        <v>44706</v>
      </c>
      <c r="Y34" s="190">
        <v>62411</v>
      </c>
      <c r="Z34" s="190">
        <v>46966</v>
      </c>
      <c r="AA34" s="190">
        <v>3421</v>
      </c>
      <c r="AB34" s="190">
        <v>13415</v>
      </c>
      <c r="AC34" s="190">
        <v>63033</v>
      </c>
      <c r="AD34" s="190">
        <v>35003</v>
      </c>
      <c r="AE34" s="190">
        <v>4807</v>
      </c>
      <c r="AF34" s="190">
        <v>147399</v>
      </c>
      <c r="AG34" s="190">
        <v>16689</v>
      </c>
      <c r="AH34" s="190">
        <v>34279</v>
      </c>
      <c r="AI34" s="190">
        <v>33323</v>
      </c>
      <c r="AJ34" s="190">
        <v>40247</v>
      </c>
      <c r="AK34" s="190">
        <v>5951</v>
      </c>
      <c r="AL34" s="190">
        <v>21414</v>
      </c>
      <c r="AM34" s="190">
        <v>32326</v>
      </c>
      <c r="AN34" s="190">
        <v>3360</v>
      </c>
      <c r="AO34" s="190">
        <v>8524</v>
      </c>
      <c r="AP34" s="166">
        <v>954051</v>
      </c>
      <c r="AQ34" s="191">
        <v>13720</v>
      </c>
      <c r="AR34" s="165">
        <v>484995</v>
      </c>
      <c r="AS34" s="165">
        <v>6209</v>
      </c>
      <c r="AT34" s="165">
        <v>2421</v>
      </c>
      <c r="AU34" s="165">
        <v>27087</v>
      </c>
      <c r="AV34" s="165">
        <v>2836</v>
      </c>
      <c r="AW34" s="166">
        <v>537268</v>
      </c>
      <c r="AX34" s="166">
        <v>1491319</v>
      </c>
      <c r="AY34" s="166">
        <v>202324</v>
      </c>
      <c r="AZ34" s="166">
        <v>202324</v>
      </c>
      <c r="BA34" s="166">
        <v>730298</v>
      </c>
      <c r="BB34" s="166">
        <v>932622</v>
      </c>
      <c r="BC34" s="166">
        <v>1469890</v>
      </c>
      <c r="BD34" s="166">
        <v>2423941</v>
      </c>
      <c r="BE34" s="165">
        <v>-51559</v>
      </c>
      <c r="BF34" s="165">
        <v>0</v>
      </c>
      <c r="BG34" s="165">
        <v>0</v>
      </c>
      <c r="BH34" s="166">
        <v>-51559</v>
      </c>
      <c r="BI34" s="166">
        <v>-573227</v>
      </c>
      <c r="BJ34" s="166">
        <v>-624786</v>
      </c>
      <c r="BK34" s="166">
        <v>845104</v>
      </c>
      <c r="BL34" s="192">
        <v>1799155</v>
      </c>
    </row>
    <row r="35" spans="1:64">
      <c r="A35" s="161">
        <v>31</v>
      </c>
      <c r="B35" s="3" t="s">
        <v>95</v>
      </c>
      <c r="C35" s="190">
        <v>594</v>
      </c>
      <c r="D35" s="190">
        <v>25</v>
      </c>
      <c r="E35" s="190">
        <v>242</v>
      </c>
      <c r="F35" s="190">
        <v>27</v>
      </c>
      <c r="G35" s="190">
        <v>10146</v>
      </c>
      <c r="H35" s="190">
        <v>372</v>
      </c>
      <c r="I35" s="190">
        <v>1593</v>
      </c>
      <c r="J35" s="190">
        <v>17936</v>
      </c>
      <c r="K35" s="190">
        <v>172</v>
      </c>
      <c r="L35" s="190">
        <v>1930</v>
      </c>
      <c r="M35" s="190">
        <v>1443</v>
      </c>
      <c r="N35" s="190">
        <v>5319</v>
      </c>
      <c r="O35" s="190">
        <v>424</v>
      </c>
      <c r="P35" s="190">
        <v>4578</v>
      </c>
      <c r="Q35" s="190">
        <v>8700</v>
      </c>
      <c r="R35" s="190">
        <v>8719</v>
      </c>
      <c r="S35" s="190">
        <v>1263</v>
      </c>
      <c r="T35" s="190">
        <v>1261</v>
      </c>
      <c r="U35" s="190">
        <v>12905</v>
      </c>
      <c r="V35" s="190">
        <v>8383</v>
      </c>
      <c r="W35" s="190">
        <v>4751</v>
      </c>
      <c r="X35" s="190">
        <v>2402</v>
      </c>
      <c r="Y35" s="190">
        <v>18563</v>
      </c>
      <c r="Z35" s="190">
        <v>16645</v>
      </c>
      <c r="AA35" s="190">
        <v>7213</v>
      </c>
      <c r="AB35" s="190">
        <v>2189</v>
      </c>
      <c r="AC35" s="190">
        <v>120935</v>
      </c>
      <c r="AD35" s="190">
        <v>66900</v>
      </c>
      <c r="AE35" s="190">
        <v>10626</v>
      </c>
      <c r="AF35" s="190">
        <v>22560</v>
      </c>
      <c r="AG35" s="190">
        <v>210599</v>
      </c>
      <c r="AH35" s="190">
        <v>40905</v>
      </c>
      <c r="AI35" s="190">
        <v>49148</v>
      </c>
      <c r="AJ35" s="190">
        <v>39028</v>
      </c>
      <c r="AK35" s="190">
        <v>11849</v>
      </c>
      <c r="AL35" s="190">
        <v>82330</v>
      </c>
      <c r="AM35" s="190">
        <v>32496</v>
      </c>
      <c r="AN35" s="190">
        <v>0</v>
      </c>
      <c r="AO35" s="190">
        <v>7945</v>
      </c>
      <c r="AP35" s="166">
        <v>833116</v>
      </c>
      <c r="AQ35" s="191">
        <v>6764</v>
      </c>
      <c r="AR35" s="165">
        <v>584722</v>
      </c>
      <c r="AS35" s="165">
        <v>263</v>
      </c>
      <c r="AT35" s="165">
        <v>50145</v>
      </c>
      <c r="AU35" s="165">
        <v>444945</v>
      </c>
      <c r="AV35" s="165">
        <v>-1072</v>
      </c>
      <c r="AW35" s="166">
        <v>1085767</v>
      </c>
      <c r="AX35" s="166">
        <v>1918883</v>
      </c>
      <c r="AY35" s="166">
        <v>15356</v>
      </c>
      <c r="AZ35" s="166">
        <v>15356</v>
      </c>
      <c r="BA35" s="166">
        <v>140011</v>
      </c>
      <c r="BB35" s="166">
        <v>155367</v>
      </c>
      <c r="BC35" s="166">
        <v>1241134</v>
      </c>
      <c r="BD35" s="166">
        <v>2074250</v>
      </c>
      <c r="BE35" s="165">
        <v>-173883</v>
      </c>
      <c r="BF35" s="165">
        <v>0</v>
      </c>
      <c r="BG35" s="165">
        <v>-122</v>
      </c>
      <c r="BH35" s="166">
        <v>-174005</v>
      </c>
      <c r="BI35" s="166">
        <v>-834240</v>
      </c>
      <c r="BJ35" s="166">
        <v>-1008245</v>
      </c>
      <c r="BK35" s="166">
        <v>232889</v>
      </c>
      <c r="BL35" s="192">
        <v>1066005</v>
      </c>
    </row>
    <row r="36" spans="1:64">
      <c r="A36" s="161">
        <v>32</v>
      </c>
      <c r="B36" s="3" t="s">
        <v>67</v>
      </c>
      <c r="C36" s="190">
        <v>0</v>
      </c>
      <c r="D36" s="190">
        <v>0</v>
      </c>
      <c r="E36" s="190">
        <v>0</v>
      </c>
      <c r="F36" s="190">
        <v>0</v>
      </c>
      <c r="G36" s="190">
        <v>0</v>
      </c>
      <c r="H36" s="190">
        <v>0</v>
      </c>
      <c r="I36" s="190">
        <v>0</v>
      </c>
      <c r="J36" s="190">
        <v>0</v>
      </c>
      <c r="K36" s="190">
        <v>0</v>
      </c>
      <c r="L36" s="190">
        <v>0</v>
      </c>
      <c r="M36" s="190">
        <v>0</v>
      </c>
      <c r="N36" s="190">
        <v>0</v>
      </c>
      <c r="O36" s="190">
        <v>0</v>
      </c>
      <c r="P36" s="190">
        <v>0</v>
      </c>
      <c r="Q36" s="190">
        <v>0</v>
      </c>
      <c r="R36" s="190">
        <v>0</v>
      </c>
      <c r="S36" s="190">
        <v>0</v>
      </c>
      <c r="T36" s="190">
        <v>0</v>
      </c>
      <c r="U36" s="190">
        <v>0</v>
      </c>
      <c r="V36" s="190">
        <v>0</v>
      </c>
      <c r="W36" s="190">
        <v>0</v>
      </c>
      <c r="X36" s="190">
        <v>0</v>
      </c>
      <c r="Y36" s="190">
        <v>0</v>
      </c>
      <c r="Z36" s="190">
        <v>0</v>
      </c>
      <c r="AA36" s="190">
        <v>0</v>
      </c>
      <c r="AB36" s="190">
        <v>0</v>
      </c>
      <c r="AC36" s="190">
        <v>0</v>
      </c>
      <c r="AD36" s="190">
        <v>0</v>
      </c>
      <c r="AE36" s="190">
        <v>0</v>
      </c>
      <c r="AF36" s="190">
        <v>0</v>
      </c>
      <c r="AG36" s="190">
        <v>0</v>
      </c>
      <c r="AH36" s="190">
        <v>0</v>
      </c>
      <c r="AI36" s="190">
        <v>0</v>
      </c>
      <c r="AJ36" s="190">
        <v>0</v>
      </c>
      <c r="AK36" s="190">
        <v>0</v>
      </c>
      <c r="AL36" s="190">
        <v>0</v>
      </c>
      <c r="AM36" s="190">
        <v>0</v>
      </c>
      <c r="AN36" s="190">
        <v>0</v>
      </c>
      <c r="AO36" s="190">
        <v>19271</v>
      </c>
      <c r="AP36" s="166">
        <v>19271</v>
      </c>
      <c r="AQ36" s="191">
        <v>0</v>
      </c>
      <c r="AR36" s="165">
        <v>57732</v>
      </c>
      <c r="AS36" s="165">
        <v>1361649</v>
      </c>
      <c r="AT36" s="165">
        <v>0</v>
      </c>
      <c r="AU36" s="165">
        <v>0</v>
      </c>
      <c r="AV36" s="165">
        <v>0</v>
      </c>
      <c r="AW36" s="166">
        <v>1419381</v>
      </c>
      <c r="AX36" s="166">
        <v>1438652</v>
      </c>
      <c r="AY36" s="166">
        <v>0</v>
      </c>
      <c r="AZ36" s="166">
        <v>0</v>
      </c>
      <c r="BA36" s="166">
        <v>0</v>
      </c>
      <c r="BB36" s="166">
        <v>0</v>
      </c>
      <c r="BC36" s="166">
        <v>1419381</v>
      </c>
      <c r="BD36" s="166">
        <v>1438652</v>
      </c>
      <c r="BE36" s="165">
        <v>0</v>
      </c>
      <c r="BF36" s="165">
        <v>0</v>
      </c>
      <c r="BG36" s="165">
        <v>0</v>
      </c>
      <c r="BH36" s="166">
        <v>0</v>
      </c>
      <c r="BI36" s="166">
        <v>0</v>
      </c>
      <c r="BJ36" s="166">
        <v>0</v>
      </c>
      <c r="BK36" s="166">
        <v>1419381</v>
      </c>
      <c r="BL36" s="192">
        <v>1438652</v>
      </c>
    </row>
    <row r="37" spans="1:64">
      <c r="A37" s="161">
        <v>33</v>
      </c>
      <c r="B37" s="3" t="s">
        <v>96</v>
      </c>
      <c r="C37" s="190">
        <v>8</v>
      </c>
      <c r="D37" s="190">
        <v>13</v>
      </c>
      <c r="E37" s="190">
        <v>0</v>
      </c>
      <c r="F37" s="190">
        <v>4</v>
      </c>
      <c r="G37" s="190">
        <v>964</v>
      </c>
      <c r="H37" s="190">
        <v>4</v>
      </c>
      <c r="I37" s="190">
        <v>92</v>
      </c>
      <c r="J37" s="190">
        <v>1309</v>
      </c>
      <c r="K37" s="190">
        <v>9</v>
      </c>
      <c r="L37" s="190">
        <v>159</v>
      </c>
      <c r="M37" s="190">
        <v>201</v>
      </c>
      <c r="N37" s="190">
        <v>255</v>
      </c>
      <c r="O37" s="190">
        <v>11</v>
      </c>
      <c r="P37" s="190">
        <v>521</v>
      </c>
      <c r="Q37" s="190">
        <v>1034</v>
      </c>
      <c r="R37" s="190">
        <v>971</v>
      </c>
      <c r="S37" s="190">
        <v>122</v>
      </c>
      <c r="T37" s="190">
        <v>541</v>
      </c>
      <c r="U37" s="190">
        <v>2400</v>
      </c>
      <c r="V37" s="190">
        <v>2393</v>
      </c>
      <c r="W37" s="190">
        <v>657</v>
      </c>
      <c r="X37" s="190">
        <v>48</v>
      </c>
      <c r="Y37" s="190">
        <v>773</v>
      </c>
      <c r="Z37" s="190">
        <v>1656</v>
      </c>
      <c r="AA37" s="190">
        <v>36</v>
      </c>
      <c r="AB37" s="190">
        <v>109</v>
      </c>
      <c r="AC37" s="190">
        <v>1348</v>
      </c>
      <c r="AD37" s="190">
        <v>471</v>
      </c>
      <c r="AE37" s="190">
        <v>10</v>
      </c>
      <c r="AF37" s="190">
        <v>3224</v>
      </c>
      <c r="AG37" s="190">
        <v>10839</v>
      </c>
      <c r="AH37" s="190">
        <v>355</v>
      </c>
      <c r="AI37" s="190">
        <v>19</v>
      </c>
      <c r="AJ37" s="190">
        <v>601</v>
      </c>
      <c r="AK37" s="190">
        <v>2</v>
      </c>
      <c r="AL37" s="190">
        <v>2383</v>
      </c>
      <c r="AM37" s="190">
        <v>1653</v>
      </c>
      <c r="AN37" s="190">
        <v>0</v>
      </c>
      <c r="AO37" s="190">
        <v>885</v>
      </c>
      <c r="AP37" s="166">
        <v>36080</v>
      </c>
      <c r="AQ37" s="191">
        <v>2</v>
      </c>
      <c r="AR37" s="165">
        <v>389236</v>
      </c>
      <c r="AS37" s="165">
        <v>760562</v>
      </c>
      <c r="AT37" s="165">
        <v>83488</v>
      </c>
      <c r="AU37" s="165">
        <v>787254</v>
      </c>
      <c r="AV37" s="165">
        <v>0</v>
      </c>
      <c r="AW37" s="166">
        <v>2020542</v>
      </c>
      <c r="AX37" s="166">
        <v>2056622</v>
      </c>
      <c r="AY37" s="166">
        <v>24756</v>
      </c>
      <c r="AZ37" s="166">
        <v>24756</v>
      </c>
      <c r="BA37" s="166">
        <v>73482</v>
      </c>
      <c r="BB37" s="166">
        <v>98238</v>
      </c>
      <c r="BC37" s="166">
        <v>2118780</v>
      </c>
      <c r="BD37" s="166">
        <v>2154860</v>
      </c>
      <c r="BE37" s="165">
        <v>-95203</v>
      </c>
      <c r="BF37" s="165">
        <v>0</v>
      </c>
      <c r="BG37" s="165">
        <v>0</v>
      </c>
      <c r="BH37" s="166">
        <v>-95203</v>
      </c>
      <c r="BI37" s="166">
        <v>-338175</v>
      </c>
      <c r="BJ37" s="166">
        <v>-433378</v>
      </c>
      <c r="BK37" s="166">
        <v>1685402</v>
      </c>
      <c r="BL37" s="192">
        <v>1721482</v>
      </c>
    </row>
    <row r="38" spans="1:64">
      <c r="A38" s="161">
        <v>34</v>
      </c>
      <c r="B38" s="3" t="s">
        <v>97</v>
      </c>
      <c r="C38" s="190">
        <v>0</v>
      </c>
      <c r="D38" s="190">
        <v>0</v>
      </c>
      <c r="E38" s="190">
        <v>0</v>
      </c>
      <c r="F38" s="190">
        <v>0</v>
      </c>
      <c r="G38" s="190">
        <v>0</v>
      </c>
      <c r="H38" s="190">
        <v>0</v>
      </c>
      <c r="I38" s="190">
        <v>0</v>
      </c>
      <c r="J38" s="190">
        <v>7</v>
      </c>
      <c r="K38" s="190">
        <v>0</v>
      </c>
      <c r="L38" s="190">
        <v>0</v>
      </c>
      <c r="M38" s="190">
        <v>0</v>
      </c>
      <c r="N38" s="190">
        <v>4</v>
      </c>
      <c r="O38" s="190">
        <v>0</v>
      </c>
      <c r="P38" s="190">
        <v>0</v>
      </c>
      <c r="Q38" s="190">
        <v>0</v>
      </c>
      <c r="R38" s="190">
        <v>0</v>
      </c>
      <c r="S38" s="190">
        <v>0</v>
      </c>
      <c r="T38" s="190">
        <v>0</v>
      </c>
      <c r="U38" s="190">
        <v>0</v>
      </c>
      <c r="V38" s="190">
        <v>0</v>
      </c>
      <c r="W38" s="190">
        <v>0</v>
      </c>
      <c r="X38" s="190">
        <v>1</v>
      </c>
      <c r="Y38" s="190">
        <v>1</v>
      </c>
      <c r="Z38" s="190">
        <v>1</v>
      </c>
      <c r="AA38" s="190">
        <v>20</v>
      </c>
      <c r="AB38" s="190">
        <v>0</v>
      </c>
      <c r="AC38" s="190">
        <v>59</v>
      </c>
      <c r="AD38" s="190">
        <v>127</v>
      </c>
      <c r="AE38" s="190">
        <v>37</v>
      </c>
      <c r="AF38" s="190">
        <v>2293</v>
      </c>
      <c r="AG38" s="190">
        <v>425</v>
      </c>
      <c r="AH38" s="190">
        <v>25</v>
      </c>
      <c r="AI38" s="190">
        <v>19</v>
      </c>
      <c r="AJ38" s="190">
        <v>44919</v>
      </c>
      <c r="AK38" s="190">
        <v>1</v>
      </c>
      <c r="AL38" s="190">
        <v>49</v>
      </c>
      <c r="AM38" s="190">
        <v>428</v>
      </c>
      <c r="AN38" s="190">
        <v>0</v>
      </c>
      <c r="AO38" s="190">
        <v>25</v>
      </c>
      <c r="AP38" s="166">
        <v>48441</v>
      </c>
      <c r="AQ38" s="191">
        <v>22663</v>
      </c>
      <c r="AR38" s="165">
        <v>624959</v>
      </c>
      <c r="AS38" s="165">
        <v>2372474</v>
      </c>
      <c r="AT38" s="165">
        <v>0</v>
      </c>
      <c r="AU38" s="165">
        <v>0</v>
      </c>
      <c r="AV38" s="165">
        <v>0</v>
      </c>
      <c r="AW38" s="166">
        <v>3020096</v>
      </c>
      <c r="AX38" s="166">
        <v>3068537</v>
      </c>
      <c r="AY38" s="166">
        <v>1</v>
      </c>
      <c r="AZ38" s="166">
        <v>1</v>
      </c>
      <c r="BA38" s="166">
        <v>24927</v>
      </c>
      <c r="BB38" s="166">
        <v>24928</v>
      </c>
      <c r="BC38" s="166">
        <v>3045024</v>
      </c>
      <c r="BD38" s="166">
        <v>3093465</v>
      </c>
      <c r="BE38" s="165">
        <v>-234</v>
      </c>
      <c r="BF38" s="165">
        <v>0</v>
      </c>
      <c r="BG38" s="165">
        <v>0</v>
      </c>
      <c r="BH38" s="166">
        <v>-234</v>
      </c>
      <c r="BI38" s="166">
        <v>-12200</v>
      </c>
      <c r="BJ38" s="166">
        <v>-12434</v>
      </c>
      <c r="BK38" s="166">
        <v>3032590</v>
      </c>
      <c r="BL38" s="192">
        <v>3081031</v>
      </c>
    </row>
    <row r="39" spans="1:64">
      <c r="A39" s="161">
        <v>35</v>
      </c>
      <c r="B39" s="3" t="s">
        <v>3</v>
      </c>
      <c r="C39" s="190">
        <v>330</v>
      </c>
      <c r="D39" s="190">
        <v>15</v>
      </c>
      <c r="E39" s="190">
        <v>639</v>
      </c>
      <c r="F39" s="190">
        <v>13</v>
      </c>
      <c r="G39" s="190">
        <v>2615</v>
      </c>
      <c r="H39" s="190">
        <v>63</v>
      </c>
      <c r="I39" s="190">
        <v>201</v>
      </c>
      <c r="J39" s="190">
        <v>1836</v>
      </c>
      <c r="K39" s="190">
        <v>42</v>
      </c>
      <c r="L39" s="190">
        <v>229</v>
      </c>
      <c r="M39" s="190">
        <v>217</v>
      </c>
      <c r="N39" s="190">
        <v>1413</v>
      </c>
      <c r="O39" s="190">
        <v>309</v>
      </c>
      <c r="P39" s="190">
        <v>184</v>
      </c>
      <c r="Q39" s="190">
        <v>1748</v>
      </c>
      <c r="R39" s="190">
        <v>412</v>
      </c>
      <c r="S39" s="190">
        <v>192</v>
      </c>
      <c r="T39" s="190">
        <v>152</v>
      </c>
      <c r="U39" s="190">
        <v>334</v>
      </c>
      <c r="V39" s="190">
        <v>139</v>
      </c>
      <c r="W39" s="190">
        <v>294</v>
      </c>
      <c r="X39" s="190">
        <v>355</v>
      </c>
      <c r="Y39" s="190">
        <v>1953</v>
      </c>
      <c r="Z39" s="190">
        <v>3034</v>
      </c>
      <c r="AA39" s="190">
        <v>1420</v>
      </c>
      <c r="AB39" s="190">
        <v>419</v>
      </c>
      <c r="AC39" s="190">
        <v>1805</v>
      </c>
      <c r="AD39" s="190">
        <v>3744</v>
      </c>
      <c r="AE39" s="190">
        <v>766</v>
      </c>
      <c r="AF39" s="190">
        <v>3160</v>
      </c>
      <c r="AG39" s="190">
        <v>1190</v>
      </c>
      <c r="AH39" s="190">
        <v>3</v>
      </c>
      <c r="AI39" s="190">
        <v>3680</v>
      </c>
      <c r="AJ39" s="190">
        <v>3398</v>
      </c>
      <c r="AK39" s="190">
        <v>0</v>
      </c>
      <c r="AL39" s="190">
        <v>3976</v>
      </c>
      <c r="AM39" s="190">
        <v>3550</v>
      </c>
      <c r="AN39" s="190">
        <v>0</v>
      </c>
      <c r="AO39" s="190">
        <v>45</v>
      </c>
      <c r="AP39" s="166">
        <v>43875</v>
      </c>
      <c r="AQ39" s="191">
        <v>0</v>
      </c>
      <c r="AR39" s="165">
        <v>152361</v>
      </c>
      <c r="AS39" s="165">
        <v>0</v>
      </c>
      <c r="AT39" s="165">
        <v>0</v>
      </c>
      <c r="AU39" s="165">
        <v>0</v>
      </c>
      <c r="AV39" s="165">
        <v>0</v>
      </c>
      <c r="AW39" s="166">
        <v>152361</v>
      </c>
      <c r="AX39" s="166">
        <v>196236</v>
      </c>
      <c r="AY39" s="166">
        <v>669</v>
      </c>
      <c r="AZ39" s="166">
        <v>669</v>
      </c>
      <c r="BA39" s="166">
        <v>0</v>
      </c>
      <c r="BB39" s="166">
        <v>669</v>
      </c>
      <c r="BC39" s="166">
        <v>153030</v>
      </c>
      <c r="BD39" s="166">
        <v>196905</v>
      </c>
      <c r="BE39" s="165">
        <v>-4819</v>
      </c>
      <c r="BF39" s="165">
        <v>0</v>
      </c>
      <c r="BG39" s="165">
        <v>0</v>
      </c>
      <c r="BH39" s="166">
        <v>-4819</v>
      </c>
      <c r="BI39" s="166">
        <v>-1943</v>
      </c>
      <c r="BJ39" s="166">
        <v>-6762</v>
      </c>
      <c r="BK39" s="166">
        <v>146268</v>
      </c>
      <c r="BL39" s="192">
        <v>190143</v>
      </c>
    </row>
    <row r="40" spans="1:64">
      <c r="A40" s="161">
        <v>36</v>
      </c>
      <c r="B40" s="3" t="s">
        <v>98</v>
      </c>
      <c r="C40" s="190">
        <v>7282</v>
      </c>
      <c r="D40" s="190">
        <v>266</v>
      </c>
      <c r="E40" s="190">
        <v>1049</v>
      </c>
      <c r="F40" s="190">
        <v>789</v>
      </c>
      <c r="G40" s="190">
        <v>102133</v>
      </c>
      <c r="H40" s="190">
        <v>2834</v>
      </c>
      <c r="I40" s="190">
        <v>9559</v>
      </c>
      <c r="J40" s="190">
        <v>98680</v>
      </c>
      <c r="K40" s="190">
        <v>1853</v>
      </c>
      <c r="L40" s="190">
        <v>22765</v>
      </c>
      <c r="M40" s="190">
        <v>18109</v>
      </c>
      <c r="N40" s="190">
        <v>30438</v>
      </c>
      <c r="O40" s="190">
        <v>4258</v>
      </c>
      <c r="P40" s="190">
        <v>21535</v>
      </c>
      <c r="Q40" s="190">
        <v>52523</v>
      </c>
      <c r="R40" s="190">
        <v>37620</v>
      </c>
      <c r="S40" s="190">
        <v>9548</v>
      </c>
      <c r="T40" s="190">
        <v>15155</v>
      </c>
      <c r="U40" s="190">
        <v>51517</v>
      </c>
      <c r="V40" s="190">
        <v>19827</v>
      </c>
      <c r="W40" s="190">
        <v>38762</v>
      </c>
      <c r="X40" s="190">
        <v>18983</v>
      </c>
      <c r="Y40" s="190">
        <v>241748</v>
      </c>
      <c r="Z40" s="190">
        <v>93512</v>
      </c>
      <c r="AA40" s="190">
        <v>31395</v>
      </c>
      <c r="AB40" s="190">
        <v>15805</v>
      </c>
      <c r="AC40" s="190">
        <v>273695</v>
      </c>
      <c r="AD40" s="190">
        <v>147236</v>
      </c>
      <c r="AE40" s="190">
        <v>92193</v>
      </c>
      <c r="AF40" s="190">
        <v>143194</v>
      </c>
      <c r="AG40" s="190">
        <v>172301</v>
      </c>
      <c r="AH40" s="190">
        <v>133576</v>
      </c>
      <c r="AI40" s="190">
        <v>157577</v>
      </c>
      <c r="AJ40" s="190">
        <v>147797</v>
      </c>
      <c r="AK40" s="190">
        <v>14800</v>
      </c>
      <c r="AL40" s="190">
        <v>363474</v>
      </c>
      <c r="AM40" s="190">
        <v>66652</v>
      </c>
      <c r="AN40" s="190">
        <v>0</v>
      </c>
      <c r="AO40" s="190">
        <v>5888</v>
      </c>
      <c r="AP40" s="166">
        <v>2666328</v>
      </c>
      <c r="AQ40" s="191">
        <v>3316</v>
      </c>
      <c r="AR40" s="165">
        <v>160612</v>
      </c>
      <c r="AS40" s="165">
        <v>66</v>
      </c>
      <c r="AT40" s="165">
        <v>6324</v>
      </c>
      <c r="AU40" s="165">
        <v>97697</v>
      </c>
      <c r="AV40" s="165">
        <v>0</v>
      </c>
      <c r="AW40" s="166">
        <v>268015</v>
      </c>
      <c r="AX40" s="166">
        <v>2934343</v>
      </c>
      <c r="AY40" s="166">
        <v>91604</v>
      </c>
      <c r="AZ40" s="166">
        <v>91604</v>
      </c>
      <c r="BA40" s="166">
        <v>104343</v>
      </c>
      <c r="BB40" s="166">
        <v>195947</v>
      </c>
      <c r="BC40" s="166">
        <v>463962</v>
      </c>
      <c r="BD40" s="166">
        <v>3130290</v>
      </c>
      <c r="BE40" s="165">
        <v>-193316</v>
      </c>
      <c r="BF40" s="165">
        <v>0</v>
      </c>
      <c r="BG40" s="165">
        <v>0</v>
      </c>
      <c r="BH40" s="166">
        <v>-193316</v>
      </c>
      <c r="BI40" s="166">
        <v>-735276</v>
      </c>
      <c r="BJ40" s="166">
        <v>-928592</v>
      </c>
      <c r="BK40" s="166">
        <v>-464630</v>
      </c>
      <c r="BL40" s="192">
        <v>2201698</v>
      </c>
    </row>
    <row r="41" spans="1:64">
      <c r="A41" s="161">
        <v>37</v>
      </c>
      <c r="B41" s="3" t="s">
        <v>99</v>
      </c>
      <c r="C41" s="190">
        <v>301</v>
      </c>
      <c r="D41" s="190">
        <v>1</v>
      </c>
      <c r="E41" s="190">
        <v>56</v>
      </c>
      <c r="F41" s="190">
        <v>1</v>
      </c>
      <c r="G41" s="190">
        <v>676</v>
      </c>
      <c r="H41" s="190">
        <v>10</v>
      </c>
      <c r="I41" s="190">
        <v>30</v>
      </c>
      <c r="J41" s="190">
        <v>480</v>
      </c>
      <c r="K41" s="190">
        <v>8</v>
      </c>
      <c r="L41" s="190">
        <v>50</v>
      </c>
      <c r="M41" s="190">
        <v>61</v>
      </c>
      <c r="N41" s="190">
        <v>153</v>
      </c>
      <c r="O41" s="190">
        <v>9</v>
      </c>
      <c r="P41" s="190">
        <v>75</v>
      </c>
      <c r="Q41" s="190">
        <v>160</v>
      </c>
      <c r="R41" s="190">
        <v>187</v>
      </c>
      <c r="S41" s="190">
        <v>49</v>
      </c>
      <c r="T41" s="190">
        <v>67</v>
      </c>
      <c r="U41" s="190">
        <v>165</v>
      </c>
      <c r="V41" s="190">
        <v>91</v>
      </c>
      <c r="W41" s="190">
        <v>270</v>
      </c>
      <c r="X41" s="190">
        <v>86</v>
      </c>
      <c r="Y41" s="190">
        <v>696</v>
      </c>
      <c r="Z41" s="190">
        <v>134</v>
      </c>
      <c r="AA41" s="190">
        <v>80</v>
      </c>
      <c r="AB41" s="190">
        <v>15</v>
      </c>
      <c r="AC41" s="190">
        <v>1918</v>
      </c>
      <c r="AD41" s="190">
        <v>321</v>
      </c>
      <c r="AE41" s="190">
        <v>2730</v>
      </c>
      <c r="AF41" s="190">
        <v>1315</v>
      </c>
      <c r="AG41" s="190">
        <v>6112</v>
      </c>
      <c r="AH41" s="190">
        <v>624</v>
      </c>
      <c r="AI41" s="190">
        <v>17488</v>
      </c>
      <c r="AJ41" s="190">
        <v>69587</v>
      </c>
      <c r="AK41" s="190">
        <v>452</v>
      </c>
      <c r="AL41" s="190">
        <v>3629</v>
      </c>
      <c r="AM41" s="190">
        <v>21368</v>
      </c>
      <c r="AN41" s="190">
        <v>0</v>
      </c>
      <c r="AO41" s="190">
        <v>649</v>
      </c>
      <c r="AP41" s="166">
        <v>130104</v>
      </c>
      <c r="AQ41" s="191">
        <v>176743</v>
      </c>
      <c r="AR41" s="165">
        <v>1306653</v>
      </c>
      <c r="AS41" s="165">
        <v>0</v>
      </c>
      <c r="AT41" s="165">
        <v>0</v>
      </c>
      <c r="AU41" s="165">
        <v>5872</v>
      </c>
      <c r="AV41" s="165">
        <v>0</v>
      </c>
      <c r="AW41" s="166">
        <v>1489268</v>
      </c>
      <c r="AX41" s="166">
        <v>1619372</v>
      </c>
      <c r="AY41" s="166">
        <v>12115</v>
      </c>
      <c r="AZ41" s="166">
        <v>12115</v>
      </c>
      <c r="BA41" s="166">
        <v>581649</v>
      </c>
      <c r="BB41" s="166">
        <v>593764</v>
      </c>
      <c r="BC41" s="166">
        <v>2083032</v>
      </c>
      <c r="BD41" s="166">
        <v>2213136</v>
      </c>
      <c r="BE41" s="165">
        <v>-20342</v>
      </c>
      <c r="BF41" s="165">
        <v>0</v>
      </c>
      <c r="BG41" s="165">
        <v>-34</v>
      </c>
      <c r="BH41" s="166">
        <v>-20376</v>
      </c>
      <c r="BI41" s="166">
        <v>-692352</v>
      </c>
      <c r="BJ41" s="166">
        <v>-712728</v>
      </c>
      <c r="BK41" s="166">
        <v>1370304</v>
      </c>
      <c r="BL41" s="192">
        <v>1500408</v>
      </c>
    </row>
    <row r="42" spans="1:64">
      <c r="A42" s="161">
        <v>38</v>
      </c>
      <c r="B42" s="3" t="s">
        <v>4</v>
      </c>
      <c r="C42" s="190">
        <v>59</v>
      </c>
      <c r="D42" s="190">
        <v>41</v>
      </c>
      <c r="E42" s="190">
        <v>52</v>
      </c>
      <c r="F42" s="190">
        <v>8</v>
      </c>
      <c r="G42" s="190">
        <v>1705</v>
      </c>
      <c r="H42" s="190">
        <v>90</v>
      </c>
      <c r="I42" s="190">
        <v>238</v>
      </c>
      <c r="J42" s="190">
        <v>1164</v>
      </c>
      <c r="K42" s="190">
        <v>10</v>
      </c>
      <c r="L42" s="190">
        <v>88</v>
      </c>
      <c r="M42" s="190">
        <v>304</v>
      </c>
      <c r="N42" s="190">
        <v>321</v>
      </c>
      <c r="O42" s="190">
        <v>56</v>
      </c>
      <c r="P42" s="190">
        <v>347</v>
      </c>
      <c r="Q42" s="190">
        <v>776</v>
      </c>
      <c r="R42" s="190">
        <v>870</v>
      </c>
      <c r="S42" s="190">
        <v>283</v>
      </c>
      <c r="T42" s="190">
        <v>432</v>
      </c>
      <c r="U42" s="190">
        <v>1032</v>
      </c>
      <c r="V42" s="190">
        <v>329</v>
      </c>
      <c r="W42" s="190">
        <v>932</v>
      </c>
      <c r="X42" s="190">
        <v>440</v>
      </c>
      <c r="Y42" s="190">
        <v>1619</v>
      </c>
      <c r="Z42" s="190">
        <v>76</v>
      </c>
      <c r="AA42" s="190">
        <v>195</v>
      </c>
      <c r="AB42" s="190">
        <v>645</v>
      </c>
      <c r="AC42" s="190">
        <v>5914</v>
      </c>
      <c r="AD42" s="190">
        <v>4014</v>
      </c>
      <c r="AE42" s="190">
        <v>1209</v>
      </c>
      <c r="AF42" s="190">
        <v>4614</v>
      </c>
      <c r="AG42" s="190">
        <v>2158</v>
      </c>
      <c r="AH42" s="190">
        <v>3928</v>
      </c>
      <c r="AI42" s="190">
        <v>6128</v>
      </c>
      <c r="AJ42" s="190">
        <v>7407</v>
      </c>
      <c r="AK42" s="190">
        <v>843</v>
      </c>
      <c r="AL42" s="190">
        <v>3408</v>
      </c>
      <c r="AM42" s="190">
        <v>2811</v>
      </c>
      <c r="AN42" s="190">
        <v>0</v>
      </c>
      <c r="AO42" s="190">
        <v>23</v>
      </c>
      <c r="AP42" s="166">
        <v>54569</v>
      </c>
      <c r="AQ42" s="191">
        <v>0</v>
      </c>
      <c r="AR42" s="165">
        <v>0</v>
      </c>
      <c r="AS42" s="165">
        <v>0</v>
      </c>
      <c r="AT42" s="165">
        <v>0</v>
      </c>
      <c r="AU42" s="165">
        <v>0</v>
      </c>
      <c r="AV42" s="165">
        <v>0</v>
      </c>
      <c r="AW42" s="166">
        <v>0</v>
      </c>
      <c r="AX42" s="166">
        <v>54569</v>
      </c>
      <c r="AY42" s="166">
        <v>0</v>
      </c>
      <c r="AZ42" s="166">
        <v>0</v>
      </c>
      <c r="BA42" s="166">
        <v>0</v>
      </c>
      <c r="BB42" s="166">
        <v>0</v>
      </c>
      <c r="BC42" s="166">
        <v>0</v>
      </c>
      <c r="BD42" s="166">
        <v>54569</v>
      </c>
      <c r="BE42" s="165">
        <v>0</v>
      </c>
      <c r="BF42" s="165">
        <v>0</v>
      </c>
      <c r="BG42" s="165">
        <v>0</v>
      </c>
      <c r="BH42" s="166">
        <v>0</v>
      </c>
      <c r="BI42" s="166">
        <v>0</v>
      </c>
      <c r="BJ42" s="166">
        <v>0</v>
      </c>
      <c r="BK42" s="166">
        <v>0</v>
      </c>
      <c r="BL42" s="192">
        <v>54569</v>
      </c>
    </row>
    <row r="43" spans="1:64">
      <c r="A43" s="161">
        <v>39</v>
      </c>
      <c r="B43" s="3" t="s">
        <v>5</v>
      </c>
      <c r="C43" s="190">
        <v>887</v>
      </c>
      <c r="D43" s="190">
        <v>8</v>
      </c>
      <c r="E43" s="190">
        <v>467</v>
      </c>
      <c r="F43" s="190">
        <v>37</v>
      </c>
      <c r="G43" s="190">
        <v>8657</v>
      </c>
      <c r="H43" s="190">
        <v>231</v>
      </c>
      <c r="I43" s="190">
        <v>1118</v>
      </c>
      <c r="J43" s="190">
        <v>1767</v>
      </c>
      <c r="K43" s="190">
        <v>531</v>
      </c>
      <c r="L43" s="190">
        <v>1158</v>
      </c>
      <c r="M43" s="190">
        <v>3173</v>
      </c>
      <c r="N43" s="190">
        <v>13572</v>
      </c>
      <c r="O43" s="190">
        <v>1186</v>
      </c>
      <c r="P43" s="190">
        <v>3972</v>
      </c>
      <c r="Q43" s="190">
        <v>9141</v>
      </c>
      <c r="R43" s="190">
        <v>5699</v>
      </c>
      <c r="S43" s="190">
        <v>730</v>
      </c>
      <c r="T43" s="190">
        <v>330</v>
      </c>
      <c r="U43" s="190">
        <v>4379</v>
      </c>
      <c r="V43" s="190">
        <v>904</v>
      </c>
      <c r="W43" s="190">
        <v>5565</v>
      </c>
      <c r="X43" s="190">
        <v>649</v>
      </c>
      <c r="Y43" s="190">
        <v>32533</v>
      </c>
      <c r="Z43" s="190">
        <v>4268</v>
      </c>
      <c r="AA43" s="190">
        <v>1421</v>
      </c>
      <c r="AB43" s="190">
        <v>1706</v>
      </c>
      <c r="AC43" s="190">
        <v>12488</v>
      </c>
      <c r="AD43" s="190">
        <v>11793</v>
      </c>
      <c r="AE43" s="190">
        <v>12124</v>
      </c>
      <c r="AF43" s="190">
        <v>7853</v>
      </c>
      <c r="AG43" s="190">
        <v>5311</v>
      </c>
      <c r="AH43" s="190">
        <v>463</v>
      </c>
      <c r="AI43" s="190">
        <v>10838</v>
      </c>
      <c r="AJ43" s="190">
        <v>8461</v>
      </c>
      <c r="AK43" s="190">
        <v>2387</v>
      </c>
      <c r="AL43" s="190">
        <v>7493</v>
      </c>
      <c r="AM43" s="190">
        <v>6557</v>
      </c>
      <c r="AN43" s="190">
        <v>27</v>
      </c>
      <c r="AO43" s="190">
        <v>0</v>
      </c>
      <c r="AP43" s="166">
        <v>189884</v>
      </c>
      <c r="AQ43" s="191">
        <v>0</v>
      </c>
      <c r="AR43" s="165">
        <v>81</v>
      </c>
      <c r="AS43" s="165">
        <v>0</v>
      </c>
      <c r="AT43" s="165">
        <v>0</v>
      </c>
      <c r="AU43" s="165">
        <v>0</v>
      </c>
      <c r="AV43" s="165">
        <v>0</v>
      </c>
      <c r="AW43" s="166">
        <v>81</v>
      </c>
      <c r="AX43" s="166">
        <v>189965</v>
      </c>
      <c r="AY43" s="166">
        <v>69124</v>
      </c>
      <c r="AZ43" s="166">
        <v>69124</v>
      </c>
      <c r="BA43" s="166">
        <v>0</v>
      </c>
      <c r="BB43" s="166">
        <v>69124</v>
      </c>
      <c r="BC43" s="166">
        <v>69205</v>
      </c>
      <c r="BD43" s="166">
        <v>259089</v>
      </c>
      <c r="BE43" s="165">
        <v>-63076</v>
      </c>
      <c r="BF43" s="165">
        <v>-74</v>
      </c>
      <c r="BG43" s="165">
        <v>-6070</v>
      </c>
      <c r="BH43" s="166">
        <v>-69220</v>
      </c>
      <c r="BI43" s="166">
        <v>0</v>
      </c>
      <c r="BJ43" s="166">
        <v>-69220</v>
      </c>
      <c r="BK43" s="166">
        <v>-15</v>
      </c>
      <c r="BL43" s="192">
        <v>189869</v>
      </c>
    </row>
    <row r="44" spans="1:64">
      <c r="A44" s="168">
        <v>40</v>
      </c>
      <c r="B44" s="4" t="s">
        <v>6</v>
      </c>
      <c r="C44" s="169">
        <v>92816</v>
      </c>
      <c r="D44" s="169">
        <v>3298</v>
      </c>
      <c r="E44" s="169">
        <v>25501</v>
      </c>
      <c r="F44" s="169">
        <v>2910</v>
      </c>
      <c r="G44" s="169">
        <v>1389998</v>
      </c>
      <c r="H44" s="169">
        <v>49991</v>
      </c>
      <c r="I44" s="169">
        <v>236404</v>
      </c>
      <c r="J44" s="169">
        <v>1080929</v>
      </c>
      <c r="K44" s="169">
        <v>100799</v>
      </c>
      <c r="L44" s="169">
        <v>285279</v>
      </c>
      <c r="M44" s="169">
        <v>139855</v>
      </c>
      <c r="N44" s="169">
        <v>1693315</v>
      </c>
      <c r="O44" s="169">
        <v>196120</v>
      </c>
      <c r="P44" s="169">
        <v>345339</v>
      </c>
      <c r="Q44" s="169">
        <v>735591</v>
      </c>
      <c r="R44" s="169">
        <v>503932</v>
      </c>
      <c r="S44" s="169">
        <v>137996</v>
      </c>
      <c r="T44" s="169">
        <v>181308</v>
      </c>
      <c r="U44" s="169">
        <v>791143</v>
      </c>
      <c r="V44" s="169">
        <v>289281</v>
      </c>
      <c r="W44" s="169">
        <v>833479</v>
      </c>
      <c r="X44" s="169">
        <v>219911</v>
      </c>
      <c r="Y44" s="169">
        <v>1149224</v>
      </c>
      <c r="Z44" s="169">
        <v>824825</v>
      </c>
      <c r="AA44" s="169">
        <v>104307</v>
      </c>
      <c r="AB44" s="169">
        <v>78114</v>
      </c>
      <c r="AC44" s="169">
        <v>895444</v>
      </c>
      <c r="AD44" s="169">
        <v>439996</v>
      </c>
      <c r="AE44" s="169">
        <v>650402</v>
      </c>
      <c r="AF44" s="169">
        <v>639775</v>
      </c>
      <c r="AG44" s="169">
        <v>527126</v>
      </c>
      <c r="AH44" s="169">
        <v>406154</v>
      </c>
      <c r="AI44" s="169">
        <v>499706</v>
      </c>
      <c r="AJ44" s="169">
        <v>1265003</v>
      </c>
      <c r="AK44" s="169">
        <v>71910</v>
      </c>
      <c r="AL44" s="169">
        <v>812798</v>
      </c>
      <c r="AM44" s="169">
        <v>677142</v>
      </c>
      <c r="AN44" s="169">
        <v>54569</v>
      </c>
      <c r="AO44" s="169">
        <v>66572</v>
      </c>
      <c r="AP44" s="170">
        <v>18498262</v>
      </c>
      <c r="AQ44" s="193">
        <v>344192</v>
      </c>
      <c r="AR44" s="169">
        <v>11353034</v>
      </c>
      <c r="AS44" s="169">
        <v>4529139</v>
      </c>
      <c r="AT44" s="169">
        <v>960215</v>
      </c>
      <c r="AU44" s="169">
        <v>4198221</v>
      </c>
      <c r="AV44" s="169">
        <v>-59472</v>
      </c>
      <c r="AW44" s="170">
        <v>21325329</v>
      </c>
      <c r="AX44" s="170">
        <v>39823591</v>
      </c>
      <c r="AY44" s="170">
        <v>2569480</v>
      </c>
      <c r="AZ44" s="170">
        <v>2569480</v>
      </c>
      <c r="BA44" s="170">
        <v>12841778</v>
      </c>
      <c r="BB44" s="170">
        <v>15411258</v>
      </c>
      <c r="BC44" s="170">
        <v>36736587</v>
      </c>
      <c r="BD44" s="170">
        <v>55234849</v>
      </c>
      <c r="BE44" s="169">
        <v>-3524318</v>
      </c>
      <c r="BF44" s="169">
        <v>-32674</v>
      </c>
      <c r="BG44" s="169">
        <v>-355738</v>
      </c>
      <c r="BH44" s="170">
        <v>-3912730</v>
      </c>
      <c r="BI44" s="170">
        <v>-12040154</v>
      </c>
      <c r="BJ44" s="170">
        <v>-15952884</v>
      </c>
      <c r="BK44" s="170">
        <v>20783703</v>
      </c>
      <c r="BL44" s="194">
        <v>39281965</v>
      </c>
    </row>
    <row r="45" spans="1:64">
      <c r="A45" s="161">
        <v>41</v>
      </c>
      <c r="B45" s="5" t="s">
        <v>28</v>
      </c>
      <c r="C45" s="195">
        <v>311</v>
      </c>
      <c r="D45" s="195">
        <v>130</v>
      </c>
      <c r="E45" s="195">
        <v>1294</v>
      </c>
      <c r="F45" s="195">
        <v>89</v>
      </c>
      <c r="G45" s="195">
        <v>11957</v>
      </c>
      <c r="H45" s="195">
        <v>684</v>
      </c>
      <c r="I45" s="195">
        <v>4155</v>
      </c>
      <c r="J45" s="195">
        <v>14942</v>
      </c>
      <c r="K45" s="195">
        <v>380</v>
      </c>
      <c r="L45" s="195">
        <v>6911</v>
      </c>
      <c r="M45" s="195">
        <v>3240</v>
      </c>
      <c r="N45" s="195">
        <v>9751</v>
      </c>
      <c r="O45" s="195">
        <v>925</v>
      </c>
      <c r="P45" s="195">
        <v>6213</v>
      </c>
      <c r="Q45" s="195">
        <v>12941</v>
      </c>
      <c r="R45" s="195">
        <v>6792</v>
      </c>
      <c r="S45" s="195">
        <v>2101</v>
      </c>
      <c r="T45" s="195">
        <v>2281</v>
      </c>
      <c r="U45" s="195">
        <v>12605</v>
      </c>
      <c r="V45" s="195">
        <v>4886</v>
      </c>
      <c r="W45" s="195">
        <v>7373</v>
      </c>
      <c r="X45" s="195">
        <v>4927</v>
      </c>
      <c r="Y45" s="195">
        <v>26785</v>
      </c>
      <c r="Z45" s="195">
        <v>6558</v>
      </c>
      <c r="AA45" s="195">
        <v>1527</v>
      </c>
      <c r="AB45" s="195">
        <v>3805</v>
      </c>
      <c r="AC45" s="195">
        <v>39921</v>
      </c>
      <c r="AD45" s="195">
        <v>28854</v>
      </c>
      <c r="AE45" s="195">
        <v>6048</v>
      </c>
      <c r="AF45" s="195">
        <v>18649</v>
      </c>
      <c r="AG45" s="195">
        <v>6175</v>
      </c>
      <c r="AH45" s="195">
        <v>13075</v>
      </c>
      <c r="AI45" s="195">
        <v>6000</v>
      </c>
      <c r="AJ45" s="195">
        <v>24960</v>
      </c>
      <c r="AK45" s="195">
        <v>6606</v>
      </c>
      <c r="AL45" s="195">
        <v>18545</v>
      </c>
      <c r="AM45" s="195">
        <v>21421</v>
      </c>
      <c r="AN45" s="195">
        <v>0</v>
      </c>
      <c r="AO45" s="195">
        <v>375</v>
      </c>
      <c r="AP45" s="167">
        <v>344192</v>
      </c>
      <c r="AQ45" s="190"/>
      <c r="AR45" s="190"/>
      <c r="AS45" s="190"/>
      <c r="AT45" s="190"/>
      <c r="AU45" s="190"/>
      <c r="AV45" s="190"/>
      <c r="AW45" s="190"/>
      <c r="AX45" s="190"/>
      <c r="AY45" s="190"/>
      <c r="AZ45" s="190"/>
      <c r="BA45" s="190"/>
      <c r="BB45" s="190"/>
      <c r="BC45" s="190"/>
      <c r="BD45" s="190"/>
      <c r="BE45" s="190"/>
      <c r="BF45" s="190"/>
      <c r="BG45" s="190"/>
      <c r="BH45" s="190"/>
      <c r="BI45" s="190"/>
      <c r="BJ45" s="190"/>
      <c r="BK45" s="190"/>
      <c r="BL45" s="190"/>
    </row>
    <row r="46" spans="1:64">
      <c r="A46" s="161">
        <v>42</v>
      </c>
      <c r="B46" s="3" t="s">
        <v>69</v>
      </c>
      <c r="C46" s="165">
        <v>24640</v>
      </c>
      <c r="D46" s="165">
        <v>2172</v>
      </c>
      <c r="E46" s="165">
        <v>8735</v>
      </c>
      <c r="F46" s="165">
        <v>1695</v>
      </c>
      <c r="G46" s="165">
        <v>290965</v>
      </c>
      <c r="H46" s="165">
        <v>22639</v>
      </c>
      <c r="I46" s="165">
        <v>64754</v>
      </c>
      <c r="J46" s="165">
        <v>200058</v>
      </c>
      <c r="K46" s="165">
        <v>2097</v>
      </c>
      <c r="L46" s="165">
        <v>122932</v>
      </c>
      <c r="M46" s="165">
        <v>61070</v>
      </c>
      <c r="N46" s="165">
        <v>135186</v>
      </c>
      <c r="O46" s="165">
        <v>29148</v>
      </c>
      <c r="P46" s="165">
        <v>188104</v>
      </c>
      <c r="Q46" s="165">
        <v>280414</v>
      </c>
      <c r="R46" s="165">
        <v>221415</v>
      </c>
      <c r="S46" s="165">
        <v>54537</v>
      </c>
      <c r="T46" s="165">
        <v>71745</v>
      </c>
      <c r="U46" s="165">
        <v>247913</v>
      </c>
      <c r="V46" s="165">
        <v>68807</v>
      </c>
      <c r="W46" s="165">
        <v>217196</v>
      </c>
      <c r="X46" s="165">
        <v>108470</v>
      </c>
      <c r="Y46" s="165">
        <v>741918</v>
      </c>
      <c r="Z46" s="165">
        <v>97275</v>
      </c>
      <c r="AA46" s="165">
        <v>21613</v>
      </c>
      <c r="AB46" s="165">
        <v>101051</v>
      </c>
      <c r="AC46" s="165">
        <v>1280583</v>
      </c>
      <c r="AD46" s="165">
        <v>359886</v>
      </c>
      <c r="AE46" s="165">
        <v>205959</v>
      </c>
      <c r="AF46" s="165">
        <v>723893</v>
      </c>
      <c r="AG46" s="165">
        <v>191917</v>
      </c>
      <c r="AH46" s="165">
        <v>479726</v>
      </c>
      <c r="AI46" s="165">
        <v>900580</v>
      </c>
      <c r="AJ46" s="165">
        <v>1568132</v>
      </c>
      <c r="AK46" s="165">
        <v>101345</v>
      </c>
      <c r="AL46" s="165">
        <v>820295</v>
      </c>
      <c r="AM46" s="165">
        <v>485861</v>
      </c>
      <c r="AN46" s="165">
        <v>0</v>
      </c>
      <c r="AO46" s="165">
        <v>1410</v>
      </c>
      <c r="AP46" s="166">
        <v>10506136</v>
      </c>
      <c r="AQ46" s="190"/>
      <c r="AR46" s="190"/>
      <c r="AS46" s="190"/>
      <c r="AT46" s="190"/>
      <c r="AU46" s="190"/>
      <c r="AV46" s="190"/>
      <c r="AW46" s="190"/>
      <c r="AX46" s="190"/>
      <c r="AY46" s="190"/>
      <c r="AZ46" s="190"/>
      <c r="BA46" s="190"/>
      <c r="BB46" s="190"/>
      <c r="BC46" s="190"/>
      <c r="BD46" s="190"/>
      <c r="BE46" s="190"/>
      <c r="BF46" s="190"/>
      <c r="BG46" s="190"/>
      <c r="BH46" s="190"/>
      <c r="BI46" s="190"/>
      <c r="BJ46" s="190"/>
      <c r="BK46" s="190"/>
      <c r="BL46" s="190"/>
    </row>
    <row r="47" spans="1:64">
      <c r="A47" s="161">
        <v>43</v>
      </c>
      <c r="B47" s="3" t="s">
        <v>29</v>
      </c>
      <c r="C47" s="165">
        <v>22411</v>
      </c>
      <c r="D47" s="165">
        <v>3008</v>
      </c>
      <c r="E47" s="165">
        <v>7731</v>
      </c>
      <c r="F47" s="165">
        <v>790</v>
      </c>
      <c r="G47" s="165">
        <v>184090</v>
      </c>
      <c r="H47" s="165">
        <v>-1243</v>
      </c>
      <c r="I47" s="165">
        <v>31516</v>
      </c>
      <c r="J47" s="165">
        <v>141047</v>
      </c>
      <c r="K47" s="165">
        <v>13023</v>
      </c>
      <c r="L47" s="165">
        <v>31000</v>
      </c>
      <c r="M47" s="165">
        <v>31356</v>
      </c>
      <c r="N47" s="165">
        <v>183945</v>
      </c>
      <c r="O47" s="165">
        <v>15888</v>
      </c>
      <c r="P47" s="165">
        <v>32536</v>
      </c>
      <c r="Q47" s="165">
        <v>144523</v>
      </c>
      <c r="R47" s="165">
        <v>70033</v>
      </c>
      <c r="S47" s="165">
        <v>937</v>
      </c>
      <c r="T47" s="165">
        <v>-13550</v>
      </c>
      <c r="U47" s="165">
        <v>-27695</v>
      </c>
      <c r="V47" s="165">
        <v>-14959</v>
      </c>
      <c r="W47" s="165">
        <v>11772</v>
      </c>
      <c r="X47" s="165">
        <v>-3859</v>
      </c>
      <c r="Y47" s="165">
        <v>74044</v>
      </c>
      <c r="Z47" s="165">
        <v>139400</v>
      </c>
      <c r="AA47" s="165">
        <v>22610</v>
      </c>
      <c r="AB47" s="165">
        <v>12777</v>
      </c>
      <c r="AC47" s="165">
        <v>260345</v>
      </c>
      <c r="AD47" s="165">
        <v>263922</v>
      </c>
      <c r="AE47" s="165">
        <v>1220158</v>
      </c>
      <c r="AF47" s="165">
        <v>40258</v>
      </c>
      <c r="AG47" s="165">
        <v>145435</v>
      </c>
      <c r="AH47" s="165">
        <v>0</v>
      </c>
      <c r="AI47" s="165">
        <v>27515</v>
      </c>
      <c r="AJ47" s="165">
        <v>45619</v>
      </c>
      <c r="AK47" s="165">
        <v>-1491</v>
      </c>
      <c r="AL47" s="165">
        <v>161989</v>
      </c>
      <c r="AM47" s="165">
        <v>43415</v>
      </c>
      <c r="AN47" s="165">
        <v>0</v>
      </c>
      <c r="AO47" s="165">
        <v>109156</v>
      </c>
      <c r="AP47" s="166">
        <v>3429452</v>
      </c>
      <c r="AQ47" s="190"/>
      <c r="AR47" s="190"/>
      <c r="AS47" s="190"/>
      <c r="AT47" s="190"/>
      <c r="AU47" s="190"/>
      <c r="AV47" s="190"/>
      <c r="AW47" s="190"/>
      <c r="AX47" s="190"/>
      <c r="AY47" s="190"/>
      <c r="AZ47" s="190"/>
      <c r="BA47" s="190"/>
      <c r="BB47" s="190"/>
      <c r="BC47" s="190"/>
      <c r="BD47" s="190"/>
      <c r="BE47" s="190"/>
      <c r="BF47" s="190"/>
      <c r="BG47" s="190"/>
      <c r="BH47" s="190"/>
      <c r="BI47" s="190"/>
      <c r="BJ47" s="190"/>
      <c r="BK47" s="190"/>
      <c r="BL47" s="190"/>
    </row>
    <row r="48" spans="1:64">
      <c r="A48" s="161">
        <v>44</v>
      </c>
      <c r="B48" s="3" t="s">
        <v>30</v>
      </c>
      <c r="C48" s="165">
        <v>28121</v>
      </c>
      <c r="D48" s="165">
        <v>689</v>
      </c>
      <c r="E48" s="165">
        <v>6443</v>
      </c>
      <c r="F48" s="165">
        <v>743</v>
      </c>
      <c r="G48" s="165">
        <v>137207</v>
      </c>
      <c r="H48" s="165">
        <v>10613</v>
      </c>
      <c r="I48" s="165">
        <v>23384</v>
      </c>
      <c r="J48" s="165">
        <v>267742</v>
      </c>
      <c r="K48" s="165">
        <v>6657</v>
      </c>
      <c r="L48" s="165">
        <v>52314</v>
      </c>
      <c r="M48" s="165">
        <v>34085</v>
      </c>
      <c r="N48" s="165">
        <v>110093</v>
      </c>
      <c r="O48" s="165">
        <v>8845</v>
      </c>
      <c r="P48" s="165">
        <v>53235</v>
      </c>
      <c r="Q48" s="165">
        <v>138714</v>
      </c>
      <c r="R48" s="165">
        <v>102574</v>
      </c>
      <c r="S48" s="165">
        <v>30629</v>
      </c>
      <c r="T48" s="165">
        <v>47712</v>
      </c>
      <c r="U48" s="165">
        <v>208522</v>
      </c>
      <c r="V48" s="165">
        <v>89019</v>
      </c>
      <c r="W48" s="165">
        <v>131128</v>
      </c>
      <c r="X48" s="165">
        <v>38699</v>
      </c>
      <c r="Y48" s="165">
        <v>102728</v>
      </c>
      <c r="Z48" s="165">
        <v>269715</v>
      </c>
      <c r="AA48" s="165">
        <v>39461</v>
      </c>
      <c r="AB48" s="165">
        <v>17517</v>
      </c>
      <c r="AC48" s="165">
        <v>283737</v>
      </c>
      <c r="AD48" s="165">
        <v>89472</v>
      </c>
      <c r="AE48" s="165">
        <v>1178643</v>
      </c>
      <c r="AF48" s="165">
        <v>299088</v>
      </c>
      <c r="AG48" s="165">
        <v>163180</v>
      </c>
      <c r="AH48" s="165">
        <v>537239</v>
      </c>
      <c r="AI48" s="165">
        <v>279584</v>
      </c>
      <c r="AJ48" s="165">
        <v>183331</v>
      </c>
      <c r="AK48" s="165">
        <v>8463</v>
      </c>
      <c r="AL48" s="165">
        <v>266174</v>
      </c>
      <c r="AM48" s="165">
        <v>187806</v>
      </c>
      <c r="AN48" s="165">
        <v>0</v>
      </c>
      <c r="AO48" s="165">
        <v>6675</v>
      </c>
      <c r="AP48" s="166">
        <v>5439981</v>
      </c>
      <c r="AQ48" s="190"/>
      <c r="AR48" s="190"/>
      <c r="AS48" s="190"/>
      <c r="AT48" s="190"/>
      <c r="AU48" s="190"/>
      <c r="AV48" s="190"/>
      <c r="AW48" s="190"/>
      <c r="AX48" s="190"/>
      <c r="AY48" s="190"/>
      <c r="AZ48" s="190"/>
      <c r="BA48" s="190"/>
      <c r="BB48" s="190"/>
      <c r="BC48" s="190"/>
      <c r="BD48" s="190"/>
      <c r="BE48" s="190"/>
      <c r="BF48" s="190"/>
      <c r="BG48" s="190"/>
      <c r="BH48" s="190"/>
      <c r="BI48" s="190"/>
      <c r="BJ48" s="190"/>
      <c r="BK48" s="190"/>
      <c r="BL48" s="190"/>
    </row>
    <row r="49" spans="1:64">
      <c r="A49" s="161">
        <v>45</v>
      </c>
      <c r="B49" s="3" t="s">
        <v>31</v>
      </c>
      <c r="C49" s="165">
        <v>3777</v>
      </c>
      <c r="D49" s="165">
        <v>355</v>
      </c>
      <c r="E49" s="165">
        <v>1294</v>
      </c>
      <c r="F49" s="165">
        <v>344</v>
      </c>
      <c r="G49" s="165">
        <v>103447</v>
      </c>
      <c r="H49" s="165">
        <v>495</v>
      </c>
      <c r="I49" s="165">
        <v>13318</v>
      </c>
      <c r="J49" s="165">
        <v>3373</v>
      </c>
      <c r="K49" s="165">
        <v>14530</v>
      </c>
      <c r="L49" s="165">
        <v>12616</v>
      </c>
      <c r="M49" s="165">
        <v>10957</v>
      </c>
      <c r="N49" s="165">
        <v>32566</v>
      </c>
      <c r="O49" s="165">
        <v>-1199</v>
      </c>
      <c r="P49" s="165">
        <v>23092</v>
      </c>
      <c r="Q49" s="165">
        <v>2726</v>
      </c>
      <c r="R49" s="165">
        <v>3443</v>
      </c>
      <c r="S49" s="165">
        <v>-4802</v>
      </c>
      <c r="T49" s="165">
        <v>-14171</v>
      </c>
      <c r="U49" s="165">
        <v>-18151</v>
      </c>
      <c r="V49" s="165">
        <v>-19556</v>
      </c>
      <c r="W49" s="165">
        <v>-6042</v>
      </c>
      <c r="X49" s="165">
        <v>7850</v>
      </c>
      <c r="Y49" s="165">
        <v>104455</v>
      </c>
      <c r="Z49" s="165">
        <v>46964</v>
      </c>
      <c r="AA49" s="165">
        <v>7214</v>
      </c>
      <c r="AB49" s="165">
        <v>9820</v>
      </c>
      <c r="AC49" s="165">
        <v>169131</v>
      </c>
      <c r="AD49" s="165">
        <v>20390</v>
      </c>
      <c r="AE49" s="165">
        <v>251198</v>
      </c>
      <c r="AF49" s="165">
        <v>84822</v>
      </c>
      <c r="AG49" s="165">
        <v>32177</v>
      </c>
      <c r="AH49" s="165">
        <v>2458</v>
      </c>
      <c r="AI49" s="165">
        <v>16592</v>
      </c>
      <c r="AJ49" s="165">
        <v>34069</v>
      </c>
      <c r="AK49" s="165">
        <v>6216</v>
      </c>
      <c r="AL49" s="165">
        <v>121981</v>
      </c>
      <c r="AM49" s="165">
        <v>84767</v>
      </c>
      <c r="AN49" s="165">
        <v>0</v>
      </c>
      <c r="AO49" s="165">
        <v>6243</v>
      </c>
      <c r="AP49" s="166">
        <v>1168759</v>
      </c>
      <c r="AQ49" s="190"/>
      <c r="AR49" s="190"/>
      <c r="AS49" s="190"/>
      <c r="AT49" s="190"/>
      <c r="AU49" s="190"/>
      <c r="AV49" s="190"/>
      <c r="AW49" s="190"/>
      <c r="AX49" s="190"/>
      <c r="AY49" s="190"/>
      <c r="AZ49" s="190"/>
      <c r="BA49" s="190"/>
      <c r="BB49" s="190"/>
      <c r="BC49" s="190"/>
      <c r="BD49" s="190"/>
      <c r="BE49" s="190"/>
      <c r="BF49" s="190"/>
      <c r="BG49" s="190"/>
      <c r="BH49" s="190"/>
      <c r="BI49" s="190"/>
      <c r="BJ49" s="190"/>
      <c r="BK49" s="190"/>
      <c r="BL49" s="190"/>
    </row>
    <row r="50" spans="1:64">
      <c r="A50" s="161">
        <v>46</v>
      </c>
      <c r="B50" s="3" t="s">
        <v>32</v>
      </c>
      <c r="C50" s="165">
        <v>-9491</v>
      </c>
      <c r="D50" s="165">
        <v>-133</v>
      </c>
      <c r="E50" s="165">
        <v>-75</v>
      </c>
      <c r="F50" s="165">
        <v>0</v>
      </c>
      <c r="G50" s="165">
        <v>-4646</v>
      </c>
      <c r="H50" s="165">
        <v>0</v>
      </c>
      <c r="I50" s="165">
        <v>0</v>
      </c>
      <c r="J50" s="165">
        <v>-5</v>
      </c>
      <c r="K50" s="165">
        <v>-244</v>
      </c>
      <c r="L50" s="165">
        <v>-1</v>
      </c>
      <c r="M50" s="165">
        <v>0</v>
      </c>
      <c r="N50" s="165">
        <v>-3</v>
      </c>
      <c r="O50" s="165">
        <v>0</v>
      </c>
      <c r="P50" s="165">
        <v>-5</v>
      </c>
      <c r="Q50" s="165">
        <v>-5</v>
      </c>
      <c r="R50" s="165">
        <v>-2</v>
      </c>
      <c r="S50" s="165">
        <v>-1</v>
      </c>
      <c r="T50" s="165">
        <v>-2</v>
      </c>
      <c r="U50" s="165">
        <v>-4</v>
      </c>
      <c r="V50" s="165">
        <v>-1</v>
      </c>
      <c r="W50" s="165">
        <v>-25</v>
      </c>
      <c r="X50" s="165">
        <v>-1</v>
      </c>
      <c r="Y50" s="165">
        <v>-6658</v>
      </c>
      <c r="Z50" s="165">
        <v>-286</v>
      </c>
      <c r="AA50" s="165">
        <v>-6818</v>
      </c>
      <c r="AB50" s="165">
        <v>-1</v>
      </c>
      <c r="AC50" s="165">
        <v>-2098</v>
      </c>
      <c r="AD50" s="165">
        <v>-14087</v>
      </c>
      <c r="AE50" s="165">
        <v>-756</v>
      </c>
      <c r="AF50" s="165">
        <v>-7330</v>
      </c>
      <c r="AG50" s="165">
        <v>-5</v>
      </c>
      <c r="AH50" s="165">
        <v>0</v>
      </c>
      <c r="AI50" s="165">
        <v>-8495</v>
      </c>
      <c r="AJ50" s="165">
        <v>-40083</v>
      </c>
      <c r="AK50" s="165">
        <v>-2906</v>
      </c>
      <c r="AL50" s="165">
        <v>-84</v>
      </c>
      <c r="AM50" s="165">
        <v>-4</v>
      </c>
      <c r="AN50" s="165">
        <v>0</v>
      </c>
      <c r="AO50" s="165">
        <v>-562</v>
      </c>
      <c r="AP50" s="166">
        <v>-104817</v>
      </c>
      <c r="AQ50" s="190"/>
      <c r="AR50" s="190"/>
      <c r="AS50" s="190"/>
      <c r="AT50" s="190"/>
      <c r="AU50" s="190"/>
      <c r="AV50" s="190"/>
      <c r="AW50" s="190"/>
      <c r="AX50" s="190"/>
      <c r="AY50" s="190"/>
      <c r="AZ50" s="190"/>
      <c r="BA50" s="190"/>
      <c r="BB50" s="190"/>
      <c r="BC50" s="190"/>
      <c r="BD50" s="190"/>
      <c r="BE50" s="190"/>
      <c r="BF50" s="190"/>
      <c r="BG50" s="190"/>
      <c r="BH50" s="190"/>
      <c r="BI50" s="190"/>
      <c r="BJ50" s="190"/>
      <c r="BK50" s="190"/>
      <c r="BL50" s="190"/>
    </row>
    <row r="51" spans="1:64">
      <c r="A51" s="168">
        <v>47</v>
      </c>
      <c r="B51" s="4" t="s">
        <v>33</v>
      </c>
      <c r="C51" s="169">
        <v>69769</v>
      </c>
      <c r="D51" s="169">
        <v>6221</v>
      </c>
      <c r="E51" s="169">
        <v>25422</v>
      </c>
      <c r="F51" s="169">
        <v>3661</v>
      </c>
      <c r="G51" s="169">
        <v>723020</v>
      </c>
      <c r="H51" s="169">
        <v>33188</v>
      </c>
      <c r="I51" s="169">
        <v>137127</v>
      </c>
      <c r="J51" s="169">
        <v>627157</v>
      </c>
      <c r="K51" s="169">
        <v>36443</v>
      </c>
      <c r="L51" s="169">
        <v>225772</v>
      </c>
      <c r="M51" s="169">
        <v>140708</v>
      </c>
      <c r="N51" s="169">
        <v>471538</v>
      </c>
      <c r="O51" s="169">
        <v>53607</v>
      </c>
      <c r="P51" s="169">
        <v>303175</v>
      </c>
      <c r="Q51" s="169">
        <v>579313</v>
      </c>
      <c r="R51" s="169">
        <v>404255</v>
      </c>
      <c r="S51" s="169">
        <v>83401</v>
      </c>
      <c r="T51" s="169">
        <v>94015</v>
      </c>
      <c r="U51" s="169">
        <v>423190</v>
      </c>
      <c r="V51" s="169">
        <v>128196</v>
      </c>
      <c r="W51" s="169">
        <v>361402</v>
      </c>
      <c r="X51" s="169">
        <v>156086</v>
      </c>
      <c r="Y51" s="169">
        <v>1043272</v>
      </c>
      <c r="Z51" s="169">
        <v>559626</v>
      </c>
      <c r="AA51" s="169">
        <v>85607</v>
      </c>
      <c r="AB51" s="169">
        <v>144969</v>
      </c>
      <c r="AC51" s="169">
        <v>2031619</v>
      </c>
      <c r="AD51" s="169">
        <v>748437</v>
      </c>
      <c r="AE51" s="169">
        <v>2861250</v>
      </c>
      <c r="AF51" s="169">
        <v>1159380</v>
      </c>
      <c r="AG51" s="169">
        <v>538879</v>
      </c>
      <c r="AH51" s="169">
        <v>1032498</v>
      </c>
      <c r="AI51" s="169">
        <v>1221776</v>
      </c>
      <c r="AJ51" s="169">
        <v>1816028</v>
      </c>
      <c r="AK51" s="169">
        <v>118233</v>
      </c>
      <c r="AL51" s="169">
        <v>1388900</v>
      </c>
      <c r="AM51" s="169">
        <v>823266</v>
      </c>
      <c r="AN51" s="169">
        <v>0</v>
      </c>
      <c r="AO51" s="169">
        <v>123297</v>
      </c>
      <c r="AP51" s="170">
        <v>20783703</v>
      </c>
      <c r="AQ51" s="190"/>
      <c r="AR51" s="190"/>
      <c r="AS51" s="190"/>
      <c r="AT51" s="190"/>
      <c r="AU51" s="190"/>
      <c r="AV51" s="190"/>
      <c r="AW51" s="190"/>
      <c r="AX51" s="190"/>
      <c r="AY51" s="190"/>
      <c r="AZ51" s="190"/>
      <c r="BA51" s="190"/>
      <c r="BB51" s="190"/>
      <c r="BC51" s="190"/>
      <c r="BD51" s="190"/>
      <c r="BE51" s="190"/>
      <c r="BF51" s="190"/>
      <c r="BG51" s="190"/>
      <c r="BH51" s="190"/>
      <c r="BI51" s="190"/>
      <c r="BJ51" s="190"/>
      <c r="BK51" s="190"/>
      <c r="BL51" s="190"/>
    </row>
    <row r="52" spans="1:64">
      <c r="A52" s="168">
        <v>48</v>
      </c>
      <c r="B52" s="13" t="s">
        <v>34</v>
      </c>
      <c r="C52" s="196">
        <v>162585</v>
      </c>
      <c r="D52" s="196">
        <v>9519</v>
      </c>
      <c r="E52" s="196">
        <v>50923</v>
      </c>
      <c r="F52" s="196">
        <v>6571</v>
      </c>
      <c r="G52" s="196">
        <v>2113018</v>
      </c>
      <c r="H52" s="196">
        <v>83179</v>
      </c>
      <c r="I52" s="196">
        <v>373531</v>
      </c>
      <c r="J52" s="196">
        <v>1708086</v>
      </c>
      <c r="K52" s="196">
        <v>137242</v>
      </c>
      <c r="L52" s="196">
        <v>511051</v>
      </c>
      <c r="M52" s="196">
        <v>280563</v>
      </c>
      <c r="N52" s="196">
        <v>2164853</v>
      </c>
      <c r="O52" s="196">
        <v>249727</v>
      </c>
      <c r="P52" s="196">
        <v>648514</v>
      </c>
      <c r="Q52" s="196">
        <v>1314904</v>
      </c>
      <c r="R52" s="196">
        <v>908187</v>
      </c>
      <c r="S52" s="196">
        <v>221397</v>
      </c>
      <c r="T52" s="196">
        <v>275323</v>
      </c>
      <c r="U52" s="196">
        <v>1214333</v>
      </c>
      <c r="V52" s="196">
        <v>417477</v>
      </c>
      <c r="W52" s="196">
        <v>1194881</v>
      </c>
      <c r="X52" s="196">
        <v>375997</v>
      </c>
      <c r="Y52" s="196">
        <v>2192496</v>
      </c>
      <c r="Z52" s="196">
        <v>1384451</v>
      </c>
      <c r="AA52" s="196">
        <v>189914</v>
      </c>
      <c r="AB52" s="196">
        <v>223083</v>
      </c>
      <c r="AC52" s="196">
        <v>2927063</v>
      </c>
      <c r="AD52" s="196">
        <v>1188433</v>
      </c>
      <c r="AE52" s="196">
        <v>3511652</v>
      </c>
      <c r="AF52" s="196">
        <v>1799155</v>
      </c>
      <c r="AG52" s="196">
        <v>1066005</v>
      </c>
      <c r="AH52" s="196">
        <v>1438652</v>
      </c>
      <c r="AI52" s="196">
        <v>1721482</v>
      </c>
      <c r="AJ52" s="196">
        <v>3081031</v>
      </c>
      <c r="AK52" s="196">
        <v>190143</v>
      </c>
      <c r="AL52" s="196">
        <v>2201698</v>
      </c>
      <c r="AM52" s="196">
        <v>1500408</v>
      </c>
      <c r="AN52" s="196">
        <v>54569</v>
      </c>
      <c r="AO52" s="196">
        <v>189869</v>
      </c>
      <c r="AP52" s="197">
        <v>39281965</v>
      </c>
      <c r="AQ52" s="190"/>
      <c r="AR52" s="190"/>
      <c r="AS52" s="190"/>
      <c r="AT52" s="190"/>
      <c r="AU52" s="190"/>
      <c r="AV52" s="190"/>
      <c r="AW52" s="190"/>
      <c r="AX52" s="190"/>
      <c r="AY52" s="190"/>
      <c r="AZ52" s="190"/>
      <c r="BA52" s="190"/>
      <c r="BB52" s="190"/>
      <c r="BC52" s="190"/>
      <c r="BD52" s="190"/>
      <c r="BE52" s="190"/>
      <c r="BF52" s="190"/>
      <c r="BG52" s="190"/>
      <c r="BH52" s="190"/>
      <c r="BI52" s="190"/>
      <c r="BJ52" s="190"/>
      <c r="BK52" s="190"/>
      <c r="BL52" s="190"/>
    </row>
    <row r="53" spans="1:64">
      <c r="A53" s="109" t="s">
        <v>194</v>
      </c>
    </row>
  </sheetData>
  <phoneticPr fontId="3"/>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09" customWidth="1"/>
    <col min="2" max="2" width="21.58203125" style="109" customWidth="1"/>
    <col min="3" max="215" width="10.58203125" style="109" customWidth="1"/>
    <col min="216" max="16384" width="8.6640625" style="109"/>
  </cols>
  <sheetData>
    <row r="1" spans="1:64">
      <c r="A1" s="109" t="s">
        <v>0</v>
      </c>
    </row>
    <row r="2" spans="1:64">
      <c r="A2" s="109" t="s">
        <v>104</v>
      </c>
    </row>
    <row r="3" spans="1:64">
      <c r="A3" s="159"/>
      <c r="B3" s="160"/>
      <c r="C3" s="159">
        <v>1</v>
      </c>
      <c r="D3" s="160">
        <v>2</v>
      </c>
      <c r="E3" s="160">
        <v>3</v>
      </c>
      <c r="F3" s="160">
        <v>4</v>
      </c>
      <c r="G3" s="160">
        <v>5</v>
      </c>
      <c r="H3" s="160">
        <v>6</v>
      </c>
      <c r="I3" s="160">
        <v>7</v>
      </c>
      <c r="J3" s="160">
        <v>8</v>
      </c>
      <c r="K3" s="160">
        <v>9</v>
      </c>
      <c r="L3" s="160">
        <v>10</v>
      </c>
      <c r="M3" s="160">
        <v>11</v>
      </c>
      <c r="N3" s="160">
        <v>12</v>
      </c>
      <c r="O3" s="160">
        <v>13</v>
      </c>
      <c r="P3" s="160">
        <v>14</v>
      </c>
      <c r="Q3" s="160">
        <v>15</v>
      </c>
      <c r="R3" s="160">
        <v>16</v>
      </c>
      <c r="S3" s="160">
        <v>17</v>
      </c>
      <c r="T3" s="160">
        <v>18</v>
      </c>
      <c r="U3" s="160">
        <v>19</v>
      </c>
      <c r="V3" s="160">
        <v>20</v>
      </c>
      <c r="W3" s="160">
        <v>21</v>
      </c>
      <c r="X3" s="160">
        <v>22</v>
      </c>
      <c r="Y3" s="160">
        <v>23</v>
      </c>
      <c r="Z3" s="160">
        <v>24</v>
      </c>
      <c r="AA3" s="160">
        <v>25</v>
      </c>
      <c r="AB3" s="160">
        <v>26</v>
      </c>
      <c r="AC3" s="160">
        <v>27</v>
      </c>
      <c r="AD3" s="160">
        <v>28</v>
      </c>
      <c r="AE3" s="160">
        <v>29</v>
      </c>
      <c r="AF3" s="160">
        <v>30</v>
      </c>
      <c r="AG3" s="160">
        <v>31</v>
      </c>
      <c r="AH3" s="160">
        <v>32</v>
      </c>
      <c r="AI3" s="160">
        <v>33</v>
      </c>
      <c r="AJ3" s="160">
        <v>34</v>
      </c>
      <c r="AK3" s="160">
        <v>35</v>
      </c>
      <c r="AL3" s="160">
        <v>36</v>
      </c>
      <c r="AM3" s="160">
        <v>37</v>
      </c>
      <c r="AN3" s="160">
        <v>38</v>
      </c>
      <c r="AO3" s="160">
        <v>39</v>
      </c>
      <c r="AP3" s="171">
        <v>40</v>
      </c>
      <c r="AQ3" s="160">
        <v>41</v>
      </c>
      <c r="AR3" s="160">
        <v>42</v>
      </c>
      <c r="AS3" s="160">
        <v>43</v>
      </c>
      <c r="AT3" s="160">
        <v>44</v>
      </c>
      <c r="AU3" s="160">
        <v>45</v>
      </c>
      <c r="AV3" s="160">
        <v>46</v>
      </c>
      <c r="AW3" s="171">
        <v>47</v>
      </c>
      <c r="AX3" s="171">
        <v>48</v>
      </c>
      <c r="AY3" s="171">
        <v>49</v>
      </c>
      <c r="AZ3" s="171">
        <v>50</v>
      </c>
      <c r="BA3" s="171">
        <v>51</v>
      </c>
      <c r="BB3" s="171">
        <v>52</v>
      </c>
      <c r="BC3" s="171">
        <v>53</v>
      </c>
      <c r="BD3" s="171">
        <v>54</v>
      </c>
      <c r="BE3" s="160">
        <v>55</v>
      </c>
      <c r="BF3" s="160">
        <v>56</v>
      </c>
      <c r="BG3" s="160">
        <v>57</v>
      </c>
      <c r="BH3" s="171">
        <v>58</v>
      </c>
      <c r="BI3" s="171">
        <v>59</v>
      </c>
      <c r="BJ3" s="171">
        <v>60</v>
      </c>
      <c r="BK3" s="171">
        <v>61</v>
      </c>
      <c r="BL3" s="5">
        <v>62</v>
      </c>
    </row>
    <row r="4" spans="1:64" ht="48" customHeight="1">
      <c r="A4" s="163"/>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61">
        <v>1</v>
      </c>
      <c r="B5" s="3" t="s">
        <v>73</v>
      </c>
      <c r="C5" s="172">
        <v>0.14878986376356981</v>
      </c>
      <c r="D5" s="172">
        <v>6.3031831074692715E-4</v>
      </c>
      <c r="E5" s="172">
        <v>0</v>
      </c>
      <c r="F5" s="172">
        <v>0</v>
      </c>
      <c r="G5" s="172">
        <v>0.14303711563271113</v>
      </c>
      <c r="H5" s="172">
        <v>1.0904194568340566E-2</v>
      </c>
      <c r="I5" s="172">
        <v>1.2877110601262011E-3</v>
      </c>
      <c r="J5" s="172">
        <v>1.1182106755748833E-3</v>
      </c>
      <c r="K5" s="172">
        <v>0</v>
      </c>
      <c r="L5" s="172">
        <v>5.159954681626687E-3</v>
      </c>
      <c r="M5" s="172">
        <v>4.9899666028663791E-5</v>
      </c>
      <c r="N5" s="172">
        <v>0</v>
      </c>
      <c r="O5" s="172">
        <v>0</v>
      </c>
      <c r="P5" s="172">
        <v>0</v>
      </c>
      <c r="Q5" s="172">
        <v>0</v>
      </c>
      <c r="R5" s="172">
        <v>0</v>
      </c>
      <c r="S5" s="172">
        <v>0</v>
      </c>
      <c r="T5" s="172">
        <v>0</v>
      </c>
      <c r="U5" s="172">
        <v>0</v>
      </c>
      <c r="V5" s="172">
        <v>0</v>
      </c>
      <c r="W5" s="172">
        <v>0</v>
      </c>
      <c r="X5" s="172">
        <v>4.0080107022130492E-3</v>
      </c>
      <c r="Y5" s="172">
        <v>9.071852354576702E-4</v>
      </c>
      <c r="Z5" s="172">
        <v>0</v>
      </c>
      <c r="AA5" s="172">
        <v>0</v>
      </c>
      <c r="AB5" s="172">
        <v>0</v>
      </c>
      <c r="AC5" s="172">
        <v>1.5271280460994518E-4</v>
      </c>
      <c r="AD5" s="172">
        <v>0</v>
      </c>
      <c r="AE5" s="172">
        <v>4.5562601305596337E-6</v>
      </c>
      <c r="AF5" s="172">
        <v>2.5567558103665331E-5</v>
      </c>
      <c r="AG5" s="172">
        <v>0</v>
      </c>
      <c r="AH5" s="172">
        <v>1.6682283137270168E-5</v>
      </c>
      <c r="AI5" s="172">
        <v>1.1908344089569336E-3</v>
      </c>
      <c r="AJ5" s="172">
        <v>1.5309810255073708E-3</v>
      </c>
      <c r="AK5" s="172">
        <v>2.2930110495784752E-3</v>
      </c>
      <c r="AL5" s="172">
        <v>9.5380928719560997E-6</v>
      </c>
      <c r="AM5" s="172">
        <v>1.1710814658412911E-2</v>
      </c>
      <c r="AN5" s="172">
        <v>0</v>
      </c>
      <c r="AO5" s="172">
        <v>0</v>
      </c>
      <c r="AP5" s="182">
        <v>9.1953139309604286E-3</v>
      </c>
      <c r="AQ5" s="180">
        <v>5.2964624395686125E-3</v>
      </c>
      <c r="AR5" s="181">
        <v>1.1299182227411633E-2</v>
      </c>
      <c r="AS5" s="181">
        <v>0</v>
      </c>
      <c r="AT5" s="181">
        <v>0</v>
      </c>
      <c r="AU5" s="181">
        <v>1.7798014921082048E-3</v>
      </c>
      <c r="AV5" s="181">
        <v>-1.4662362119989239E-2</v>
      </c>
      <c r="AW5" s="182">
        <v>6.492138995839173E-3</v>
      </c>
      <c r="AX5" s="182">
        <v>1.2546759030344601E-2</v>
      </c>
      <c r="AY5" s="182">
        <v>1.9498108566713888E-4</v>
      </c>
      <c r="AZ5" s="182">
        <v>1.9498108566713888E-4</v>
      </c>
      <c r="BA5" s="182">
        <v>5.8774571558548976E-3</v>
      </c>
      <c r="BB5" s="182">
        <v>4.9300323179327738E-3</v>
      </c>
      <c r="BC5" s="182">
        <v>5.8368241992648911E-3</v>
      </c>
      <c r="BD5" s="182">
        <v>1.0421590905408286E-2</v>
      </c>
      <c r="BE5" s="181">
        <v>3.2258439788918028E-2</v>
      </c>
      <c r="BF5" s="181">
        <v>3.7950664136622389E-2</v>
      </c>
      <c r="BG5" s="181">
        <v>2.6468918136381268E-2</v>
      </c>
      <c r="BH5" s="182">
        <v>3.1779601454738765E-2</v>
      </c>
      <c r="BI5" s="182">
        <v>2.3978513896084717E-2</v>
      </c>
      <c r="BJ5" s="182">
        <v>2.589187008443113E-2</v>
      </c>
      <c r="BK5" s="182">
        <v>-9.5567666647276475E-3</v>
      </c>
      <c r="BL5" s="183">
        <v>4.138922276418708E-3</v>
      </c>
    </row>
    <row r="6" spans="1:64">
      <c r="A6" s="161">
        <v>2</v>
      </c>
      <c r="B6" s="3" t="s">
        <v>74</v>
      </c>
      <c r="C6" s="172">
        <v>5.0435156994802714E-4</v>
      </c>
      <c r="D6" s="172">
        <v>0.1887803340687047</v>
      </c>
      <c r="E6" s="172">
        <v>3.7311234609115724E-4</v>
      </c>
      <c r="F6" s="172">
        <v>0</v>
      </c>
      <c r="G6" s="172">
        <v>5.0070562579211349E-4</v>
      </c>
      <c r="H6" s="172">
        <v>1.2022265235215619E-5</v>
      </c>
      <c r="I6" s="172">
        <v>1.8726692028238619E-2</v>
      </c>
      <c r="J6" s="172">
        <v>2.9389620897308448E-4</v>
      </c>
      <c r="K6" s="172">
        <v>0</v>
      </c>
      <c r="L6" s="172">
        <v>0</v>
      </c>
      <c r="M6" s="172">
        <v>0</v>
      </c>
      <c r="N6" s="172">
        <v>0</v>
      </c>
      <c r="O6" s="172">
        <v>0</v>
      </c>
      <c r="P6" s="172">
        <v>0</v>
      </c>
      <c r="Q6" s="172">
        <v>0</v>
      </c>
      <c r="R6" s="172">
        <v>0</v>
      </c>
      <c r="S6" s="172">
        <v>0</v>
      </c>
      <c r="T6" s="172">
        <v>0</v>
      </c>
      <c r="U6" s="172">
        <v>0</v>
      </c>
      <c r="V6" s="172">
        <v>0</v>
      </c>
      <c r="W6" s="172">
        <v>8.3690342385559731E-7</v>
      </c>
      <c r="X6" s="172">
        <v>3.7766258773341279E-4</v>
      </c>
      <c r="Y6" s="172">
        <v>2.4629463406090594E-5</v>
      </c>
      <c r="Z6" s="172">
        <v>0</v>
      </c>
      <c r="AA6" s="172">
        <v>0</v>
      </c>
      <c r="AB6" s="172">
        <v>0</v>
      </c>
      <c r="AC6" s="172">
        <v>0</v>
      </c>
      <c r="AD6" s="172">
        <v>0</v>
      </c>
      <c r="AE6" s="172">
        <v>0</v>
      </c>
      <c r="AF6" s="172">
        <v>0</v>
      </c>
      <c r="AG6" s="172">
        <v>0</v>
      </c>
      <c r="AH6" s="172">
        <v>2.7803805228783613E-6</v>
      </c>
      <c r="AI6" s="172">
        <v>4.5309797023727232E-5</v>
      </c>
      <c r="AJ6" s="172">
        <v>4.3167368325732526E-5</v>
      </c>
      <c r="AK6" s="172">
        <v>0</v>
      </c>
      <c r="AL6" s="172">
        <v>0</v>
      </c>
      <c r="AM6" s="172">
        <v>1.1436889166146808E-3</v>
      </c>
      <c r="AN6" s="172">
        <v>0</v>
      </c>
      <c r="AO6" s="172">
        <v>0</v>
      </c>
      <c r="AP6" s="184">
        <v>3.2029965914383355E-4</v>
      </c>
      <c r="AQ6" s="180">
        <v>3.2830513201933804E-4</v>
      </c>
      <c r="AR6" s="181">
        <v>5.0911500837573466E-4</v>
      </c>
      <c r="AS6" s="181">
        <v>0</v>
      </c>
      <c r="AT6" s="181">
        <v>0</v>
      </c>
      <c r="AU6" s="181">
        <v>0</v>
      </c>
      <c r="AV6" s="181">
        <v>-4.9216437987624428E-2</v>
      </c>
      <c r="AW6" s="184">
        <v>4.1359268126648833E-4</v>
      </c>
      <c r="AX6" s="184">
        <v>5.3742014375348518E-4</v>
      </c>
      <c r="AY6" s="184">
        <v>8.1339414978906234E-5</v>
      </c>
      <c r="AZ6" s="184">
        <v>8.1339414978906234E-5</v>
      </c>
      <c r="BA6" s="184">
        <v>6.914930315724193E-5</v>
      </c>
      <c r="BB6" s="184">
        <v>7.1181729616102719E-5</v>
      </c>
      <c r="BC6" s="184">
        <v>2.6994886596297038E-4</v>
      </c>
      <c r="BD6" s="184">
        <v>4.0733342097124225E-4</v>
      </c>
      <c r="BE6" s="181">
        <v>6.858064453888667E-4</v>
      </c>
      <c r="BF6" s="181">
        <v>1.1017934749341985E-3</v>
      </c>
      <c r="BG6" s="181">
        <v>6.2967689704220519E-4</v>
      </c>
      <c r="BH6" s="184">
        <v>6.8417703240448481E-4</v>
      </c>
      <c r="BI6" s="184">
        <v>8.5571995175476995E-4</v>
      </c>
      <c r="BJ6" s="184">
        <v>8.1364598401141759E-4</v>
      </c>
      <c r="BK6" s="184">
        <v>-1.4737508518092277E-4</v>
      </c>
      <c r="BL6" s="183">
        <v>2.4232494479336765E-4</v>
      </c>
    </row>
    <row r="7" spans="1:64">
      <c r="A7" s="161">
        <v>3</v>
      </c>
      <c r="B7" s="3" t="s">
        <v>75</v>
      </c>
      <c r="C7" s="172">
        <v>0</v>
      </c>
      <c r="D7" s="172">
        <v>0</v>
      </c>
      <c r="E7" s="172">
        <v>5.3335427999135952E-2</v>
      </c>
      <c r="F7" s="172">
        <v>0</v>
      </c>
      <c r="G7" s="172">
        <v>1.0699388268344141E-2</v>
      </c>
      <c r="H7" s="172">
        <v>0</v>
      </c>
      <c r="I7" s="172">
        <v>0</v>
      </c>
      <c r="J7" s="172">
        <v>4.800695046970703E-5</v>
      </c>
      <c r="K7" s="172">
        <v>0</v>
      </c>
      <c r="L7" s="172">
        <v>0</v>
      </c>
      <c r="M7" s="172">
        <v>0</v>
      </c>
      <c r="N7" s="172">
        <v>0</v>
      </c>
      <c r="O7" s="172">
        <v>0</v>
      </c>
      <c r="P7" s="172">
        <v>0</v>
      </c>
      <c r="Q7" s="172">
        <v>0</v>
      </c>
      <c r="R7" s="172">
        <v>0</v>
      </c>
      <c r="S7" s="172">
        <v>0</v>
      </c>
      <c r="T7" s="172">
        <v>0</v>
      </c>
      <c r="U7" s="172">
        <v>0</v>
      </c>
      <c r="V7" s="172">
        <v>0</v>
      </c>
      <c r="W7" s="172">
        <v>0</v>
      </c>
      <c r="X7" s="172">
        <v>2.1090593807929318E-3</v>
      </c>
      <c r="Y7" s="172">
        <v>0</v>
      </c>
      <c r="Z7" s="172">
        <v>0</v>
      </c>
      <c r="AA7" s="172">
        <v>0</v>
      </c>
      <c r="AB7" s="172">
        <v>0</v>
      </c>
      <c r="AC7" s="172">
        <v>0</v>
      </c>
      <c r="AD7" s="172">
        <v>0</v>
      </c>
      <c r="AE7" s="172">
        <v>0</v>
      </c>
      <c r="AF7" s="172">
        <v>2.7790824025723187E-6</v>
      </c>
      <c r="AG7" s="172">
        <v>0</v>
      </c>
      <c r="AH7" s="172">
        <v>4.8656659150371322E-6</v>
      </c>
      <c r="AI7" s="172">
        <v>8.7134225045629291E-5</v>
      </c>
      <c r="AJ7" s="172">
        <v>2.8756607771878958E-4</v>
      </c>
      <c r="AK7" s="172">
        <v>0</v>
      </c>
      <c r="AL7" s="172">
        <v>0</v>
      </c>
      <c r="AM7" s="172">
        <v>3.7029927859622185E-3</v>
      </c>
      <c r="AN7" s="172">
        <v>0</v>
      </c>
      <c r="AO7" s="172">
        <v>0</v>
      </c>
      <c r="AP7" s="184">
        <v>8.3506515012678206E-4</v>
      </c>
      <c r="AQ7" s="180">
        <v>1.3684222759390108E-3</v>
      </c>
      <c r="AR7" s="181">
        <v>1.1608350684055029E-3</v>
      </c>
      <c r="AS7" s="181">
        <v>0</v>
      </c>
      <c r="AT7" s="181">
        <v>0</v>
      </c>
      <c r="AU7" s="181">
        <v>0</v>
      </c>
      <c r="AV7" s="181">
        <v>-1.3233118105999461E-2</v>
      </c>
      <c r="AW7" s="184">
        <v>6.7698838315694921E-4</v>
      </c>
      <c r="AX7" s="184">
        <v>1.1862315480289057E-3</v>
      </c>
      <c r="AY7" s="184">
        <v>5.5497610411445121E-4</v>
      </c>
      <c r="AZ7" s="184">
        <v>5.5497610411445121E-4</v>
      </c>
      <c r="BA7" s="184">
        <v>3.3882379838679659E-3</v>
      </c>
      <c r="BB7" s="184">
        <v>2.9158554090782207E-3</v>
      </c>
      <c r="BC7" s="184">
        <v>1.6162089308949686E-3</v>
      </c>
      <c r="BD7" s="184">
        <v>1.6688196250885016E-3</v>
      </c>
      <c r="BE7" s="181">
        <v>1.3429548638913969E-3</v>
      </c>
      <c r="BF7" s="181">
        <v>6.1822856093530021E-3</v>
      </c>
      <c r="BG7" s="181">
        <v>1.1075566849760216E-3</v>
      </c>
      <c r="BH7" s="184">
        <v>1.3619646640580874E-3</v>
      </c>
      <c r="BI7" s="184">
        <v>2.9837658222643996E-3</v>
      </c>
      <c r="BJ7" s="184">
        <v>2.5859900943302791E-3</v>
      </c>
      <c r="BK7" s="184">
        <v>8.7183693877842649E-4</v>
      </c>
      <c r="BL7" s="183">
        <v>1.2963455366858557E-3</v>
      </c>
    </row>
    <row r="8" spans="1:64">
      <c r="A8" s="161">
        <v>4</v>
      </c>
      <c r="B8" s="3" t="s">
        <v>76</v>
      </c>
      <c r="C8" s="172">
        <v>6.1506289018052096E-6</v>
      </c>
      <c r="D8" s="172">
        <v>4.2021220716461814E-4</v>
      </c>
      <c r="E8" s="172">
        <v>0</v>
      </c>
      <c r="F8" s="172">
        <v>7.6091919038198143E-4</v>
      </c>
      <c r="G8" s="172">
        <v>2.0917947693772603E-4</v>
      </c>
      <c r="H8" s="172">
        <v>2.0437850899866552E-4</v>
      </c>
      <c r="I8" s="172">
        <v>2.0533770958769152E-3</v>
      </c>
      <c r="J8" s="172">
        <v>4.5735402081628213E-3</v>
      </c>
      <c r="K8" s="172">
        <v>0.52835137931536991</v>
      </c>
      <c r="L8" s="172">
        <v>7.2399819196127202E-5</v>
      </c>
      <c r="M8" s="172">
        <v>4.9051371706176509E-2</v>
      </c>
      <c r="N8" s="172">
        <v>5.6765055179266215E-2</v>
      </c>
      <c r="O8" s="172">
        <v>0.10900303131019073</v>
      </c>
      <c r="P8" s="172">
        <v>6.9389404083797723E-5</v>
      </c>
      <c r="Q8" s="172">
        <v>3.5744054318794378E-5</v>
      </c>
      <c r="R8" s="172">
        <v>1.5415327460093571E-5</v>
      </c>
      <c r="S8" s="172">
        <v>2.2583865183358401E-5</v>
      </c>
      <c r="T8" s="172">
        <v>8.7170341744060616E-5</v>
      </c>
      <c r="U8" s="172">
        <v>1.7293444219995669E-5</v>
      </c>
      <c r="V8" s="172">
        <v>0</v>
      </c>
      <c r="W8" s="172">
        <v>4.0171364345068674E-5</v>
      </c>
      <c r="X8" s="172">
        <v>2.1276765506107761E-4</v>
      </c>
      <c r="Y8" s="172">
        <v>1.8394560354956177E-3</v>
      </c>
      <c r="Z8" s="172">
        <v>0.25598594677601444</v>
      </c>
      <c r="AA8" s="172">
        <v>0</v>
      </c>
      <c r="AB8" s="172">
        <v>0</v>
      </c>
      <c r="AC8" s="172">
        <v>1.7081969195743311E-6</v>
      </c>
      <c r="AD8" s="172">
        <v>8.4144415377223621E-7</v>
      </c>
      <c r="AE8" s="172">
        <v>5.6953251631995422E-7</v>
      </c>
      <c r="AF8" s="172">
        <v>5.0023483246301738E-6</v>
      </c>
      <c r="AG8" s="172">
        <v>0</v>
      </c>
      <c r="AH8" s="172">
        <v>6.2558561764763128E-6</v>
      </c>
      <c r="AI8" s="172">
        <v>3.6015479685526773E-5</v>
      </c>
      <c r="AJ8" s="172">
        <v>5.1930668662535366E-6</v>
      </c>
      <c r="AK8" s="172">
        <v>3.1555197929979019E-5</v>
      </c>
      <c r="AL8" s="172">
        <v>4.0877540879811852E-6</v>
      </c>
      <c r="AM8" s="172">
        <v>1.9994561479277636E-6</v>
      </c>
      <c r="AN8" s="172">
        <v>0</v>
      </c>
      <c r="AO8" s="172">
        <v>1.3166973018238892E-4</v>
      </c>
      <c r="AP8" s="184">
        <v>1.5384464600994375E-2</v>
      </c>
      <c r="AQ8" s="180">
        <v>-4.8809966530308663E-4</v>
      </c>
      <c r="AR8" s="181">
        <v>-1.9466162084954558E-5</v>
      </c>
      <c r="AS8" s="181">
        <v>0</v>
      </c>
      <c r="AT8" s="181">
        <v>0</v>
      </c>
      <c r="AU8" s="181">
        <v>-3.8349577118498527E-5</v>
      </c>
      <c r="AV8" s="181">
        <v>-0.17902542372881355</v>
      </c>
      <c r="AW8" s="184">
        <v>4.7347452412105812E-4</v>
      </c>
      <c r="AX8" s="184">
        <v>1.5428769344281383E-2</v>
      </c>
      <c r="AY8" s="184">
        <v>1.2531718480003737E-4</v>
      </c>
      <c r="AZ8" s="184">
        <v>1.2531718480003737E-4</v>
      </c>
      <c r="BA8" s="184">
        <v>3.9324772628836911E-5</v>
      </c>
      <c r="BB8" s="184">
        <v>5.3662069637663585E-5</v>
      </c>
      <c r="BC8" s="184">
        <v>2.9736023109604604E-4</v>
      </c>
      <c r="BD8" s="184">
        <v>1.1138909785016341E-2</v>
      </c>
      <c r="BE8" s="181">
        <v>0.1482692537960536</v>
      </c>
      <c r="BF8" s="181">
        <v>0</v>
      </c>
      <c r="BG8" s="181">
        <v>0.21652733191281223</v>
      </c>
      <c r="BH8" s="184">
        <v>0.15323699820841202</v>
      </c>
      <c r="BI8" s="184">
        <v>7.5663484038493195E-4</v>
      </c>
      <c r="BJ8" s="184">
        <v>3.8155169936671014E-2</v>
      </c>
      <c r="BK8" s="184">
        <v>-2.8761044170040342E-2</v>
      </c>
      <c r="BL8" s="183">
        <v>1.6727778256510334E-4</v>
      </c>
    </row>
    <row r="9" spans="1:64">
      <c r="A9" s="161">
        <v>5</v>
      </c>
      <c r="B9" s="3" t="s">
        <v>77</v>
      </c>
      <c r="C9" s="172">
        <v>0.13580588615185904</v>
      </c>
      <c r="D9" s="172">
        <v>6.9335014182161994E-3</v>
      </c>
      <c r="E9" s="172">
        <v>0.14182196649843881</v>
      </c>
      <c r="F9" s="172">
        <v>0</v>
      </c>
      <c r="G9" s="172">
        <v>0.2265413735235573</v>
      </c>
      <c r="H9" s="172">
        <v>3.2580338787434326E-3</v>
      </c>
      <c r="I9" s="172">
        <v>1.4536946063378943E-3</v>
      </c>
      <c r="J9" s="172">
        <v>1.0012376426011337E-2</v>
      </c>
      <c r="K9" s="172">
        <v>0</v>
      </c>
      <c r="L9" s="172">
        <v>1.5654014961324798E-5</v>
      </c>
      <c r="M9" s="172">
        <v>2.8870521059441197E-4</v>
      </c>
      <c r="N9" s="172">
        <v>4.6192512840363758E-7</v>
      </c>
      <c r="O9" s="172">
        <v>0</v>
      </c>
      <c r="P9" s="172">
        <v>0</v>
      </c>
      <c r="Q9" s="172">
        <v>0</v>
      </c>
      <c r="R9" s="172">
        <v>0</v>
      </c>
      <c r="S9" s="172">
        <v>0</v>
      </c>
      <c r="T9" s="172">
        <v>0</v>
      </c>
      <c r="U9" s="172">
        <v>0</v>
      </c>
      <c r="V9" s="172">
        <v>0</v>
      </c>
      <c r="W9" s="172">
        <v>0</v>
      </c>
      <c r="X9" s="172">
        <v>3.127684529397841E-3</v>
      </c>
      <c r="Y9" s="172">
        <v>1.0490327006297845E-5</v>
      </c>
      <c r="Z9" s="172">
        <v>0</v>
      </c>
      <c r="AA9" s="172">
        <v>0</v>
      </c>
      <c r="AB9" s="172">
        <v>0</v>
      </c>
      <c r="AC9" s="172">
        <v>1.4280526247641408E-4</v>
      </c>
      <c r="AD9" s="172">
        <v>0</v>
      </c>
      <c r="AE9" s="172">
        <v>0</v>
      </c>
      <c r="AF9" s="172">
        <v>7.3923591908423673E-5</v>
      </c>
      <c r="AG9" s="172">
        <v>0</v>
      </c>
      <c r="AH9" s="172">
        <v>7.0343627228822538E-4</v>
      </c>
      <c r="AI9" s="172">
        <v>5.2199209750668323E-3</v>
      </c>
      <c r="AJ9" s="172">
        <v>6.5942212201045691E-3</v>
      </c>
      <c r="AK9" s="172">
        <v>1.6934622889088738E-3</v>
      </c>
      <c r="AL9" s="172">
        <v>3.1793642906520331E-6</v>
      </c>
      <c r="AM9" s="172">
        <v>0.10744944041887274</v>
      </c>
      <c r="AN9" s="172">
        <v>0</v>
      </c>
      <c r="AO9" s="172">
        <v>3.8763568565695294E-3</v>
      </c>
      <c r="AP9" s="184">
        <v>1.8339408428269817E-2</v>
      </c>
      <c r="AQ9" s="180">
        <v>9.2730220342134628E-2</v>
      </c>
      <c r="AR9" s="181">
        <v>0.10146071966313146</v>
      </c>
      <c r="AS9" s="181">
        <v>0</v>
      </c>
      <c r="AT9" s="181">
        <v>0</v>
      </c>
      <c r="AU9" s="181">
        <v>0</v>
      </c>
      <c r="AV9" s="181">
        <v>0.28848870056497178</v>
      </c>
      <c r="AW9" s="184">
        <v>5.4707104401531155E-2</v>
      </c>
      <c r="AX9" s="184">
        <v>4.7385355077597092E-2</v>
      </c>
      <c r="AY9" s="184">
        <v>5.6711863879072809E-3</v>
      </c>
      <c r="AZ9" s="184">
        <v>5.6711863879072809E-3</v>
      </c>
      <c r="BA9" s="184">
        <v>0.12495302441764684</v>
      </c>
      <c r="BB9" s="184">
        <v>0.10506546577832906</v>
      </c>
      <c r="BC9" s="184">
        <v>7.5832793068120352E-2</v>
      </c>
      <c r="BD9" s="184">
        <v>6.3478873636460917E-2</v>
      </c>
      <c r="BE9" s="181">
        <v>6.7621026252455085E-2</v>
      </c>
      <c r="BF9" s="181">
        <v>0.46339597233274166</v>
      </c>
      <c r="BG9" s="181">
        <v>0.19453361743755235</v>
      </c>
      <c r="BH9" s="184">
        <v>8.2464673003248376E-2</v>
      </c>
      <c r="BI9" s="184">
        <v>8.8916304558895182E-2</v>
      </c>
      <c r="BJ9" s="184">
        <v>8.733392658029733E-2</v>
      </c>
      <c r="BK9" s="184">
        <v>6.7004902831800467E-2</v>
      </c>
      <c r="BL9" s="183">
        <v>5.3791046349132482E-2</v>
      </c>
    </row>
    <row r="10" spans="1:64">
      <c r="A10" s="161">
        <v>6</v>
      </c>
      <c r="B10" s="3" t="s">
        <v>78</v>
      </c>
      <c r="C10" s="172">
        <v>2.4171971584094473E-3</v>
      </c>
      <c r="D10" s="172">
        <v>6.3031831074692715E-4</v>
      </c>
      <c r="E10" s="172">
        <v>1.82235924827681E-2</v>
      </c>
      <c r="F10" s="172">
        <v>2.5871252472987371E-3</v>
      </c>
      <c r="G10" s="172">
        <v>1.0189217507848964E-3</v>
      </c>
      <c r="H10" s="172">
        <v>0.2045107539162529</v>
      </c>
      <c r="I10" s="172">
        <v>2.9047120587046321E-3</v>
      </c>
      <c r="J10" s="172">
        <v>1.3910306623905353E-3</v>
      </c>
      <c r="K10" s="172">
        <v>2.2587837542443275E-4</v>
      </c>
      <c r="L10" s="172">
        <v>3.3480024498533413E-3</v>
      </c>
      <c r="M10" s="172">
        <v>3.4502054796961821E-3</v>
      </c>
      <c r="N10" s="172">
        <v>3.6907817759450644E-4</v>
      </c>
      <c r="O10" s="172">
        <v>6.5671713511154177E-4</v>
      </c>
      <c r="P10" s="172">
        <v>1.232047419176764E-3</v>
      </c>
      <c r="Q10" s="172">
        <v>7.9625584833569601E-4</v>
      </c>
      <c r="R10" s="172">
        <v>9.0289775123405201E-4</v>
      </c>
      <c r="S10" s="172">
        <v>1.3098641806347873E-3</v>
      </c>
      <c r="T10" s="172">
        <v>3.2579915226842652E-3</v>
      </c>
      <c r="U10" s="172">
        <v>1.4040629711948864E-3</v>
      </c>
      <c r="V10" s="172">
        <v>1.1018571082957863E-3</v>
      </c>
      <c r="W10" s="172">
        <v>1.4034870418058367E-3</v>
      </c>
      <c r="X10" s="172">
        <v>1.3965536959071483E-2</v>
      </c>
      <c r="Y10" s="172">
        <v>3.8139180185505469E-3</v>
      </c>
      <c r="Z10" s="172">
        <v>1.8418853393872373E-4</v>
      </c>
      <c r="AA10" s="172">
        <v>8.8461092915740811E-4</v>
      </c>
      <c r="AB10" s="172">
        <v>2.7433735425828054E-3</v>
      </c>
      <c r="AC10" s="172">
        <v>4.3627349325928415E-3</v>
      </c>
      <c r="AD10" s="172">
        <v>1.3698710823412006E-3</v>
      </c>
      <c r="AE10" s="172">
        <v>5.0118861436155973E-5</v>
      </c>
      <c r="AF10" s="172">
        <v>2.267731240499012E-3</v>
      </c>
      <c r="AG10" s="172">
        <v>6.9980910033255002E-4</v>
      </c>
      <c r="AH10" s="172">
        <v>4.2866516711477136E-3</v>
      </c>
      <c r="AI10" s="172">
        <v>4.6123049790819772E-4</v>
      </c>
      <c r="AJ10" s="172">
        <v>3.3618616625408831E-3</v>
      </c>
      <c r="AK10" s="172">
        <v>1.9974440289676716E-2</v>
      </c>
      <c r="AL10" s="172">
        <v>1.9998201388201288E-3</v>
      </c>
      <c r="AM10" s="172">
        <v>3.9715863951671811E-3</v>
      </c>
      <c r="AN10" s="172">
        <v>2.0048012607890926E-2</v>
      </c>
      <c r="AO10" s="172">
        <v>2.2120514670641338E-4</v>
      </c>
      <c r="AP10" s="184">
        <v>2.5966114475179641E-3</v>
      </c>
      <c r="AQ10" s="180">
        <v>1.2504648568240982E-2</v>
      </c>
      <c r="AR10" s="181">
        <v>1.212874021164739E-2</v>
      </c>
      <c r="AS10" s="181">
        <v>0</v>
      </c>
      <c r="AT10" s="181">
        <v>2.4994402295319278E-5</v>
      </c>
      <c r="AU10" s="181">
        <v>1.4034516048583435E-3</v>
      </c>
      <c r="AV10" s="181">
        <v>6.7981571159537263E-2</v>
      </c>
      <c r="AW10" s="184">
        <v>6.7466719974167803E-3</v>
      </c>
      <c r="AX10" s="184">
        <v>6.1741041886453681E-3</v>
      </c>
      <c r="AY10" s="184">
        <v>1.5559568472998428E-3</v>
      </c>
      <c r="AZ10" s="184">
        <v>1.5559568472998428E-3</v>
      </c>
      <c r="BA10" s="184">
        <v>4.5803626257983898E-3</v>
      </c>
      <c r="BB10" s="184">
        <v>4.0761111130577397E-3</v>
      </c>
      <c r="BC10" s="184">
        <v>5.6263528236850094E-3</v>
      </c>
      <c r="BD10" s="184">
        <v>5.5887361980477218E-3</v>
      </c>
      <c r="BE10" s="181">
        <v>4.0307372944212189E-2</v>
      </c>
      <c r="BF10" s="181">
        <v>0.21769602742241537</v>
      </c>
      <c r="BG10" s="181">
        <v>4.1252269928992683E-2</v>
      </c>
      <c r="BH10" s="184">
        <v>4.187459906510288E-2</v>
      </c>
      <c r="BI10" s="184">
        <v>5.1220275089504672E-3</v>
      </c>
      <c r="BJ10" s="184">
        <v>1.4136252730227337E-2</v>
      </c>
      <c r="BK10" s="184">
        <v>-9.0556528834154334E-4</v>
      </c>
      <c r="BL10" s="183">
        <v>2.1174857215009485E-3</v>
      </c>
    </row>
    <row r="11" spans="1:64">
      <c r="A11" s="161">
        <v>7</v>
      </c>
      <c r="B11" s="3" t="s">
        <v>79</v>
      </c>
      <c r="C11" s="172">
        <v>2.6410800504351569E-2</v>
      </c>
      <c r="D11" s="172">
        <v>9.7699338165773714E-3</v>
      </c>
      <c r="E11" s="172">
        <v>3.8685859042083145E-3</v>
      </c>
      <c r="F11" s="172">
        <v>6.087353523055851E-4</v>
      </c>
      <c r="G11" s="172">
        <v>1.6139947695665631E-2</v>
      </c>
      <c r="H11" s="172">
        <v>5.3138412339653034E-3</v>
      </c>
      <c r="I11" s="172">
        <v>0.30845900340266269</v>
      </c>
      <c r="J11" s="172">
        <v>1.7381443323111364E-2</v>
      </c>
      <c r="K11" s="172">
        <v>2.4045117383891229E-4</v>
      </c>
      <c r="L11" s="172">
        <v>5.8467745880548122E-3</v>
      </c>
      <c r="M11" s="172">
        <v>1.6805494666082128E-2</v>
      </c>
      <c r="N11" s="172">
        <v>3.4367229553230636E-4</v>
      </c>
      <c r="O11" s="172">
        <v>1.125228749794776E-3</v>
      </c>
      <c r="P11" s="172">
        <v>5.6945570951436666E-3</v>
      </c>
      <c r="Q11" s="172">
        <v>6.5708219003060304E-4</v>
      </c>
      <c r="R11" s="172">
        <v>1.050444456923519E-3</v>
      </c>
      <c r="S11" s="172">
        <v>4.2864176118014245E-3</v>
      </c>
      <c r="T11" s="172">
        <v>3.6103049872331771E-3</v>
      </c>
      <c r="U11" s="172">
        <v>5.6631912333766771E-3</v>
      </c>
      <c r="V11" s="172">
        <v>5.7775637939335581E-3</v>
      </c>
      <c r="W11" s="172">
        <v>2.4203247017903877E-3</v>
      </c>
      <c r="X11" s="172">
        <v>5.5093524682377784E-2</v>
      </c>
      <c r="Y11" s="172">
        <v>4.269973582619991E-2</v>
      </c>
      <c r="Z11" s="172">
        <v>3.9799169490288928E-3</v>
      </c>
      <c r="AA11" s="172">
        <v>3.8069863201238455E-3</v>
      </c>
      <c r="AB11" s="172">
        <v>4.5543586916080561E-3</v>
      </c>
      <c r="AC11" s="172">
        <v>7.4740448019055281E-3</v>
      </c>
      <c r="AD11" s="172">
        <v>4.551371427754026E-3</v>
      </c>
      <c r="AE11" s="172">
        <v>5.3222813650099729E-4</v>
      </c>
      <c r="AF11" s="172">
        <v>7.3840219436346506E-3</v>
      </c>
      <c r="AG11" s="172">
        <v>9.3142152241312195E-3</v>
      </c>
      <c r="AH11" s="172">
        <v>1.2066851469292087E-3</v>
      </c>
      <c r="AI11" s="172">
        <v>8.0703719237261856E-3</v>
      </c>
      <c r="AJ11" s="172">
        <v>5.8814727927112712E-3</v>
      </c>
      <c r="AK11" s="172">
        <v>1.8517641985242687E-2</v>
      </c>
      <c r="AL11" s="172">
        <v>3.4459766961681395E-3</v>
      </c>
      <c r="AM11" s="172">
        <v>5.0113035920896186E-3</v>
      </c>
      <c r="AN11" s="172">
        <v>0.43240667778408987</v>
      </c>
      <c r="AO11" s="172">
        <v>6.1094754804628449E-4</v>
      </c>
      <c r="AP11" s="184">
        <v>1.1773316329771182E-2</v>
      </c>
      <c r="AQ11" s="180">
        <v>9.6951701375976203E-3</v>
      </c>
      <c r="AR11" s="181">
        <v>1.9165801846449152E-3</v>
      </c>
      <c r="AS11" s="181">
        <v>9.7148707513723907E-6</v>
      </c>
      <c r="AT11" s="181">
        <v>3.1243002869149096E-4</v>
      </c>
      <c r="AU11" s="181">
        <v>2.2935905470436169E-3</v>
      </c>
      <c r="AV11" s="181">
        <v>0.11023675006725854</v>
      </c>
      <c r="AW11" s="184">
        <v>1.3370485397904061E-3</v>
      </c>
      <c r="AX11" s="184">
        <v>1.2329174433315167E-2</v>
      </c>
      <c r="AY11" s="184">
        <v>7.796908323863194E-3</v>
      </c>
      <c r="AZ11" s="184">
        <v>7.796908323863194E-3</v>
      </c>
      <c r="BA11" s="184">
        <v>1.6148932024833321E-2</v>
      </c>
      <c r="BB11" s="184">
        <v>1.4756420274061988E-2</v>
      </c>
      <c r="BC11" s="184">
        <v>6.9665698667108079E-3</v>
      </c>
      <c r="BD11" s="184">
        <v>1.3006408327467321E-2</v>
      </c>
      <c r="BE11" s="181">
        <v>1.8156136875276296E-2</v>
      </c>
      <c r="BF11" s="181">
        <v>1.5241476403256411E-2</v>
      </c>
      <c r="BG11" s="181">
        <v>1.8091966559659074E-2</v>
      </c>
      <c r="BH11" s="184">
        <v>1.8125963202163194E-2</v>
      </c>
      <c r="BI11" s="184">
        <v>2.2753363453656823E-2</v>
      </c>
      <c r="BJ11" s="184">
        <v>2.1618410815248203E-2</v>
      </c>
      <c r="BK11" s="184">
        <v>-4.2796993394295518E-3</v>
      </c>
      <c r="BL11" s="183">
        <v>9.5089693196356139E-3</v>
      </c>
    </row>
    <row r="12" spans="1:64">
      <c r="A12" s="161">
        <v>8</v>
      </c>
      <c r="B12" s="3" t="s">
        <v>80</v>
      </c>
      <c r="C12" s="172">
        <v>4.6910846634068332E-2</v>
      </c>
      <c r="D12" s="172">
        <v>9.4547746612039078E-4</v>
      </c>
      <c r="E12" s="172">
        <v>1.6063468373819296E-2</v>
      </c>
      <c r="F12" s="172">
        <v>5.0220666565210775E-3</v>
      </c>
      <c r="G12" s="172">
        <v>1.1145669369593634E-2</v>
      </c>
      <c r="H12" s="172">
        <v>0.13467341516488537</v>
      </c>
      <c r="I12" s="172">
        <v>3.2056241650626052E-2</v>
      </c>
      <c r="J12" s="172">
        <v>0.33105183228479129</v>
      </c>
      <c r="K12" s="172">
        <v>6.4630360968216723E-3</v>
      </c>
      <c r="L12" s="172">
        <v>0.1567671328301872</v>
      </c>
      <c r="M12" s="172">
        <v>2.5808820122396752E-2</v>
      </c>
      <c r="N12" s="172">
        <v>4.9121118154442818E-3</v>
      </c>
      <c r="O12" s="172">
        <v>4.9774353594124786E-3</v>
      </c>
      <c r="P12" s="172">
        <v>8.0969724632004858E-3</v>
      </c>
      <c r="Q12" s="172">
        <v>2.0176377895268398E-3</v>
      </c>
      <c r="R12" s="172">
        <v>3.6919709266924105E-3</v>
      </c>
      <c r="S12" s="172">
        <v>1.3672271982005177E-2</v>
      </c>
      <c r="T12" s="172">
        <v>1.4470276729514061E-2</v>
      </c>
      <c r="U12" s="172">
        <v>9.6332719278813973E-3</v>
      </c>
      <c r="V12" s="172">
        <v>1.0431712405713368E-2</v>
      </c>
      <c r="W12" s="172">
        <v>1.1149227412604268E-2</v>
      </c>
      <c r="X12" s="172">
        <v>3.9534889906036486E-2</v>
      </c>
      <c r="Y12" s="172">
        <v>4.9254365800439313E-3</v>
      </c>
      <c r="Z12" s="172">
        <v>1.7906014730748867E-3</v>
      </c>
      <c r="AA12" s="172">
        <v>8.8671714565540186E-3</v>
      </c>
      <c r="AB12" s="172">
        <v>1.5397856403222119E-2</v>
      </c>
      <c r="AC12" s="172">
        <v>1.2299017820935183E-5</v>
      </c>
      <c r="AD12" s="172">
        <v>2.6926212920711559E-5</v>
      </c>
      <c r="AE12" s="172">
        <v>3.4171950979197254E-5</v>
      </c>
      <c r="AF12" s="172">
        <v>6.6364487773426972E-4</v>
      </c>
      <c r="AG12" s="172">
        <v>6.3601953086523983E-4</v>
      </c>
      <c r="AH12" s="172">
        <v>9.2586671411849428E-4</v>
      </c>
      <c r="AI12" s="172">
        <v>8.9643690726943417E-3</v>
      </c>
      <c r="AJ12" s="172">
        <v>0.15753720102134641</v>
      </c>
      <c r="AK12" s="172">
        <v>2.177308657168552E-3</v>
      </c>
      <c r="AL12" s="172">
        <v>3.9910105745656309E-3</v>
      </c>
      <c r="AM12" s="172">
        <v>9.0908606192448994E-3</v>
      </c>
      <c r="AN12" s="172">
        <v>9.3276402352984299E-3</v>
      </c>
      <c r="AO12" s="172">
        <v>3.6814856558995937E-3</v>
      </c>
      <c r="AP12" s="184">
        <v>3.3856631153762293E-2</v>
      </c>
      <c r="AQ12" s="180">
        <v>2.1150985496467087E-2</v>
      </c>
      <c r="AR12" s="181">
        <v>7.9892300155183192E-3</v>
      </c>
      <c r="AS12" s="181">
        <v>0</v>
      </c>
      <c r="AT12" s="181">
        <v>0</v>
      </c>
      <c r="AU12" s="181">
        <v>0</v>
      </c>
      <c r="AV12" s="181">
        <v>0.24756187785848802</v>
      </c>
      <c r="AW12" s="184">
        <v>3.9042305044860036E-3</v>
      </c>
      <c r="AX12" s="184">
        <v>3.5486855015159233E-2</v>
      </c>
      <c r="AY12" s="184">
        <v>6.8651244609804318E-2</v>
      </c>
      <c r="AZ12" s="184">
        <v>6.8651244609804318E-2</v>
      </c>
      <c r="BA12" s="184">
        <v>9.5511073310876424E-2</v>
      </c>
      <c r="BB12" s="184">
        <v>9.1032802124265261E-2</v>
      </c>
      <c r="BC12" s="184">
        <v>4.0455282359245837E-2</v>
      </c>
      <c r="BD12" s="184">
        <v>5.0984913528051831E-2</v>
      </c>
      <c r="BE12" s="181">
        <v>9.7961931925552692E-2</v>
      </c>
      <c r="BF12" s="181">
        <v>8.1012425781967309E-2</v>
      </c>
      <c r="BG12" s="181">
        <v>9.761116327184613E-2</v>
      </c>
      <c r="BH12" s="184">
        <v>9.778850061210459E-2</v>
      </c>
      <c r="BI12" s="184">
        <v>6.0251554921971928E-2</v>
      </c>
      <c r="BJ12" s="184">
        <v>6.9458161922320752E-2</v>
      </c>
      <c r="BK12" s="184">
        <v>1.8193629883952827E-2</v>
      </c>
      <c r="BL12" s="183">
        <v>4.3482702558285971E-2</v>
      </c>
    </row>
    <row r="13" spans="1:64">
      <c r="A13" s="161">
        <v>9</v>
      </c>
      <c r="B13" s="3" t="s">
        <v>81</v>
      </c>
      <c r="C13" s="172">
        <v>2.1441092351692961E-2</v>
      </c>
      <c r="D13" s="172">
        <v>1.9119655425990124E-2</v>
      </c>
      <c r="E13" s="172">
        <v>4.0512145788739864E-2</v>
      </c>
      <c r="F13" s="172">
        <v>9.9376046263886769E-2</v>
      </c>
      <c r="G13" s="172">
        <v>4.8357373197956671E-3</v>
      </c>
      <c r="H13" s="172">
        <v>7.6341384243619184E-3</v>
      </c>
      <c r="I13" s="172">
        <v>4.9928921562065803E-3</v>
      </c>
      <c r="J13" s="172">
        <v>7.9381248953507028E-3</v>
      </c>
      <c r="K13" s="172">
        <v>9.6289765523673507E-2</v>
      </c>
      <c r="L13" s="172">
        <v>1.555617736781652E-3</v>
      </c>
      <c r="M13" s="172">
        <v>2.2593855925407129E-2</v>
      </c>
      <c r="N13" s="172">
        <v>2.8310005344473737E-2</v>
      </c>
      <c r="O13" s="172">
        <v>3.7280710535905208E-3</v>
      </c>
      <c r="P13" s="172">
        <v>5.0608005378449811E-3</v>
      </c>
      <c r="Q13" s="172">
        <v>2.4503690003224569E-3</v>
      </c>
      <c r="R13" s="172">
        <v>2.129517379130069E-3</v>
      </c>
      <c r="S13" s="172">
        <v>3.0397882536800408E-3</v>
      </c>
      <c r="T13" s="172">
        <v>1.6090192246924521E-3</v>
      </c>
      <c r="U13" s="172">
        <v>1.4954711763577207E-3</v>
      </c>
      <c r="V13" s="172">
        <v>4.7906830795468972E-4</v>
      </c>
      <c r="W13" s="172">
        <v>3.9275877681543185E-3</v>
      </c>
      <c r="X13" s="172">
        <v>8.6250688170384331E-3</v>
      </c>
      <c r="Y13" s="172">
        <v>1.6659095387175166E-2</v>
      </c>
      <c r="Z13" s="172">
        <v>3.6686744420712618E-2</v>
      </c>
      <c r="AA13" s="172">
        <v>1.4590814789852248E-2</v>
      </c>
      <c r="AB13" s="172">
        <v>1.7536074017294012E-2</v>
      </c>
      <c r="AC13" s="172">
        <v>1.0206818233840542E-2</v>
      </c>
      <c r="AD13" s="172">
        <v>2.5554658950062816E-3</v>
      </c>
      <c r="AE13" s="172">
        <v>8.1614009588649441E-4</v>
      </c>
      <c r="AF13" s="172">
        <v>3.1469217493767909E-2</v>
      </c>
      <c r="AG13" s="172">
        <v>2.7223136852078554E-3</v>
      </c>
      <c r="AH13" s="172">
        <v>1.160530830249428E-2</v>
      </c>
      <c r="AI13" s="172">
        <v>6.0337546369930092E-3</v>
      </c>
      <c r="AJ13" s="172">
        <v>3.1814025889385727E-3</v>
      </c>
      <c r="AK13" s="172">
        <v>5.9797100077310233E-3</v>
      </c>
      <c r="AL13" s="172">
        <v>3.4200875869442584E-3</v>
      </c>
      <c r="AM13" s="172">
        <v>8.3343997099455617E-3</v>
      </c>
      <c r="AN13" s="172">
        <v>0</v>
      </c>
      <c r="AO13" s="172">
        <v>1.088118650227262E-2</v>
      </c>
      <c r="AP13" s="184">
        <v>9.7794242217770933E-3</v>
      </c>
      <c r="AQ13" s="180">
        <v>1.6269988843436221E-3</v>
      </c>
      <c r="AR13" s="181">
        <v>6.0242927132958465E-3</v>
      </c>
      <c r="AS13" s="181">
        <v>0</v>
      </c>
      <c r="AT13" s="181">
        <v>0</v>
      </c>
      <c r="AU13" s="181">
        <v>0</v>
      </c>
      <c r="AV13" s="181">
        <v>-1.2375571697605597E-2</v>
      </c>
      <c r="AW13" s="184">
        <v>3.2679448931362326E-3</v>
      </c>
      <c r="AX13" s="184">
        <v>1.1396385624792098E-2</v>
      </c>
      <c r="AY13" s="184">
        <v>8.8733907249715897E-5</v>
      </c>
      <c r="AZ13" s="184">
        <v>8.8733907249715897E-5</v>
      </c>
      <c r="BA13" s="184">
        <v>4.0356561217613322E-3</v>
      </c>
      <c r="BB13" s="184">
        <v>3.3775957809544167E-3</v>
      </c>
      <c r="BC13" s="184">
        <v>3.3139442158848344E-3</v>
      </c>
      <c r="BD13" s="184">
        <v>9.159036535068648E-3</v>
      </c>
      <c r="BE13" s="181">
        <v>1.3081963659351966E-2</v>
      </c>
      <c r="BF13" s="181">
        <v>5.9680479892269085E-3</v>
      </c>
      <c r="BG13" s="181">
        <v>1.5415839747229702E-2</v>
      </c>
      <c r="BH13" s="184">
        <v>1.323474913934772E-2</v>
      </c>
      <c r="BI13" s="184">
        <v>2.6317935800488929E-2</v>
      </c>
      <c r="BJ13" s="184">
        <v>2.3109050376095005E-2</v>
      </c>
      <c r="BK13" s="184">
        <v>-1.1880125500253733E-2</v>
      </c>
      <c r="BL13" s="183">
        <v>3.4937661596103962E-3</v>
      </c>
    </row>
    <row r="14" spans="1:64">
      <c r="A14" s="161">
        <v>10</v>
      </c>
      <c r="B14" s="3" t="s">
        <v>82</v>
      </c>
      <c r="C14" s="172">
        <v>8.0511732324630193E-3</v>
      </c>
      <c r="D14" s="172">
        <v>5.1475995377665718E-3</v>
      </c>
      <c r="E14" s="172">
        <v>1.5160143746440705E-2</v>
      </c>
      <c r="F14" s="172">
        <v>7.3048242276670221E-3</v>
      </c>
      <c r="G14" s="172">
        <v>2.2777373406189631E-2</v>
      </c>
      <c r="H14" s="172">
        <v>8.5838973779439522E-3</v>
      </c>
      <c r="I14" s="172">
        <v>1.9527161065614366E-2</v>
      </c>
      <c r="J14" s="172">
        <v>2.9288923391445162E-2</v>
      </c>
      <c r="K14" s="172">
        <v>1.7487358097375438E-4</v>
      </c>
      <c r="L14" s="172">
        <v>0.19598631056391633</v>
      </c>
      <c r="M14" s="172">
        <v>1.0151017774973892E-2</v>
      </c>
      <c r="N14" s="172">
        <v>9.372460855309806E-4</v>
      </c>
      <c r="O14" s="172">
        <v>2.8350959247498268E-3</v>
      </c>
      <c r="P14" s="172">
        <v>7.9674455755773966E-3</v>
      </c>
      <c r="Q14" s="172">
        <v>7.7595018343544469E-3</v>
      </c>
      <c r="R14" s="172">
        <v>2.6494543524626536E-2</v>
      </c>
      <c r="S14" s="172">
        <v>4.0912930166172083E-2</v>
      </c>
      <c r="T14" s="172">
        <v>1.7136236347853249E-2</v>
      </c>
      <c r="U14" s="172">
        <v>3.007000550919723E-2</v>
      </c>
      <c r="V14" s="172">
        <v>4.9260198765440973E-2</v>
      </c>
      <c r="W14" s="172">
        <v>3.1670099365543512E-2</v>
      </c>
      <c r="X14" s="172">
        <v>6.0660058457913231E-2</v>
      </c>
      <c r="Y14" s="172">
        <v>1.4186114820733994E-2</v>
      </c>
      <c r="Z14" s="172">
        <v>1.733539142952694E-5</v>
      </c>
      <c r="AA14" s="172">
        <v>3.9423107301199488E-2</v>
      </c>
      <c r="AB14" s="172">
        <v>2.0664954299520807E-2</v>
      </c>
      <c r="AC14" s="172">
        <v>6.01251151751773E-3</v>
      </c>
      <c r="AD14" s="172">
        <v>2.5874407728496262E-3</v>
      </c>
      <c r="AE14" s="172">
        <v>7.0194882636434358E-4</v>
      </c>
      <c r="AF14" s="172">
        <v>2.6123374584179795E-3</v>
      </c>
      <c r="AG14" s="172">
        <v>2.7992364013302001E-3</v>
      </c>
      <c r="AH14" s="172">
        <v>1.8121130057859719E-3</v>
      </c>
      <c r="AI14" s="172">
        <v>4.1667586416819927E-3</v>
      </c>
      <c r="AJ14" s="172">
        <v>2.3177306557447814E-3</v>
      </c>
      <c r="AK14" s="172">
        <v>7.1209563328652643E-3</v>
      </c>
      <c r="AL14" s="172">
        <v>7.6418291700314942E-3</v>
      </c>
      <c r="AM14" s="172">
        <v>2.8245650516392873E-3</v>
      </c>
      <c r="AN14" s="172">
        <v>4.6106763913577306E-2</v>
      </c>
      <c r="AO14" s="172">
        <v>2.1646503641984736E-3</v>
      </c>
      <c r="AP14" s="184">
        <v>1.276313443077504E-2</v>
      </c>
      <c r="AQ14" s="180">
        <v>2.585766084046114E-3</v>
      </c>
      <c r="AR14" s="181">
        <v>2.8816966460243139E-3</v>
      </c>
      <c r="AS14" s="181">
        <v>1.2364380956292134E-5</v>
      </c>
      <c r="AT14" s="181">
        <v>0</v>
      </c>
      <c r="AU14" s="181">
        <v>0</v>
      </c>
      <c r="AV14" s="181">
        <v>0.14630414312617701</v>
      </c>
      <c r="AW14" s="184">
        <v>1.1704860450218611E-3</v>
      </c>
      <c r="AX14" s="184">
        <v>1.3216337019933737E-2</v>
      </c>
      <c r="AY14" s="184">
        <v>3.0139950495820165E-2</v>
      </c>
      <c r="AZ14" s="184">
        <v>3.0139950495820165E-2</v>
      </c>
      <c r="BA14" s="184">
        <v>2.3828242475457839E-2</v>
      </c>
      <c r="BB14" s="184">
        <v>2.4880577562195118E-2</v>
      </c>
      <c r="BC14" s="184">
        <v>1.1117037083493903E-2</v>
      </c>
      <c r="BD14" s="184">
        <v>1.6470815372374784E-2</v>
      </c>
      <c r="BE14" s="181">
        <v>1.7202477188494342E-2</v>
      </c>
      <c r="BF14" s="181">
        <v>5.0743710595580582E-2</v>
      </c>
      <c r="BG14" s="181">
        <v>1.7501644468682007E-2</v>
      </c>
      <c r="BH14" s="184">
        <v>1.7509769393748098E-2</v>
      </c>
      <c r="BI14" s="184">
        <v>2.7424981441267281E-2</v>
      </c>
      <c r="BJ14" s="184">
        <v>2.4993098426591705E-2</v>
      </c>
      <c r="BK14" s="184">
        <v>4.6623068083680755E-4</v>
      </c>
      <c r="BL14" s="183">
        <v>1.3009812518289246E-2</v>
      </c>
    </row>
    <row r="15" spans="1:64">
      <c r="A15" s="161">
        <v>11</v>
      </c>
      <c r="B15" s="3" t="s">
        <v>83</v>
      </c>
      <c r="C15" s="172">
        <v>2.6324691699726298E-3</v>
      </c>
      <c r="D15" s="172">
        <v>2.1010610358230907E-4</v>
      </c>
      <c r="E15" s="172">
        <v>1.9637491899534592E-5</v>
      </c>
      <c r="F15" s="172">
        <v>0</v>
      </c>
      <c r="G15" s="172">
        <v>2.4481570909476399E-3</v>
      </c>
      <c r="H15" s="172">
        <v>3.0055663088039046E-4</v>
      </c>
      <c r="I15" s="172">
        <v>1.2421994426165433E-3</v>
      </c>
      <c r="J15" s="172">
        <v>8.0476041604462534E-3</v>
      </c>
      <c r="K15" s="172">
        <v>4.8673146704361642E-3</v>
      </c>
      <c r="L15" s="172">
        <v>2.7003175808285279E-3</v>
      </c>
      <c r="M15" s="172">
        <v>9.3283861378727767E-2</v>
      </c>
      <c r="N15" s="172">
        <v>4.2016709679594871E-3</v>
      </c>
      <c r="O15" s="172">
        <v>6.2908696296355617E-3</v>
      </c>
      <c r="P15" s="172">
        <v>6.9050166997165832E-3</v>
      </c>
      <c r="Q15" s="172">
        <v>3.8337399536392011E-3</v>
      </c>
      <c r="R15" s="172">
        <v>4.1224990007564521E-3</v>
      </c>
      <c r="S15" s="172">
        <v>5.5646643811795102E-3</v>
      </c>
      <c r="T15" s="172">
        <v>2.7901773553244736E-2</v>
      </c>
      <c r="U15" s="172">
        <v>8.9456516458006168E-3</v>
      </c>
      <c r="V15" s="172">
        <v>2.2923418535631904E-3</v>
      </c>
      <c r="W15" s="172">
        <v>7.0718339315797973E-3</v>
      </c>
      <c r="X15" s="172">
        <v>7.8910204070777156E-3</v>
      </c>
      <c r="Y15" s="172">
        <v>5.767308127358043E-2</v>
      </c>
      <c r="Z15" s="172">
        <v>5.8506946074653418E-5</v>
      </c>
      <c r="AA15" s="172">
        <v>5.3550554461493094E-3</v>
      </c>
      <c r="AB15" s="172">
        <v>4.9309001582370688E-4</v>
      </c>
      <c r="AC15" s="172">
        <v>2.0805838480415353E-4</v>
      </c>
      <c r="AD15" s="172">
        <v>1.1780218152811307E-5</v>
      </c>
      <c r="AE15" s="172">
        <v>6.6920070667594622E-5</v>
      </c>
      <c r="AF15" s="172">
        <v>5.3358382129388516E-5</v>
      </c>
      <c r="AG15" s="172">
        <v>3.7523276157241289E-6</v>
      </c>
      <c r="AH15" s="172">
        <v>2.078334440851575E-4</v>
      </c>
      <c r="AI15" s="172">
        <v>1.767082083925362E-3</v>
      </c>
      <c r="AJ15" s="172">
        <v>6.7704609268780486E-4</v>
      </c>
      <c r="AK15" s="172">
        <v>4.154767727447237E-4</v>
      </c>
      <c r="AL15" s="172">
        <v>6.7584200921288931E-4</v>
      </c>
      <c r="AM15" s="172">
        <v>1.0357182846265816E-3</v>
      </c>
      <c r="AN15" s="172">
        <v>5.3876743205849478E-3</v>
      </c>
      <c r="AO15" s="172">
        <v>2.7597975446228716E-3</v>
      </c>
      <c r="AP15" s="184">
        <v>6.1636427811083278E-3</v>
      </c>
      <c r="AQ15" s="180">
        <v>1.0168743027147639E-3</v>
      </c>
      <c r="AR15" s="181">
        <v>4.4543159123807785E-4</v>
      </c>
      <c r="AS15" s="181">
        <v>0</v>
      </c>
      <c r="AT15" s="181">
        <v>0</v>
      </c>
      <c r="AU15" s="181">
        <v>0</v>
      </c>
      <c r="AV15" s="181">
        <v>9.1891982781813292E-2</v>
      </c>
      <c r="AW15" s="184">
        <v>-2.719770466378268E-6</v>
      </c>
      <c r="AX15" s="184">
        <v>6.0783569216548055E-3</v>
      </c>
      <c r="AY15" s="184">
        <v>1.0218020766847767E-2</v>
      </c>
      <c r="AZ15" s="184">
        <v>1.0218020766847767E-2</v>
      </c>
      <c r="BA15" s="184">
        <v>1.2106579011099553E-2</v>
      </c>
      <c r="BB15" s="184">
        <v>1.1791704479932786E-2</v>
      </c>
      <c r="BC15" s="184">
        <v>4.9451245974483152E-3</v>
      </c>
      <c r="BD15" s="184">
        <v>7.6724569302253362E-3</v>
      </c>
      <c r="BE15" s="181">
        <v>6.2429099757740367E-3</v>
      </c>
      <c r="BF15" s="181">
        <v>3.8868825365734223E-3</v>
      </c>
      <c r="BG15" s="181">
        <v>6.215248300715695E-3</v>
      </c>
      <c r="BH15" s="184">
        <v>6.2207205710590819E-3</v>
      </c>
      <c r="BI15" s="184">
        <v>9.8739600838992584E-3</v>
      </c>
      <c r="BJ15" s="184">
        <v>8.9779377822843814E-3</v>
      </c>
      <c r="BK15" s="184">
        <v>1.8496703883807424E-3</v>
      </c>
      <c r="BL15" s="183">
        <v>7.1422852700978676E-3</v>
      </c>
    </row>
    <row r="16" spans="1:64">
      <c r="A16" s="161">
        <v>12</v>
      </c>
      <c r="B16" s="3" t="s">
        <v>84</v>
      </c>
      <c r="C16" s="172">
        <v>3.0753144509026051E-5</v>
      </c>
      <c r="D16" s="172">
        <v>0</v>
      </c>
      <c r="E16" s="172">
        <v>2.9456237849301888E-4</v>
      </c>
      <c r="F16" s="172">
        <v>2.2827575711459442E-3</v>
      </c>
      <c r="G16" s="172">
        <v>0</v>
      </c>
      <c r="H16" s="172">
        <v>1.202226523521562E-4</v>
      </c>
      <c r="I16" s="172">
        <v>2.4603044994926794E-3</v>
      </c>
      <c r="J16" s="172">
        <v>1.9905320926463891E-5</v>
      </c>
      <c r="K16" s="172">
        <v>0</v>
      </c>
      <c r="L16" s="172">
        <v>2.0604597192843766E-3</v>
      </c>
      <c r="M16" s="172">
        <v>5.8346966634944732E-3</v>
      </c>
      <c r="N16" s="172">
        <v>0.54496818028752991</v>
      </c>
      <c r="O16" s="172">
        <v>6.0466028903562695E-4</v>
      </c>
      <c r="P16" s="172">
        <v>0.17733772902358313</v>
      </c>
      <c r="Q16" s="172">
        <v>0.11889004824686822</v>
      </c>
      <c r="R16" s="172">
        <v>7.7301260643457784E-2</v>
      </c>
      <c r="S16" s="172">
        <v>1.7985790232026632E-2</v>
      </c>
      <c r="T16" s="172">
        <v>4.7834725032053259E-3</v>
      </c>
      <c r="U16" s="172">
        <v>5.0407095911912135E-2</v>
      </c>
      <c r="V16" s="172">
        <v>1.0194573593275797E-2</v>
      </c>
      <c r="W16" s="172">
        <v>6.5362994306546005E-2</v>
      </c>
      <c r="X16" s="172">
        <v>5.9734519158397541E-3</v>
      </c>
      <c r="Y16" s="172">
        <v>1.9362407046580699E-2</v>
      </c>
      <c r="Z16" s="172">
        <v>0</v>
      </c>
      <c r="AA16" s="172">
        <v>3.6858788714892007E-5</v>
      </c>
      <c r="AB16" s="172">
        <v>0</v>
      </c>
      <c r="AC16" s="172">
        <v>0</v>
      </c>
      <c r="AD16" s="172">
        <v>0</v>
      </c>
      <c r="AE16" s="172">
        <v>0</v>
      </c>
      <c r="AF16" s="172">
        <v>3.0736651372449843E-4</v>
      </c>
      <c r="AG16" s="172">
        <v>0</v>
      </c>
      <c r="AH16" s="172">
        <v>3.1279280882381566E-5</v>
      </c>
      <c r="AI16" s="172">
        <v>0</v>
      </c>
      <c r="AJ16" s="172">
        <v>2.5965334331267683E-6</v>
      </c>
      <c r="AK16" s="172">
        <v>5.2591996549965023E-6</v>
      </c>
      <c r="AL16" s="172">
        <v>1.526094859512976E-4</v>
      </c>
      <c r="AM16" s="172">
        <v>5.9983684437832912E-5</v>
      </c>
      <c r="AN16" s="172">
        <v>1.8325422859132473E-5</v>
      </c>
      <c r="AO16" s="172">
        <v>2.4964580842580936E-3</v>
      </c>
      <c r="AP16" s="184">
        <v>4.3791953890290364E-2</v>
      </c>
      <c r="AQ16" s="180">
        <v>0</v>
      </c>
      <c r="AR16" s="181">
        <v>-1.2604560155461526E-4</v>
      </c>
      <c r="AS16" s="181">
        <v>0</v>
      </c>
      <c r="AT16" s="181">
        <v>-8.9771561577355074E-4</v>
      </c>
      <c r="AU16" s="181">
        <v>-1.2326649788088812E-3</v>
      </c>
      <c r="AV16" s="181">
        <v>0.4642857142857143</v>
      </c>
      <c r="AW16" s="184">
        <v>-1.644992206216373E-3</v>
      </c>
      <c r="AX16" s="184">
        <v>4.231547074697508E-2</v>
      </c>
      <c r="AY16" s="184">
        <v>8.5088811744010465E-2</v>
      </c>
      <c r="AZ16" s="184">
        <v>8.5088811744010465E-2</v>
      </c>
      <c r="BA16" s="184">
        <v>5.6927708920057642E-2</v>
      </c>
      <c r="BB16" s="184">
        <v>6.1622938244236779E-2</v>
      </c>
      <c r="BC16" s="184">
        <v>2.4896351966501407E-2</v>
      </c>
      <c r="BD16" s="184">
        <v>4.7702511144730383E-2</v>
      </c>
      <c r="BE16" s="181">
        <v>1.7242768671839489E-2</v>
      </c>
      <c r="BF16" s="181">
        <v>3.7644610393585114E-3</v>
      </c>
      <c r="BG16" s="181">
        <v>1.7119340638334955E-2</v>
      </c>
      <c r="BH16" s="184">
        <v>1.7118993643824132E-2</v>
      </c>
      <c r="BI16" s="184">
        <v>3.3471831008141592E-2</v>
      </c>
      <c r="BJ16" s="184">
        <v>2.9461005295343463E-2</v>
      </c>
      <c r="BK16" s="184">
        <v>2.1392674827964968E-2</v>
      </c>
      <c r="BL16" s="183">
        <v>5.511060864699615E-2</v>
      </c>
    </row>
    <row r="17" spans="1:64">
      <c r="A17" s="161">
        <v>13</v>
      </c>
      <c r="B17" s="3" t="s">
        <v>85</v>
      </c>
      <c r="C17" s="172">
        <v>0</v>
      </c>
      <c r="D17" s="172">
        <v>0</v>
      </c>
      <c r="E17" s="172">
        <v>0</v>
      </c>
      <c r="F17" s="172">
        <v>1.5218383807639628E-4</v>
      </c>
      <c r="G17" s="172">
        <v>1.365345680917058E-3</v>
      </c>
      <c r="H17" s="172">
        <v>1.2022265235215619E-5</v>
      </c>
      <c r="I17" s="172">
        <v>8.0850049928921563E-4</v>
      </c>
      <c r="J17" s="172">
        <v>6.4756692578710907E-3</v>
      </c>
      <c r="K17" s="172">
        <v>7.2863992072397667E-6</v>
      </c>
      <c r="L17" s="172">
        <v>2.3500589960688853E-3</v>
      </c>
      <c r="M17" s="172">
        <v>9.0781749553576208E-3</v>
      </c>
      <c r="N17" s="172">
        <v>1.1940302644105628E-2</v>
      </c>
      <c r="O17" s="172">
        <v>0.51002094286961364</v>
      </c>
      <c r="P17" s="172">
        <v>6.6584530172054887E-2</v>
      </c>
      <c r="Q17" s="172">
        <v>3.5450496766303852E-2</v>
      </c>
      <c r="R17" s="172">
        <v>1.5715926345565397E-2</v>
      </c>
      <c r="S17" s="172">
        <v>2.086297465638649E-2</v>
      </c>
      <c r="T17" s="172">
        <v>2.9721454437152E-2</v>
      </c>
      <c r="U17" s="172">
        <v>6.9938805912381524E-2</v>
      </c>
      <c r="V17" s="172">
        <v>4.7729575521525736E-2</v>
      </c>
      <c r="W17" s="172">
        <v>2.0924259403237645E-2</v>
      </c>
      <c r="X17" s="172">
        <v>1.8446955693795428E-2</v>
      </c>
      <c r="Y17" s="172">
        <v>8.2189431588472681E-3</v>
      </c>
      <c r="Z17" s="172">
        <v>3.4887475251922965E-4</v>
      </c>
      <c r="AA17" s="172">
        <v>1.9482502606442916E-4</v>
      </c>
      <c r="AB17" s="172">
        <v>4.4826365074882447E-6</v>
      </c>
      <c r="AC17" s="172">
        <v>1.2982296588764916E-5</v>
      </c>
      <c r="AD17" s="172">
        <v>0</v>
      </c>
      <c r="AE17" s="172">
        <v>0</v>
      </c>
      <c r="AF17" s="172">
        <v>1.8341943856977303E-5</v>
      </c>
      <c r="AG17" s="172">
        <v>6.6603815179103282E-5</v>
      </c>
      <c r="AH17" s="172">
        <v>1.9115116094788731E-4</v>
      </c>
      <c r="AI17" s="172">
        <v>8.0744381875616481E-5</v>
      </c>
      <c r="AJ17" s="172">
        <v>1.6705446975379345E-3</v>
      </c>
      <c r="AK17" s="172">
        <v>2.051087865448636E-4</v>
      </c>
      <c r="AL17" s="172">
        <v>3.7016884241162959E-4</v>
      </c>
      <c r="AM17" s="172">
        <v>3.8122963887156027E-4</v>
      </c>
      <c r="AN17" s="172">
        <v>9.7124741153402111E-4</v>
      </c>
      <c r="AO17" s="172">
        <v>2.1804507318203604E-3</v>
      </c>
      <c r="AP17" s="184">
        <v>1.1481452111675167E-2</v>
      </c>
      <c r="AQ17" s="180">
        <v>1.3945704722945332E-4</v>
      </c>
      <c r="AR17" s="181">
        <v>7.0439320449493942E-4</v>
      </c>
      <c r="AS17" s="181">
        <v>0</v>
      </c>
      <c r="AT17" s="181">
        <v>0</v>
      </c>
      <c r="AU17" s="181">
        <v>-1.997036363735973E-3</v>
      </c>
      <c r="AV17" s="181">
        <v>-0.22375235404896421</v>
      </c>
      <c r="AW17" s="184">
        <v>6.0810316220678232E-4</v>
      </c>
      <c r="AX17" s="184">
        <v>1.1650933237035303E-2</v>
      </c>
      <c r="AY17" s="184">
        <v>2.4546600868658251E-2</v>
      </c>
      <c r="AZ17" s="184">
        <v>2.4546600868658251E-2</v>
      </c>
      <c r="BA17" s="184">
        <v>1.2742939490154712E-2</v>
      </c>
      <c r="BB17" s="184">
        <v>1.4710934045747595E-2</v>
      </c>
      <c r="BC17" s="184">
        <v>6.5243404347823603E-3</v>
      </c>
      <c r="BD17" s="184">
        <v>1.2504714188681858E-2</v>
      </c>
      <c r="BE17" s="181">
        <v>4.5738778396274118E-2</v>
      </c>
      <c r="BF17" s="181">
        <v>1.230336047009855E-2</v>
      </c>
      <c r="BG17" s="181">
        <v>4.5426690429473379E-2</v>
      </c>
      <c r="BH17" s="184">
        <v>4.5431195099074048E-2</v>
      </c>
      <c r="BI17" s="184">
        <v>2.1860933007999732E-2</v>
      </c>
      <c r="BJ17" s="184">
        <v>2.764196116514105E-2</v>
      </c>
      <c r="BK17" s="184">
        <v>-9.6848477867490703E-3</v>
      </c>
      <c r="BL17" s="183">
        <v>6.3572939897482217E-3</v>
      </c>
    </row>
    <row r="18" spans="1:64">
      <c r="A18" s="161">
        <v>14</v>
      </c>
      <c r="B18" s="3" t="s">
        <v>86</v>
      </c>
      <c r="C18" s="172">
        <v>2.8231386659285911E-3</v>
      </c>
      <c r="D18" s="172">
        <v>1.2606366214938543E-3</v>
      </c>
      <c r="E18" s="172">
        <v>1.826286746656717E-3</v>
      </c>
      <c r="F18" s="172">
        <v>8.5222949322781918E-3</v>
      </c>
      <c r="G18" s="172">
        <v>1.2966761286463247E-2</v>
      </c>
      <c r="H18" s="172">
        <v>9.3773668834681834E-4</v>
      </c>
      <c r="I18" s="172">
        <v>5.7317866522457305E-3</v>
      </c>
      <c r="J18" s="172">
        <v>1.4171417598411321E-2</v>
      </c>
      <c r="K18" s="172">
        <v>9.5451829614840941E-4</v>
      </c>
      <c r="L18" s="172">
        <v>7.5080569258254067E-3</v>
      </c>
      <c r="M18" s="172">
        <v>8.7680841736080661E-3</v>
      </c>
      <c r="N18" s="172">
        <v>5.7371100947731788E-4</v>
      </c>
      <c r="O18" s="172">
        <v>1.870042085957866E-3</v>
      </c>
      <c r="P18" s="172">
        <v>9.7169837505435508E-2</v>
      </c>
      <c r="Q18" s="172">
        <v>3.3851900975280326E-2</v>
      </c>
      <c r="R18" s="172">
        <v>3.1528749035165664E-2</v>
      </c>
      <c r="S18" s="172">
        <v>3.5009507807242192E-2</v>
      </c>
      <c r="T18" s="172">
        <v>1.6446137809046101E-2</v>
      </c>
      <c r="U18" s="172">
        <v>3.2027458695431978E-2</v>
      </c>
      <c r="V18" s="172">
        <v>2.3407277526666138E-2</v>
      </c>
      <c r="W18" s="172">
        <v>1.9746736285872819E-2</v>
      </c>
      <c r="X18" s="172">
        <v>1.7263435612518186E-2</v>
      </c>
      <c r="Y18" s="172">
        <v>9.235410235640111E-2</v>
      </c>
      <c r="Z18" s="172">
        <v>6.6018949027448425E-4</v>
      </c>
      <c r="AA18" s="172">
        <v>7.2664469180787089E-4</v>
      </c>
      <c r="AB18" s="172">
        <v>1.4792700474711205E-4</v>
      </c>
      <c r="AC18" s="172">
        <v>2.6972429360078687E-3</v>
      </c>
      <c r="AD18" s="172">
        <v>1.1359496075925188E-4</v>
      </c>
      <c r="AE18" s="172">
        <v>2.8903775203237677E-4</v>
      </c>
      <c r="AF18" s="172">
        <v>2.0309534197998505E-3</v>
      </c>
      <c r="AG18" s="172">
        <v>4.5590780531048168E-4</v>
      </c>
      <c r="AH18" s="172">
        <v>3.5456802618006301E-3</v>
      </c>
      <c r="AI18" s="172">
        <v>2.0970303494314782E-4</v>
      </c>
      <c r="AJ18" s="172">
        <v>3.8298868138619835E-4</v>
      </c>
      <c r="AK18" s="172">
        <v>2.156271858548566E-3</v>
      </c>
      <c r="AL18" s="172">
        <v>1.2540321152128948E-3</v>
      </c>
      <c r="AM18" s="172">
        <v>2.7525846303138881E-3</v>
      </c>
      <c r="AN18" s="172">
        <v>3.8483388004178197E-4</v>
      </c>
      <c r="AO18" s="172">
        <v>3.0336705834022406E-3</v>
      </c>
      <c r="AP18" s="184">
        <v>1.3264815036620494E-2</v>
      </c>
      <c r="AQ18" s="180">
        <v>3.2772406098921531E-3</v>
      </c>
      <c r="AR18" s="181">
        <v>2.3737267060065176E-3</v>
      </c>
      <c r="AS18" s="181">
        <v>2.6495102049197431E-6</v>
      </c>
      <c r="AT18" s="181">
        <v>8.9979848263149395E-4</v>
      </c>
      <c r="AU18" s="181">
        <v>3.3342694441288348E-3</v>
      </c>
      <c r="AV18" s="181">
        <v>0.22385324186171643</v>
      </c>
      <c r="AW18" s="184">
        <v>1.3898027083192948E-3</v>
      </c>
      <c r="AX18" s="184">
        <v>1.3828637402387947E-2</v>
      </c>
      <c r="AY18" s="184">
        <v>1.0852779550726216E-2</v>
      </c>
      <c r="AZ18" s="184">
        <v>1.0852779550726216E-2</v>
      </c>
      <c r="BA18" s="184">
        <v>3.6144994875320226E-2</v>
      </c>
      <c r="BB18" s="184">
        <v>3.1928087895225686E-2</v>
      </c>
      <c r="BC18" s="184">
        <v>1.420082927137461E-2</v>
      </c>
      <c r="BD18" s="184">
        <v>1.8878624978227062E-2</v>
      </c>
      <c r="BE18" s="181">
        <v>1.3112324143281055E-2</v>
      </c>
      <c r="BF18" s="181">
        <v>1.0864907877823345E-2</v>
      </c>
      <c r="BG18" s="181">
        <v>1.3079850901506165E-2</v>
      </c>
      <c r="BH18" s="184">
        <v>1.3090604258407813E-2</v>
      </c>
      <c r="BI18" s="184">
        <v>2.8490001041514917E-2</v>
      </c>
      <c r="BJ18" s="184">
        <v>2.4713023676471289E-2</v>
      </c>
      <c r="BK18" s="184">
        <v>6.1320160319842908E-3</v>
      </c>
      <c r="BL18" s="183">
        <v>1.6509204669369264E-2</v>
      </c>
    </row>
    <row r="19" spans="1:64">
      <c r="A19" s="161">
        <v>15</v>
      </c>
      <c r="B19" s="3" t="s">
        <v>70</v>
      </c>
      <c r="C19" s="172">
        <v>0</v>
      </c>
      <c r="D19" s="172">
        <v>0</v>
      </c>
      <c r="E19" s="172">
        <v>0</v>
      </c>
      <c r="F19" s="172">
        <v>3.9567797899863035E-3</v>
      </c>
      <c r="G19" s="172">
        <v>0</v>
      </c>
      <c r="H19" s="172">
        <v>0</v>
      </c>
      <c r="I19" s="172">
        <v>5.0865925451970518E-5</v>
      </c>
      <c r="J19" s="172">
        <v>3.1028882620664301E-5</v>
      </c>
      <c r="K19" s="172">
        <v>0</v>
      </c>
      <c r="L19" s="172">
        <v>3.4243157727897996E-4</v>
      </c>
      <c r="M19" s="172">
        <v>8.4829432248728447E-4</v>
      </c>
      <c r="N19" s="172">
        <v>4.3882887198345569E-5</v>
      </c>
      <c r="O19" s="172">
        <v>0</v>
      </c>
      <c r="P19" s="172">
        <v>1.1842458296968145E-3</v>
      </c>
      <c r="Q19" s="172">
        <v>0.17208632721476244</v>
      </c>
      <c r="R19" s="172">
        <v>3.5240539668592481E-2</v>
      </c>
      <c r="S19" s="172">
        <v>1.462079431970623E-2</v>
      </c>
      <c r="T19" s="172">
        <v>1.9213796159420027E-3</v>
      </c>
      <c r="U19" s="172">
        <v>1.6713702089953909E-2</v>
      </c>
      <c r="V19" s="172">
        <v>1.4132515084663347E-3</v>
      </c>
      <c r="W19" s="172">
        <v>1.487093693849011E-2</v>
      </c>
      <c r="X19" s="172">
        <v>1.0638382753053881E-4</v>
      </c>
      <c r="Y19" s="172">
        <v>7.6228189241850383E-3</v>
      </c>
      <c r="Z19" s="172">
        <v>0</v>
      </c>
      <c r="AA19" s="172">
        <v>1.2142338110934422E-2</v>
      </c>
      <c r="AB19" s="172">
        <v>0</v>
      </c>
      <c r="AC19" s="172">
        <v>3.7580332230635281E-6</v>
      </c>
      <c r="AD19" s="172">
        <v>0</v>
      </c>
      <c r="AE19" s="172">
        <v>0</v>
      </c>
      <c r="AF19" s="172">
        <v>1.133865620249506E-4</v>
      </c>
      <c r="AG19" s="172">
        <v>1.8761638078620644E-6</v>
      </c>
      <c r="AH19" s="172">
        <v>2.8290371820287324E-4</v>
      </c>
      <c r="AI19" s="172">
        <v>0</v>
      </c>
      <c r="AJ19" s="172">
        <v>0</v>
      </c>
      <c r="AK19" s="172">
        <v>0</v>
      </c>
      <c r="AL19" s="172">
        <v>9.7452057457471462E-3</v>
      </c>
      <c r="AM19" s="172">
        <v>3.4657239897414573E-5</v>
      </c>
      <c r="AN19" s="172">
        <v>0</v>
      </c>
      <c r="AO19" s="172">
        <v>0</v>
      </c>
      <c r="AP19" s="184">
        <v>8.7385648859470248E-3</v>
      </c>
      <c r="AQ19" s="180">
        <v>0</v>
      </c>
      <c r="AR19" s="181">
        <v>5.2408897921031505E-5</v>
      </c>
      <c r="AS19" s="181">
        <v>0</v>
      </c>
      <c r="AT19" s="181">
        <v>1.0681982680962076E-2</v>
      </c>
      <c r="AU19" s="181">
        <v>4.895192511304193E-2</v>
      </c>
      <c r="AV19" s="181">
        <v>-0.28631961259079902</v>
      </c>
      <c r="AW19" s="184">
        <v>1.0944309464111903E-2</v>
      </c>
      <c r="AX19" s="184">
        <v>1.4480336542226942E-2</v>
      </c>
      <c r="AY19" s="184">
        <v>0.10409615953422482</v>
      </c>
      <c r="AZ19" s="184">
        <v>0.10409615953422482</v>
      </c>
      <c r="BA19" s="184">
        <v>6.8865152473434749E-2</v>
      </c>
      <c r="BB19" s="184">
        <v>7.473912901853956E-2</v>
      </c>
      <c r="BC19" s="184">
        <v>3.7706687341423413E-2</v>
      </c>
      <c r="BD19" s="184">
        <v>3.1293341636545437E-2</v>
      </c>
      <c r="BE19" s="181">
        <v>2.4323003769807377E-2</v>
      </c>
      <c r="BF19" s="181">
        <v>0</v>
      </c>
      <c r="BG19" s="181">
        <v>2.4099196599744757E-2</v>
      </c>
      <c r="BH19" s="184">
        <v>2.4099541752178148E-2</v>
      </c>
      <c r="BI19" s="184">
        <v>2.6518265464046391E-2</v>
      </c>
      <c r="BJ19" s="184">
        <v>2.5925030232777972E-2</v>
      </c>
      <c r="BK19" s="184">
        <v>4.6749898225547197E-2</v>
      </c>
      <c r="BL19" s="183">
        <v>3.347347822340354E-2</v>
      </c>
    </row>
    <row r="20" spans="1:64">
      <c r="A20" s="161">
        <v>16</v>
      </c>
      <c r="B20" s="3" t="s">
        <v>71</v>
      </c>
      <c r="C20" s="172">
        <v>0</v>
      </c>
      <c r="D20" s="172">
        <v>2.1010610358230907E-4</v>
      </c>
      <c r="E20" s="172">
        <v>0</v>
      </c>
      <c r="F20" s="172">
        <v>6.087353523055851E-4</v>
      </c>
      <c r="G20" s="172">
        <v>0</v>
      </c>
      <c r="H20" s="172">
        <v>0</v>
      </c>
      <c r="I20" s="172">
        <v>5.8897387365439552E-5</v>
      </c>
      <c r="J20" s="172">
        <v>0</v>
      </c>
      <c r="K20" s="172">
        <v>2.1859197621719297E-5</v>
      </c>
      <c r="L20" s="172">
        <v>2.6807500621268718E-3</v>
      </c>
      <c r="M20" s="172">
        <v>1.0372002010243689E-3</v>
      </c>
      <c r="N20" s="172">
        <v>6.466951797650926E-5</v>
      </c>
      <c r="O20" s="172">
        <v>1.4015304712746318E-4</v>
      </c>
      <c r="P20" s="172">
        <v>5.0114569616076135E-4</v>
      </c>
      <c r="Q20" s="172">
        <v>3.2504274076282373E-3</v>
      </c>
      <c r="R20" s="172">
        <v>0.18757700781887432</v>
      </c>
      <c r="S20" s="172">
        <v>1.7750918034119703E-3</v>
      </c>
      <c r="T20" s="172">
        <v>2.7240731795018943E-3</v>
      </c>
      <c r="U20" s="172">
        <v>2.1015652214013783E-3</v>
      </c>
      <c r="V20" s="172">
        <v>5.1020774797174459E-4</v>
      </c>
      <c r="W20" s="172">
        <v>1.4503536335417502E-3</v>
      </c>
      <c r="X20" s="172">
        <v>4.7872722388742464E-5</v>
      </c>
      <c r="Y20" s="172">
        <v>5.1995533857302365E-5</v>
      </c>
      <c r="Z20" s="172">
        <v>1.0834619643454336E-5</v>
      </c>
      <c r="AA20" s="172">
        <v>3.3172909843402803E-4</v>
      </c>
      <c r="AB20" s="172">
        <v>0</v>
      </c>
      <c r="AC20" s="172">
        <v>2.7331150713189298E-6</v>
      </c>
      <c r="AD20" s="172">
        <v>0</v>
      </c>
      <c r="AE20" s="172">
        <v>0</v>
      </c>
      <c r="AF20" s="172">
        <v>7.8925940233053857E-5</v>
      </c>
      <c r="AG20" s="172">
        <v>2.8142457117930969E-6</v>
      </c>
      <c r="AH20" s="172">
        <v>1.8767568529428937E-5</v>
      </c>
      <c r="AI20" s="172">
        <v>0</v>
      </c>
      <c r="AJ20" s="172">
        <v>0</v>
      </c>
      <c r="AK20" s="172">
        <v>0</v>
      </c>
      <c r="AL20" s="172">
        <v>1.354091251388701E-2</v>
      </c>
      <c r="AM20" s="172">
        <v>1.0663766122281406E-5</v>
      </c>
      <c r="AN20" s="172">
        <v>0</v>
      </c>
      <c r="AO20" s="172">
        <v>0</v>
      </c>
      <c r="AP20" s="184">
        <v>5.4142148947996871E-3</v>
      </c>
      <c r="AQ20" s="180">
        <v>0</v>
      </c>
      <c r="AR20" s="181">
        <v>7.2227388731505603E-6</v>
      </c>
      <c r="AS20" s="181">
        <v>0</v>
      </c>
      <c r="AT20" s="181">
        <v>1.8766630390068891E-3</v>
      </c>
      <c r="AU20" s="181">
        <v>7.3253647199611457E-2</v>
      </c>
      <c r="AV20" s="181">
        <v>-0.21991861716437988</v>
      </c>
      <c r="AW20" s="184">
        <v>1.5122767859759632E-2</v>
      </c>
      <c r="AX20" s="184">
        <v>1.3438742879817141E-2</v>
      </c>
      <c r="AY20" s="184">
        <v>0.12045316562105951</v>
      </c>
      <c r="AZ20" s="184">
        <v>0.12045316562105951</v>
      </c>
      <c r="BA20" s="184">
        <v>3.3349509701849696E-2</v>
      </c>
      <c r="BB20" s="184">
        <v>4.7872081565307645E-2</v>
      </c>
      <c r="BC20" s="184">
        <v>2.8861336519911334E-2</v>
      </c>
      <c r="BD20" s="184">
        <v>2.3046102651606778E-2</v>
      </c>
      <c r="BE20" s="181">
        <v>2.0618457244777569E-2</v>
      </c>
      <c r="BF20" s="181">
        <v>0</v>
      </c>
      <c r="BG20" s="181">
        <v>2.0436388578110858E-2</v>
      </c>
      <c r="BH20" s="184">
        <v>2.0429725536901346E-2</v>
      </c>
      <c r="BI20" s="184">
        <v>2.3656258881738557E-2</v>
      </c>
      <c r="BJ20" s="184">
        <v>2.2864893896301131E-2</v>
      </c>
      <c r="BK20" s="184">
        <v>3.3464007833445275E-2</v>
      </c>
      <c r="BL20" s="183">
        <v>2.3119693732225464E-2</v>
      </c>
    </row>
    <row r="21" spans="1:64">
      <c r="A21" s="161">
        <v>17</v>
      </c>
      <c r="B21" s="3" t="s">
        <v>72</v>
      </c>
      <c r="C21" s="172">
        <v>1.2301257803610419E-5</v>
      </c>
      <c r="D21" s="172">
        <v>0</v>
      </c>
      <c r="E21" s="172">
        <v>1.9637491899534592E-5</v>
      </c>
      <c r="F21" s="172">
        <v>0</v>
      </c>
      <c r="G21" s="172">
        <v>0</v>
      </c>
      <c r="H21" s="172">
        <v>0</v>
      </c>
      <c r="I21" s="172">
        <v>0</v>
      </c>
      <c r="J21" s="172">
        <v>2.3418024619369282E-6</v>
      </c>
      <c r="K21" s="172">
        <v>0</v>
      </c>
      <c r="L21" s="172">
        <v>0</v>
      </c>
      <c r="M21" s="172">
        <v>0</v>
      </c>
      <c r="N21" s="172">
        <v>0</v>
      </c>
      <c r="O21" s="172">
        <v>0</v>
      </c>
      <c r="P21" s="172">
        <v>2.4671788118683638E-5</v>
      </c>
      <c r="Q21" s="172">
        <v>1.8845482255738823E-3</v>
      </c>
      <c r="R21" s="172">
        <v>5.3997689903070622E-3</v>
      </c>
      <c r="S21" s="172">
        <v>0.14169117016039062</v>
      </c>
      <c r="T21" s="172">
        <v>3.2688878154022727E-5</v>
      </c>
      <c r="U21" s="172">
        <v>6.0280005566842041E-4</v>
      </c>
      <c r="V21" s="172">
        <v>2.4432483705689176E-4</v>
      </c>
      <c r="W21" s="172">
        <v>4.4021120094804421E-4</v>
      </c>
      <c r="X21" s="172">
        <v>1.4627776285449086E-4</v>
      </c>
      <c r="Y21" s="172">
        <v>2.0661383190664887E-4</v>
      </c>
      <c r="Z21" s="172">
        <v>0</v>
      </c>
      <c r="AA21" s="172">
        <v>1.1584190738966058E-4</v>
      </c>
      <c r="AB21" s="172">
        <v>2.2413182537441221E-5</v>
      </c>
      <c r="AC21" s="172">
        <v>8.9372862832128995E-4</v>
      </c>
      <c r="AD21" s="172">
        <v>1.2621662306583544E-5</v>
      </c>
      <c r="AE21" s="172">
        <v>0</v>
      </c>
      <c r="AF21" s="172">
        <v>5.6693281012475301E-5</v>
      </c>
      <c r="AG21" s="172">
        <v>6.378956946731019E-5</v>
      </c>
      <c r="AH21" s="172">
        <v>3.2766784462121487E-3</v>
      </c>
      <c r="AI21" s="172">
        <v>0</v>
      </c>
      <c r="AJ21" s="172">
        <v>1.1679856515562486E-2</v>
      </c>
      <c r="AK21" s="172">
        <v>0</v>
      </c>
      <c r="AL21" s="172">
        <v>4.2394551841351538E-3</v>
      </c>
      <c r="AM21" s="172">
        <v>8.7709476355764563E-4</v>
      </c>
      <c r="AN21" s="172">
        <v>2.3438215836830433E-2</v>
      </c>
      <c r="AO21" s="172">
        <v>0</v>
      </c>
      <c r="AP21" s="184">
        <v>2.4466444079363136E-3</v>
      </c>
      <c r="AQ21" s="180">
        <v>2.3823912235031611E-4</v>
      </c>
      <c r="AR21" s="181">
        <v>2.8080599423907303E-4</v>
      </c>
      <c r="AS21" s="181">
        <v>1.1039625853832263E-6</v>
      </c>
      <c r="AT21" s="181">
        <v>1.6444233843462143E-2</v>
      </c>
      <c r="AU21" s="181">
        <v>2.3388716315791855E-2</v>
      </c>
      <c r="AV21" s="181">
        <v>4.5567662093085819E-2</v>
      </c>
      <c r="AW21" s="184">
        <v>5.3713591007200877E-3</v>
      </c>
      <c r="AX21" s="184">
        <v>5.2897037838702194E-3</v>
      </c>
      <c r="AY21" s="184">
        <v>8.109422918255834E-3</v>
      </c>
      <c r="AZ21" s="184">
        <v>8.109422918255834E-3</v>
      </c>
      <c r="BA21" s="184">
        <v>1.4539886922200337E-2</v>
      </c>
      <c r="BB21" s="184">
        <v>1.3467751951203465E-2</v>
      </c>
      <c r="BC21" s="184">
        <v>8.7678531486879829E-3</v>
      </c>
      <c r="BD21" s="184">
        <v>7.5714880654421633E-3</v>
      </c>
      <c r="BE21" s="181">
        <v>1.9880442116744289E-2</v>
      </c>
      <c r="BF21" s="181">
        <v>6.1210748607455471E-4</v>
      </c>
      <c r="BG21" s="181">
        <v>1.9697080435601481E-2</v>
      </c>
      <c r="BH21" s="184">
        <v>1.9702867307480967E-2</v>
      </c>
      <c r="BI21" s="184">
        <v>9.9434774671486766E-3</v>
      </c>
      <c r="BJ21" s="184">
        <v>1.2337142299787298E-2</v>
      </c>
      <c r="BK21" s="184">
        <v>6.0281846791209442E-3</v>
      </c>
      <c r="BL21" s="183">
        <v>5.6360978886875945E-3</v>
      </c>
    </row>
    <row r="22" spans="1:64">
      <c r="A22" s="161">
        <v>18</v>
      </c>
      <c r="B22" s="3" t="s">
        <v>87</v>
      </c>
      <c r="C22" s="172">
        <v>0</v>
      </c>
      <c r="D22" s="172">
        <v>0</v>
      </c>
      <c r="E22" s="172">
        <v>0</v>
      </c>
      <c r="F22" s="172">
        <v>0</v>
      </c>
      <c r="G22" s="172">
        <v>0</v>
      </c>
      <c r="H22" s="172">
        <v>0</v>
      </c>
      <c r="I22" s="172">
        <v>8.0314619134690287E-6</v>
      </c>
      <c r="J22" s="172">
        <v>4.6836049238738565E-6</v>
      </c>
      <c r="K22" s="172">
        <v>0</v>
      </c>
      <c r="L22" s="172">
        <v>0</v>
      </c>
      <c r="M22" s="172">
        <v>0</v>
      </c>
      <c r="N22" s="172">
        <v>4.6192512840363758E-7</v>
      </c>
      <c r="O22" s="172">
        <v>4.4048100525774143E-5</v>
      </c>
      <c r="P22" s="172">
        <v>8.6073700799057535E-3</v>
      </c>
      <c r="Q22" s="172">
        <v>3.8740470787220968E-3</v>
      </c>
      <c r="R22" s="172">
        <v>9.6004457231825598E-3</v>
      </c>
      <c r="S22" s="172">
        <v>0.12712457711712444</v>
      </c>
      <c r="T22" s="172">
        <v>0.34549964950258422</v>
      </c>
      <c r="U22" s="172">
        <v>9.2026651668035045E-2</v>
      </c>
      <c r="V22" s="172">
        <v>0.32519396278118318</v>
      </c>
      <c r="W22" s="172">
        <v>8.0007967320595112E-3</v>
      </c>
      <c r="X22" s="172">
        <v>1.4388412673505373E-3</v>
      </c>
      <c r="Y22" s="172">
        <v>3.8951040275558087E-4</v>
      </c>
      <c r="Z22" s="172">
        <v>3.6115398811514455E-6</v>
      </c>
      <c r="AA22" s="172">
        <v>2.1062164979938286E-5</v>
      </c>
      <c r="AB22" s="172">
        <v>0</v>
      </c>
      <c r="AC22" s="172">
        <v>2.7331150713189297E-5</v>
      </c>
      <c r="AD22" s="172">
        <v>4.459654014992852E-5</v>
      </c>
      <c r="AE22" s="172">
        <v>0</v>
      </c>
      <c r="AF22" s="172">
        <v>8.3372472077169552E-6</v>
      </c>
      <c r="AG22" s="172">
        <v>5.6097297855075732E-4</v>
      </c>
      <c r="AH22" s="172">
        <v>1.6286078912760001E-3</v>
      </c>
      <c r="AI22" s="172">
        <v>8.9051177996633129E-4</v>
      </c>
      <c r="AJ22" s="172">
        <v>1.6228333957042302E-6</v>
      </c>
      <c r="AK22" s="172">
        <v>0</v>
      </c>
      <c r="AL22" s="172">
        <v>1.3837501782714976E-2</v>
      </c>
      <c r="AM22" s="172">
        <v>3.3324269132129392E-5</v>
      </c>
      <c r="AN22" s="172">
        <v>3.2069490003481832E-2</v>
      </c>
      <c r="AO22" s="172">
        <v>0</v>
      </c>
      <c r="AP22" s="184">
        <v>1.1151580629940483E-2</v>
      </c>
      <c r="AQ22" s="180">
        <v>4.3580327259204165E-5</v>
      </c>
      <c r="AR22" s="181">
        <v>9.8123550057191766E-5</v>
      </c>
      <c r="AS22" s="181">
        <v>0</v>
      </c>
      <c r="AT22" s="181">
        <v>0</v>
      </c>
      <c r="AU22" s="181">
        <v>0</v>
      </c>
      <c r="AV22" s="181">
        <v>-0.10916061339790153</v>
      </c>
      <c r="AW22" s="184">
        <v>3.5736846076325481E-4</v>
      </c>
      <c r="AX22" s="184">
        <v>1.1191281067546119E-2</v>
      </c>
      <c r="AY22" s="184">
        <v>2.1865124460980431E-2</v>
      </c>
      <c r="AZ22" s="184">
        <v>2.1865124460980431E-2</v>
      </c>
      <c r="BA22" s="184">
        <v>1.2520929734184784E-2</v>
      </c>
      <c r="BB22" s="184">
        <v>1.4078863646303241E-2</v>
      </c>
      <c r="BC22" s="184">
        <v>6.1136327117159795E-3</v>
      </c>
      <c r="BD22" s="184">
        <v>1.1996955038294755E-2</v>
      </c>
      <c r="BE22" s="181">
        <v>3.9593192214777438E-2</v>
      </c>
      <c r="BF22" s="181">
        <v>0</v>
      </c>
      <c r="BG22" s="181">
        <v>3.9219875301485928E-2</v>
      </c>
      <c r="BH22" s="184">
        <v>3.922862042614747E-2</v>
      </c>
      <c r="BI22" s="184">
        <v>1.942134627181679E-2</v>
      </c>
      <c r="BJ22" s="184">
        <v>2.4279434364344404E-2</v>
      </c>
      <c r="BK22" s="184">
        <v>-7.8298366753989899E-3</v>
      </c>
      <c r="BL22" s="183">
        <v>7.0088907212253766E-3</v>
      </c>
    </row>
    <row r="23" spans="1:64">
      <c r="A23" s="161">
        <v>19</v>
      </c>
      <c r="B23" s="3" t="s">
        <v>88</v>
      </c>
      <c r="C23" s="172">
        <v>3.0753144509026051E-5</v>
      </c>
      <c r="D23" s="172">
        <v>0</v>
      </c>
      <c r="E23" s="172">
        <v>9.4259961117766037E-4</v>
      </c>
      <c r="F23" s="172">
        <v>0</v>
      </c>
      <c r="G23" s="172">
        <v>4.7325673515322631E-7</v>
      </c>
      <c r="H23" s="172">
        <v>0</v>
      </c>
      <c r="I23" s="172">
        <v>6.425169530775223E-5</v>
      </c>
      <c r="J23" s="172">
        <v>5.2690555393580881E-6</v>
      </c>
      <c r="K23" s="172">
        <v>0</v>
      </c>
      <c r="L23" s="172">
        <v>2.7394526182318398E-5</v>
      </c>
      <c r="M23" s="172">
        <v>1.7821309295951356E-5</v>
      </c>
      <c r="N23" s="172">
        <v>0</v>
      </c>
      <c r="O23" s="172">
        <v>4.0043727750703768E-6</v>
      </c>
      <c r="P23" s="172">
        <v>8.8355841200035777E-4</v>
      </c>
      <c r="Q23" s="172">
        <v>2.7783777370819468E-2</v>
      </c>
      <c r="R23" s="172">
        <v>1.9199790351546543E-2</v>
      </c>
      <c r="S23" s="172">
        <v>2.2588381956395072E-2</v>
      </c>
      <c r="T23" s="172">
        <v>1.6271797125557982E-2</v>
      </c>
      <c r="U23" s="172">
        <v>0.17386828818783645</v>
      </c>
      <c r="V23" s="172">
        <v>2.9604026090060052E-2</v>
      </c>
      <c r="W23" s="172">
        <v>2.6385054243895416E-2</v>
      </c>
      <c r="X23" s="172">
        <v>1.2553291648603579E-3</v>
      </c>
      <c r="Y23" s="172">
        <v>8.2691142880078235E-3</v>
      </c>
      <c r="Z23" s="172">
        <v>3.6115398811514455E-6</v>
      </c>
      <c r="AA23" s="172">
        <v>2.6327706224922858E-4</v>
      </c>
      <c r="AB23" s="172">
        <v>0</v>
      </c>
      <c r="AC23" s="172">
        <v>1.9985903959019672E-4</v>
      </c>
      <c r="AD23" s="172">
        <v>3.3657766150889448E-6</v>
      </c>
      <c r="AE23" s="172">
        <v>2.1357469361998285E-5</v>
      </c>
      <c r="AF23" s="172">
        <v>2.2065914276424211E-4</v>
      </c>
      <c r="AG23" s="172">
        <v>1.0131284562455148E-4</v>
      </c>
      <c r="AH23" s="172">
        <v>1.5611836635961998E-3</v>
      </c>
      <c r="AI23" s="172">
        <v>6.7093353285134548E-4</v>
      </c>
      <c r="AJ23" s="172">
        <v>6.1667669036760743E-5</v>
      </c>
      <c r="AK23" s="172">
        <v>0</v>
      </c>
      <c r="AL23" s="172">
        <v>6.0793987186253517E-3</v>
      </c>
      <c r="AM23" s="172">
        <v>1.3729598882437311E-4</v>
      </c>
      <c r="AN23" s="172">
        <v>0</v>
      </c>
      <c r="AO23" s="172">
        <v>2.3173872512100447E-4</v>
      </c>
      <c r="AP23" s="184">
        <v>9.0678508572572675E-3</v>
      </c>
      <c r="AQ23" s="180">
        <v>7.4580466716251395E-3</v>
      </c>
      <c r="AR23" s="181">
        <v>8.8175548492147558E-3</v>
      </c>
      <c r="AS23" s="181">
        <v>0</v>
      </c>
      <c r="AT23" s="181">
        <v>1.7965768083189702E-2</v>
      </c>
      <c r="AU23" s="181">
        <v>4.8511024074244784E-2</v>
      </c>
      <c r="AV23" s="181">
        <v>0.33849542641915525</v>
      </c>
      <c r="AW23" s="184">
        <v>1.4229698402308354E-2</v>
      </c>
      <c r="AX23" s="184">
        <v>1.6564452964575697E-2</v>
      </c>
      <c r="AY23" s="184">
        <v>9.5761788377414891E-2</v>
      </c>
      <c r="AZ23" s="184">
        <v>9.5761788377414891E-2</v>
      </c>
      <c r="BA23" s="184">
        <v>6.7536598125275182E-2</v>
      </c>
      <c r="BB23" s="184">
        <v>7.2242512583982441E-2</v>
      </c>
      <c r="BC23" s="184">
        <v>3.8566484142906365E-2</v>
      </c>
      <c r="BD23" s="184">
        <v>3.2099372626147669E-2</v>
      </c>
      <c r="BE23" s="181">
        <v>4.4410578160086575E-2</v>
      </c>
      <c r="BF23" s="181">
        <v>9.1816122911183201E-5</v>
      </c>
      <c r="BG23" s="181">
        <v>4.3976184720215437E-2</v>
      </c>
      <c r="BH23" s="184">
        <v>4.4000991634996538E-2</v>
      </c>
      <c r="BI23" s="184">
        <v>3.2101499698425781E-2</v>
      </c>
      <c r="BJ23" s="184">
        <v>3.5020062830018697E-2</v>
      </c>
      <c r="BK23" s="184">
        <v>4.1288600015117617E-2</v>
      </c>
      <c r="BL23" s="183">
        <v>3.0913244793125801E-2</v>
      </c>
    </row>
    <row r="24" spans="1:64">
      <c r="A24" s="161">
        <v>20</v>
      </c>
      <c r="B24" s="3" t="s">
        <v>89</v>
      </c>
      <c r="C24" s="172">
        <v>0</v>
      </c>
      <c r="D24" s="172">
        <v>1.0505305179115453E-4</v>
      </c>
      <c r="E24" s="172">
        <v>1.9637491899534592E-5</v>
      </c>
      <c r="F24" s="172">
        <v>0</v>
      </c>
      <c r="G24" s="172">
        <v>1.3724445319443563E-5</v>
      </c>
      <c r="H24" s="172">
        <v>0</v>
      </c>
      <c r="I24" s="172">
        <v>0</v>
      </c>
      <c r="J24" s="172">
        <v>3.1614333236148534E-5</v>
      </c>
      <c r="K24" s="172">
        <v>3.6431996036198829E-5</v>
      </c>
      <c r="L24" s="172">
        <v>1.9567518701655998E-6</v>
      </c>
      <c r="M24" s="172">
        <v>3.9206880451092984E-5</v>
      </c>
      <c r="N24" s="172">
        <v>2.7715507704218256E-6</v>
      </c>
      <c r="O24" s="172">
        <v>0</v>
      </c>
      <c r="P24" s="172">
        <v>2.7755761633519092E-5</v>
      </c>
      <c r="Q24" s="172">
        <v>6.2133813571180858E-4</v>
      </c>
      <c r="R24" s="172">
        <v>1.7066969687960738E-4</v>
      </c>
      <c r="S24" s="172">
        <v>3.6134184293373439E-5</v>
      </c>
      <c r="T24" s="172">
        <v>3.9953073299361117E-5</v>
      </c>
      <c r="U24" s="172">
        <v>3.2939893752372699E-5</v>
      </c>
      <c r="V24" s="172">
        <v>1.3545656407418852E-2</v>
      </c>
      <c r="W24" s="172">
        <v>1.9382683296495634E-3</v>
      </c>
      <c r="X24" s="172">
        <v>3.4574743947425112E-5</v>
      </c>
      <c r="Y24" s="172">
        <v>1.8002313345155477E-3</v>
      </c>
      <c r="Z24" s="172">
        <v>1.1556927619684625E-5</v>
      </c>
      <c r="AA24" s="172">
        <v>5.2655412449845715E-6</v>
      </c>
      <c r="AB24" s="172">
        <v>2.6895819044929466E-5</v>
      </c>
      <c r="AC24" s="172">
        <v>2.1864920570551438E-4</v>
      </c>
      <c r="AD24" s="172">
        <v>1.0770485168284623E-4</v>
      </c>
      <c r="AE24" s="172">
        <v>5.8377082922795312E-5</v>
      </c>
      <c r="AF24" s="172">
        <v>1.1283074554443614E-4</v>
      </c>
      <c r="AG24" s="172">
        <v>1.3133146655034452E-4</v>
      </c>
      <c r="AH24" s="172">
        <v>1.7092389264394725E-3</v>
      </c>
      <c r="AI24" s="172">
        <v>9.6428542383829749E-5</v>
      </c>
      <c r="AJ24" s="172">
        <v>1.7202033994464838E-5</v>
      </c>
      <c r="AK24" s="172">
        <v>4.7332796894968525E-5</v>
      </c>
      <c r="AL24" s="172">
        <v>1.3457794847431391E-3</v>
      </c>
      <c r="AM24" s="172">
        <v>8.9975526656749358E-5</v>
      </c>
      <c r="AN24" s="172">
        <v>0</v>
      </c>
      <c r="AO24" s="172">
        <v>0</v>
      </c>
      <c r="AP24" s="184">
        <v>5.1453637820816759E-4</v>
      </c>
      <c r="AQ24" s="180">
        <v>4.8403216809222759E-3</v>
      </c>
      <c r="AR24" s="181">
        <v>2.2388024205688101E-2</v>
      </c>
      <c r="AS24" s="181">
        <v>0</v>
      </c>
      <c r="AT24" s="181">
        <v>4.9921111417755397E-2</v>
      </c>
      <c r="AU24" s="181">
        <v>2.5783063826320719E-2</v>
      </c>
      <c r="AV24" s="181">
        <v>0.13233118105999461</v>
      </c>
      <c r="AW24" s="184">
        <v>1.8951454394912266E-2</v>
      </c>
      <c r="AX24" s="184">
        <v>1.0655945115547214E-2</v>
      </c>
      <c r="AY24" s="184">
        <v>3.3974189330136836E-2</v>
      </c>
      <c r="AZ24" s="184">
        <v>3.3974189330136836E-2</v>
      </c>
      <c r="BA24" s="184">
        <v>1.9470901926508931E-2</v>
      </c>
      <c r="BB24" s="184">
        <v>2.1888998289432311E-2</v>
      </c>
      <c r="BC24" s="184">
        <v>2.018377482916418E-2</v>
      </c>
      <c r="BD24" s="184">
        <v>1.3790116453473059E-2</v>
      </c>
      <c r="BE24" s="181">
        <v>7.5146737609943254E-2</v>
      </c>
      <c r="BF24" s="181">
        <v>0</v>
      </c>
      <c r="BG24" s="181">
        <v>7.4389016635838731E-2</v>
      </c>
      <c r="BH24" s="184">
        <v>7.4450319853401586E-2</v>
      </c>
      <c r="BI24" s="184">
        <v>4.3947942858538185E-3</v>
      </c>
      <c r="BJ24" s="184">
        <v>2.1577164354733603E-2</v>
      </c>
      <c r="BK24" s="184">
        <v>1.9114255048775477E-2</v>
      </c>
      <c r="BL24" s="183">
        <v>1.0627701541916246E-2</v>
      </c>
    </row>
    <row r="25" spans="1:64">
      <c r="A25" s="161">
        <v>21</v>
      </c>
      <c r="B25" s="3" t="s">
        <v>90</v>
      </c>
      <c r="C25" s="172">
        <v>6.1506289018052096E-6</v>
      </c>
      <c r="D25" s="172">
        <v>0</v>
      </c>
      <c r="E25" s="172">
        <v>3.8096734285097106E-2</v>
      </c>
      <c r="F25" s="172">
        <v>1.5218383807639628E-4</v>
      </c>
      <c r="G25" s="172">
        <v>0</v>
      </c>
      <c r="H25" s="172">
        <v>0</v>
      </c>
      <c r="I25" s="172">
        <v>0</v>
      </c>
      <c r="J25" s="172">
        <v>0</v>
      </c>
      <c r="K25" s="172">
        <v>0</v>
      </c>
      <c r="L25" s="172">
        <v>0</v>
      </c>
      <c r="M25" s="172">
        <v>3.5642618591902709E-6</v>
      </c>
      <c r="N25" s="172">
        <v>0</v>
      </c>
      <c r="O25" s="172">
        <v>0</v>
      </c>
      <c r="P25" s="172">
        <v>0</v>
      </c>
      <c r="Q25" s="172">
        <v>0</v>
      </c>
      <c r="R25" s="172">
        <v>1.1043981030338466E-3</v>
      </c>
      <c r="S25" s="172">
        <v>0</v>
      </c>
      <c r="T25" s="172">
        <v>0</v>
      </c>
      <c r="U25" s="172">
        <v>0</v>
      </c>
      <c r="V25" s="172">
        <v>0</v>
      </c>
      <c r="W25" s="172">
        <v>0.34667385287739949</v>
      </c>
      <c r="X25" s="172">
        <v>2.6595956882634704E-6</v>
      </c>
      <c r="Y25" s="172">
        <v>2.2805058709343141E-6</v>
      </c>
      <c r="Z25" s="172">
        <v>0</v>
      </c>
      <c r="AA25" s="172">
        <v>0</v>
      </c>
      <c r="AB25" s="172">
        <v>4.4826365074882447E-6</v>
      </c>
      <c r="AC25" s="172">
        <v>4.7829513748081268E-6</v>
      </c>
      <c r="AD25" s="172">
        <v>0</v>
      </c>
      <c r="AE25" s="172">
        <v>0</v>
      </c>
      <c r="AF25" s="172">
        <v>1.773499226025551E-2</v>
      </c>
      <c r="AG25" s="172">
        <v>0</v>
      </c>
      <c r="AH25" s="172">
        <v>7.1664307977189756E-3</v>
      </c>
      <c r="AI25" s="172">
        <v>9.8171226884742336E-5</v>
      </c>
      <c r="AJ25" s="172">
        <v>3.2456667914084604E-7</v>
      </c>
      <c r="AK25" s="172">
        <v>0</v>
      </c>
      <c r="AL25" s="172">
        <v>1.8853630243566556E-2</v>
      </c>
      <c r="AM25" s="172">
        <v>1.2263331040623617E-4</v>
      </c>
      <c r="AN25" s="172">
        <v>0</v>
      </c>
      <c r="AO25" s="172">
        <v>0</v>
      </c>
      <c r="AP25" s="184">
        <v>1.2761148786726937E-2</v>
      </c>
      <c r="AQ25" s="180">
        <v>0</v>
      </c>
      <c r="AR25" s="181">
        <v>7.2231792840574596E-3</v>
      </c>
      <c r="AS25" s="181">
        <v>0</v>
      </c>
      <c r="AT25" s="181">
        <v>2.7167873861583081E-2</v>
      </c>
      <c r="AU25" s="181">
        <v>4.7032540688067635E-2</v>
      </c>
      <c r="AV25" s="181">
        <v>-0.18353174603174602</v>
      </c>
      <c r="AW25" s="184">
        <v>1.4839630375690804E-2</v>
      </c>
      <c r="AX25" s="184">
        <v>2.0534135156219338E-2</v>
      </c>
      <c r="AY25" s="184">
        <v>0.13077626601491352</v>
      </c>
      <c r="AZ25" s="184">
        <v>0.13077626601491352</v>
      </c>
      <c r="BA25" s="184">
        <v>5.3408102834358297E-2</v>
      </c>
      <c r="BB25" s="184">
        <v>6.6307500659582755E-2</v>
      </c>
      <c r="BC25" s="184">
        <v>3.6430765873814025E-2</v>
      </c>
      <c r="BD25" s="184">
        <v>3.3305513336335905E-2</v>
      </c>
      <c r="BE25" s="181">
        <v>3.1476160777773175E-2</v>
      </c>
      <c r="BF25" s="181">
        <v>0</v>
      </c>
      <c r="BG25" s="181">
        <v>2.8934215630604547E-2</v>
      </c>
      <c r="BH25" s="184">
        <v>3.0982204241028641E-2</v>
      </c>
      <c r="BI25" s="184">
        <v>4.3481088364816595E-2</v>
      </c>
      <c r="BJ25" s="184">
        <v>4.0415513583625384E-2</v>
      </c>
      <c r="BK25" s="184">
        <v>3.3372205135918272E-2</v>
      </c>
      <c r="BL25" s="183">
        <v>3.0418055715899141E-2</v>
      </c>
    </row>
    <row r="26" spans="1:64">
      <c r="A26" s="161">
        <v>22</v>
      </c>
      <c r="B26" s="3" t="s">
        <v>64</v>
      </c>
      <c r="C26" s="172">
        <v>8.6108804625272938E-4</v>
      </c>
      <c r="D26" s="172">
        <v>1.1555835697026999E-3</v>
      </c>
      <c r="E26" s="172">
        <v>5.3021228128743393E-3</v>
      </c>
      <c r="F26" s="172">
        <v>3.3480444376807182E-3</v>
      </c>
      <c r="G26" s="172">
        <v>6.31182507673858E-3</v>
      </c>
      <c r="H26" s="172">
        <v>1.3549092920088003E-2</v>
      </c>
      <c r="I26" s="172">
        <v>1.2895850679060105E-2</v>
      </c>
      <c r="J26" s="172">
        <v>4.4359593135240259E-3</v>
      </c>
      <c r="K26" s="172">
        <v>7.4904183850424801E-3</v>
      </c>
      <c r="L26" s="172">
        <v>4.6903342327869434E-3</v>
      </c>
      <c r="M26" s="172">
        <v>1.0279331201904742E-2</v>
      </c>
      <c r="N26" s="172">
        <v>8.2656882476546904E-3</v>
      </c>
      <c r="O26" s="172">
        <v>2.6589035226467304E-2</v>
      </c>
      <c r="P26" s="172">
        <v>4.8510903388361698E-3</v>
      </c>
      <c r="Q26" s="172">
        <v>7.6811691195707063E-4</v>
      </c>
      <c r="R26" s="172">
        <v>2.5765618754727826E-3</v>
      </c>
      <c r="S26" s="172">
        <v>8.4779829898327438E-3</v>
      </c>
      <c r="T26" s="172">
        <v>3.5812482066518237E-3</v>
      </c>
      <c r="U26" s="172">
        <v>2.766951075199307E-3</v>
      </c>
      <c r="V26" s="172">
        <v>5.3990998306493532E-3</v>
      </c>
      <c r="W26" s="172">
        <v>2.114018048659239E-3</v>
      </c>
      <c r="X26" s="172">
        <v>4.552695899169408E-2</v>
      </c>
      <c r="Y26" s="172">
        <v>2.8898570396479629E-3</v>
      </c>
      <c r="Z26" s="172">
        <v>9.2859913424165972E-3</v>
      </c>
      <c r="AA26" s="172">
        <v>3.5647714228545552E-3</v>
      </c>
      <c r="AB26" s="172">
        <v>5.4195075375532871E-3</v>
      </c>
      <c r="AC26" s="172">
        <v>5.4600806337273917E-3</v>
      </c>
      <c r="AD26" s="172">
        <v>1.4250698188286592E-2</v>
      </c>
      <c r="AE26" s="172">
        <v>6.0939979246235105E-5</v>
      </c>
      <c r="AF26" s="172">
        <v>2.1899169332269871E-3</v>
      </c>
      <c r="AG26" s="172">
        <v>1.6000863035351618E-2</v>
      </c>
      <c r="AH26" s="172">
        <v>6.6680475889930296E-3</v>
      </c>
      <c r="AI26" s="172">
        <v>1.5169487685610421E-2</v>
      </c>
      <c r="AJ26" s="172">
        <v>3.3453087619046999E-3</v>
      </c>
      <c r="AK26" s="172">
        <v>3.9496589409023737E-2</v>
      </c>
      <c r="AL26" s="172">
        <v>5.329977135828801E-3</v>
      </c>
      <c r="AM26" s="172">
        <v>5.4311893831544486E-3</v>
      </c>
      <c r="AN26" s="172">
        <v>0.12891934981399697</v>
      </c>
      <c r="AO26" s="172">
        <v>7.4788406743596901E-4</v>
      </c>
      <c r="AP26" s="184">
        <v>6.3274075011267895E-3</v>
      </c>
      <c r="AQ26" s="180">
        <v>2.3300948307921159E-2</v>
      </c>
      <c r="AR26" s="181">
        <v>7.7130042947109994E-3</v>
      </c>
      <c r="AS26" s="181">
        <v>2.2079251707664526E-7</v>
      </c>
      <c r="AT26" s="181">
        <v>3.1992834938008676E-3</v>
      </c>
      <c r="AU26" s="181">
        <v>8.3814072675068799E-3</v>
      </c>
      <c r="AV26" s="181">
        <v>0.23643058918482648</v>
      </c>
      <c r="AW26" s="184">
        <v>5.6170294019848412E-3</v>
      </c>
      <c r="AX26" s="184">
        <v>9.249241234925298E-3</v>
      </c>
      <c r="AY26" s="184">
        <v>6.2888210844217508E-3</v>
      </c>
      <c r="AZ26" s="184">
        <v>6.2888210844217508E-3</v>
      </c>
      <c r="BA26" s="184">
        <v>1.647879288989422E-2</v>
      </c>
      <c r="BB26" s="184">
        <v>1.4779844708329456E-2</v>
      </c>
      <c r="BC26" s="184">
        <v>9.4608952105431025E-3</v>
      </c>
      <c r="BD26" s="184">
        <v>1.0792353211647234E-2</v>
      </c>
      <c r="BE26" s="181">
        <v>2.1242407750946424E-2</v>
      </c>
      <c r="BF26" s="181">
        <v>8.6919263022586762E-2</v>
      </c>
      <c r="BG26" s="181">
        <v>2.0765282314512367E-2</v>
      </c>
      <c r="BH26" s="184">
        <v>2.1747475547763327E-2</v>
      </c>
      <c r="BI26" s="184">
        <v>1.1214557554662507E-2</v>
      </c>
      <c r="BJ26" s="184">
        <v>1.3797943995580987E-2</v>
      </c>
      <c r="BK26" s="184">
        <v>6.1319198027416002E-3</v>
      </c>
      <c r="BL26" s="183">
        <v>9.5717462199256063E-3</v>
      </c>
    </row>
    <row r="27" spans="1:64">
      <c r="A27" s="161">
        <v>23</v>
      </c>
      <c r="B27" s="3" t="s">
        <v>91</v>
      </c>
      <c r="C27" s="172">
        <v>4.6560260786665435E-3</v>
      </c>
      <c r="D27" s="172">
        <v>1.0505305179115453E-3</v>
      </c>
      <c r="E27" s="172">
        <v>1.5513618600632327E-3</v>
      </c>
      <c r="F27" s="172">
        <v>9.43539796073657E-3</v>
      </c>
      <c r="G27" s="172">
        <v>9.0297385067235586E-4</v>
      </c>
      <c r="H27" s="172">
        <v>3.4503901225068829E-3</v>
      </c>
      <c r="I27" s="172">
        <v>6.0905252843806807E-3</v>
      </c>
      <c r="J27" s="172">
        <v>3.8868066361998168E-3</v>
      </c>
      <c r="K27" s="172">
        <v>2.2077789597936492E-3</v>
      </c>
      <c r="L27" s="172">
        <v>4.9251444572068152E-3</v>
      </c>
      <c r="M27" s="172">
        <v>6.8077401510534177E-3</v>
      </c>
      <c r="N27" s="172">
        <v>4.8585285005494604E-3</v>
      </c>
      <c r="O27" s="172">
        <v>3.1514413739803866E-3</v>
      </c>
      <c r="P27" s="172">
        <v>4.0045396090138382E-3</v>
      </c>
      <c r="Q27" s="172">
        <v>2.1834293606225246E-3</v>
      </c>
      <c r="R27" s="172">
        <v>2.1262140946743347E-3</v>
      </c>
      <c r="S27" s="172">
        <v>1.3324480458181457E-3</v>
      </c>
      <c r="T27" s="172">
        <v>4.0788455741075031E-3</v>
      </c>
      <c r="U27" s="172">
        <v>2.6467204630031466E-3</v>
      </c>
      <c r="V27" s="172">
        <v>2.4863645182848395E-3</v>
      </c>
      <c r="W27" s="172">
        <v>1.754149576401332E-3</v>
      </c>
      <c r="X27" s="172">
        <v>2.244698760894369E-3</v>
      </c>
      <c r="Y27" s="172">
        <v>1.176741029402106E-3</v>
      </c>
      <c r="Z27" s="172">
        <v>2.5940246350358374E-2</v>
      </c>
      <c r="AA27" s="172">
        <v>4.6873848162852658E-2</v>
      </c>
      <c r="AB27" s="172">
        <v>3.5054217488558071E-3</v>
      </c>
      <c r="AC27" s="172">
        <v>4.4491696967233025E-3</v>
      </c>
      <c r="AD27" s="172">
        <v>3.6804767285997611E-3</v>
      </c>
      <c r="AE27" s="172">
        <v>1.3505609325753235E-2</v>
      </c>
      <c r="AF27" s="172">
        <v>8.2077419677570856E-3</v>
      </c>
      <c r="AG27" s="172">
        <v>5.5515687074638486E-3</v>
      </c>
      <c r="AH27" s="172">
        <v>8.7130174635700643E-3</v>
      </c>
      <c r="AI27" s="172">
        <v>8.7389818772429795E-3</v>
      </c>
      <c r="AJ27" s="172">
        <v>3.0077594155982204E-3</v>
      </c>
      <c r="AK27" s="172">
        <v>1.6145742940839264E-3</v>
      </c>
      <c r="AL27" s="172">
        <v>1.7350245128986809E-3</v>
      </c>
      <c r="AM27" s="172">
        <v>3.2064611758934902E-3</v>
      </c>
      <c r="AN27" s="172">
        <v>0</v>
      </c>
      <c r="AO27" s="172">
        <v>1.4773343726464036E-2</v>
      </c>
      <c r="AP27" s="184">
        <v>5.7618298880924108E-3</v>
      </c>
      <c r="AQ27" s="180">
        <v>0</v>
      </c>
      <c r="AR27" s="181">
        <v>0</v>
      </c>
      <c r="AS27" s="181">
        <v>0</v>
      </c>
      <c r="AT27" s="181">
        <v>0.71005243617314873</v>
      </c>
      <c r="AU27" s="181">
        <v>0.30592886844213296</v>
      </c>
      <c r="AV27" s="181">
        <v>0</v>
      </c>
      <c r="AW27" s="184">
        <v>9.2198343106453362E-2</v>
      </c>
      <c r="AX27" s="184">
        <v>5.5055205845198643E-2</v>
      </c>
      <c r="AY27" s="184">
        <v>0</v>
      </c>
      <c r="AZ27" s="184">
        <v>0</v>
      </c>
      <c r="BA27" s="184">
        <v>0</v>
      </c>
      <c r="BB27" s="184">
        <v>0</v>
      </c>
      <c r="BC27" s="184">
        <v>5.3520486266184719E-2</v>
      </c>
      <c r="BD27" s="184">
        <v>3.9694070676286268E-2</v>
      </c>
      <c r="BE27" s="181">
        <v>0</v>
      </c>
      <c r="BF27" s="181">
        <v>0</v>
      </c>
      <c r="BG27" s="181">
        <v>0</v>
      </c>
      <c r="BH27" s="184">
        <v>0</v>
      </c>
      <c r="BI27" s="184">
        <v>0</v>
      </c>
      <c r="BJ27" s="184">
        <v>0</v>
      </c>
      <c r="BK27" s="184">
        <v>9.4601043904447638E-2</v>
      </c>
      <c r="BL27" s="183">
        <v>5.5814315806248488E-2</v>
      </c>
    </row>
    <row r="28" spans="1:64">
      <c r="A28" s="161">
        <v>24</v>
      </c>
      <c r="B28" s="3" t="s">
        <v>92</v>
      </c>
      <c r="C28" s="172">
        <v>1.1046529507642157E-2</v>
      </c>
      <c r="D28" s="172">
        <v>4.0970690198550265E-3</v>
      </c>
      <c r="E28" s="172">
        <v>9.170708717082655E-3</v>
      </c>
      <c r="F28" s="172">
        <v>2.1001369654542686E-2</v>
      </c>
      <c r="G28" s="172">
        <v>1.5371378757776791E-2</v>
      </c>
      <c r="H28" s="172">
        <v>2.7494920592938121E-2</v>
      </c>
      <c r="I28" s="172">
        <v>4.1121084996961432E-2</v>
      </c>
      <c r="J28" s="172">
        <v>2.7893794574746236E-2</v>
      </c>
      <c r="K28" s="172">
        <v>1.0091662902027076E-2</v>
      </c>
      <c r="L28" s="172">
        <v>2.7486493520216183E-2</v>
      </c>
      <c r="M28" s="172">
        <v>4.8869594351357806E-2</v>
      </c>
      <c r="N28" s="172">
        <v>4.5068187077829301E-2</v>
      </c>
      <c r="O28" s="172">
        <v>3.1266142627749502E-2</v>
      </c>
      <c r="P28" s="172">
        <v>1.779606916735799E-2</v>
      </c>
      <c r="Q28" s="172">
        <v>1.0584803149127237E-2</v>
      </c>
      <c r="R28" s="172">
        <v>9.4418880693073123E-3</v>
      </c>
      <c r="S28" s="172">
        <v>1.1761676987493055E-2</v>
      </c>
      <c r="T28" s="172">
        <v>2.716082564842022E-2</v>
      </c>
      <c r="U28" s="172">
        <v>9.9824348016565468E-3</v>
      </c>
      <c r="V28" s="172">
        <v>4.6876833933366391E-3</v>
      </c>
      <c r="W28" s="172">
        <v>1.4897717848053488E-2</v>
      </c>
      <c r="X28" s="172">
        <v>1.8603871839402975E-2</v>
      </c>
      <c r="Y28" s="172">
        <v>2.9039961760477556E-3</v>
      </c>
      <c r="Z28" s="172">
        <v>9.2382467851877745E-2</v>
      </c>
      <c r="AA28" s="172">
        <v>5.6051686552860767E-2</v>
      </c>
      <c r="AB28" s="172">
        <v>6.9180529220066081E-2</v>
      </c>
      <c r="AC28" s="172">
        <v>2.5710755115281085E-2</v>
      </c>
      <c r="AD28" s="172">
        <v>5.2161123092340925E-3</v>
      </c>
      <c r="AE28" s="172">
        <v>4.4833599684706796E-3</v>
      </c>
      <c r="AF28" s="172">
        <v>1.4171096987196768E-2</v>
      </c>
      <c r="AG28" s="172">
        <v>7.3085961135266721E-3</v>
      </c>
      <c r="AH28" s="172">
        <v>1.0783010762853004E-2</v>
      </c>
      <c r="AI28" s="172">
        <v>1.4757633248561414E-2</v>
      </c>
      <c r="AJ28" s="172">
        <v>1.1835323954870951E-2</v>
      </c>
      <c r="AK28" s="172">
        <v>3.9969917377973424E-3</v>
      </c>
      <c r="AL28" s="172">
        <v>4.9975064700063312E-3</v>
      </c>
      <c r="AM28" s="172">
        <v>2.9090753981583676E-2</v>
      </c>
      <c r="AN28" s="172">
        <v>0</v>
      </c>
      <c r="AO28" s="172">
        <v>2.7703311230374626E-3</v>
      </c>
      <c r="AP28" s="184">
        <v>1.8885791482172544E-2</v>
      </c>
      <c r="AQ28" s="180">
        <v>9.4424042394942358E-4</v>
      </c>
      <c r="AR28" s="181">
        <v>3.314462019579964E-2</v>
      </c>
      <c r="AS28" s="181">
        <v>0</v>
      </c>
      <c r="AT28" s="181">
        <v>0</v>
      </c>
      <c r="AU28" s="181">
        <v>0</v>
      </c>
      <c r="AV28" s="181">
        <v>0</v>
      </c>
      <c r="AW28" s="184">
        <v>1.7660548167861796E-2</v>
      </c>
      <c r="AX28" s="184">
        <v>2.8086065869850862E-2</v>
      </c>
      <c r="AY28" s="184">
        <v>1.3345112629792799E-3</v>
      </c>
      <c r="AZ28" s="184">
        <v>1.3345112629792799E-3</v>
      </c>
      <c r="BA28" s="184">
        <v>2.0502534773611567E-2</v>
      </c>
      <c r="BB28" s="184">
        <v>1.7306698778256777E-2</v>
      </c>
      <c r="BC28" s="184">
        <v>1.751210584695851E-2</v>
      </c>
      <c r="BD28" s="184">
        <v>2.5078478987061229E-2</v>
      </c>
      <c r="BE28" s="181">
        <v>2.3834398598537361E-5</v>
      </c>
      <c r="BF28" s="181">
        <v>0</v>
      </c>
      <c r="BG28" s="181">
        <v>0</v>
      </c>
      <c r="BH28" s="184">
        <v>2.1468386522964783E-5</v>
      </c>
      <c r="BI28" s="184">
        <v>5.5730184182029562E-5</v>
      </c>
      <c r="BJ28" s="184">
        <v>4.7326865788029296E-5</v>
      </c>
      <c r="BK28" s="184">
        <v>3.0917493384119279E-2</v>
      </c>
      <c r="BL28" s="183">
        <v>3.5243934462036206E-2</v>
      </c>
    </row>
    <row r="29" spans="1:64">
      <c r="A29" s="161">
        <v>25</v>
      </c>
      <c r="B29" s="3" t="s">
        <v>1</v>
      </c>
      <c r="C29" s="172">
        <v>1.0640588000123013E-3</v>
      </c>
      <c r="D29" s="172">
        <v>2.1010610358230907E-4</v>
      </c>
      <c r="E29" s="172">
        <v>4.3202482178976101E-4</v>
      </c>
      <c r="F29" s="172">
        <v>2.7393090853751333E-3</v>
      </c>
      <c r="G29" s="172">
        <v>1.9711143019131875E-3</v>
      </c>
      <c r="H29" s="172">
        <v>1.8394065809879897E-3</v>
      </c>
      <c r="I29" s="172">
        <v>2.5138475789158064E-3</v>
      </c>
      <c r="J29" s="172">
        <v>2.4653325418041014E-3</v>
      </c>
      <c r="K29" s="172">
        <v>1.5155710351058714E-3</v>
      </c>
      <c r="L29" s="172">
        <v>6.5551187650547595E-4</v>
      </c>
      <c r="M29" s="172">
        <v>1.0550215103203202E-3</v>
      </c>
      <c r="N29" s="172">
        <v>1.9220704592875359E-3</v>
      </c>
      <c r="O29" s="172">
        <v>7.2879584506280854E-4</v>
      </c>
      <c r="P29" s="172">
        <v>5.5974119294263506E-4</v>
      </c>
      <c r="Q29" s="172">
        <v>3.7112975548024801E-4</v>
      </c>
      <c r="R29" s="172">
        <v>4.2061822069683889E-4</v>
      </c>
      <c r="S29" s="172">
        <v>3.5682506989706276E-4</v>
      </c>
      <c r="T29" s="172">
        <v>1.1441107353907956E-3</v>
      </c>
      <c r="U29" s="172">
        <v>3.7057380471419287E-4</v>
      </c>
      <c r="V29" s="172">
        <v>2.3474347089779795E-4</v>
      </c>
      <c r="W29" s="172">
        <v>5.3227057757215986E-4</v>
      </c>
      <c r="X29" s="172">
        <v>7.2075043151940044E-4</v>
      </c>
      <c r="Y29" s="172">
        <v>1.0380862724492998E-3</v>
      </c>
      <c r="Z29" s="172">
        <v>9.7872730779204184E-4</v>
      </c>
      <c r="AA29" s="172">
        <v>7.4038775445728067E-2</v>
      </c>
      <c r="AB29" s="172">
        <v>8.3377039039281339E-3</v>
      </c>
      <c r="AC29" s="172">
        <v>3.1646056132034056E-3</v>
      </c>
      <c r="AD29" s="172">
        <v>1.2680563397347599E-3</v>
      </c>
      <c r="AE29" s="172">
        <v>5.1770505733483841E-4</v>
      </c>
      <c r="AF29" s="172">
        <v>2.6990448293782361E-3</v>
      </c>
      <c r="AG29" s="172">
        <v>2.5619016796356491E-3</v>
      </c>
      <c r="AH29" s="172">
        <v>3.9488354376179926E-3</v>
      </c>
      <c r="AI29" s="172">
        <v>7.7688875050683079E-3</v>
      </c>
      <c r="AJ29" s="172">
        <v>4.4400721706467734E-3</v>
      </c>
      <c r="AK29" s="172">
        <v>2.2036046554435346E-3</v>
      </c>
      <c r="AL29" s="172">
        <v>8.3889797783347219E-4</v>
      </c>
      <c r="AM29" s="172">
        <v>8.3690569498429766E-3</v>
      </c>
      <c r="AN29" s="172">
        <v>0</v>
      </c>
      <c r="AO29" s="172">
        <v>9.4802205731320016E-4</v>
      </c>
      <c r="AP29" s="184">
        <v>2.6834706461349375E-3</v>
      </c>
      <c r="AQ29" s="180">
        <v>3.8641223503161026E-4</v>
      </c>
      <c r="AR29" s="181">
        <v>7.2296973654795713E-3</v>
      </c>
      <c r="AS29" s="181">
        <v>3.3052639806373794E-4</v>
      </c>
      <c r="AT29" s="181">
        <v>0</v>
      </c>
      <c r="AU29" s="181">
        <v>0</v>
      </c>
      <c r="AV29" s="181">
        <v>0</v>
      </c>
      <c r="AW29" s="184">
        <v>3.9253321718975588E-3</v>
      </c>
      <c r="AX29" s="184">
        <v>4.7489690219046296E-3</v>
      </c>
      <c r="AY29" s="184">
        <v>3.2068745427090307E-4</v>
      </c>
      <c r="AZ29" s="184">
        <v>3.2068745427090307E-4</v>
      </c>
      <c r="BA29" s="184">
        <v>0</v>
      </c>
      <c r="BB29" s="184">
        <v>5.346740674901426E-5</v>
      </c>
      <c r="BC29" s="184">
        <v>2.3010575261115029E-3</v>
      </c>
      <c r="BD29" s="184">
        <v>3.4388615781315887E-3</v>
      </c>
      <c r="BE29" s="181">
        <v>8.7960280542221213E-6</v>
      </c>
      <c r="BF29" s="181">
        <v>0</v>
      </c>
      <c r="BG29" s="181">
        <v>0</v>
      </c>
      <c r="BH29" s="184">
        <v>7.9228569310941466E-6</v>
      </c>
      <c r="BI29" s="184">
        <v>0</v>
      </c>
      <c r="BJ29" s="184">
        <v>1.9432223038793485E-6</v>
      </c>
      <c r="BK29" s="184">
        <v>4.065781732927958E-3</v>
      </c>
      <c r="BL29" s="183">
        <v>4.8346359455286921E-3</v>
      </c>
    </row>
    <row r="30" spans="1:64">
      <c r="A30" s="161">
        <v>26</v>
      </c>
      <c r="B30" s="3" t="s">
        <v>2</v>
      </c>
      <c r="C30" s="172">
        <v>2.0297075375957192E-4</v>
      </c>
      <c r="D30" s="172">
        <v>0</v>
      </c>
      <c r="E30" s="172">
        <v>0</v>
      </c>
      <c r="F30" s="172">
        <v>1.3696545426875666E-3</v>
      </c>
      <c r="G30" s="172">
        <v>1.4472190960985662E-3</v>
      </c>
      <c r="H30" s="172">
        <v>2.8853436564517485E-4</v>
      </c>
      <c r="I30" s="172">
        <v>1.2368451346742306E-3</v>
      </c>
      <c r="J30" s="172">
        <v>3.3827336562678926E-3</v>
      </c>
      <c r="K30" s="172">
        <v>1.4572798414479532E-4</v>
      </c>
      <c r="L30" s="172">
        <v>9.3924089767948802E-5</v>
      </c>
      <c r="M30" s="172">
        <v>2.9512088194095444E-3</v>
      </c>
      <c r="N30" s="172">
        <v>1.7737924930699684E-4</v>
      </c>
      <c r="O30" s="172">
        <v>6.80743371761964E-5</v>
      </c>
      <c r="P30" s="172">
        <v>1.1410702004891181E-4</v>
      </c>
      <c r="Q30" s="172">
        <v>2.8062885199223669E-4</v>
      </c>
      <c r="R30" s="172">
        <v>2.8628465283030919E-5</v>
      </c>
      <c r="S30" s="172">
        <v>1.5357028324683713E-4</v>
      </c>
      <c r="T30" s="172">
        <v>9.1528858831263645E-4</v>
      </c>
      <c r="U30" s="172">
        <v>1.968158651704269E-4</v>
      </c>
      <c r="V30" s="172">
        <v>2.4911552013643864E-4</v>
      </c>
      <c r="W30" s="172">
        <v>2.7324896788885251E-3</v>
      </c>
      <c r="X30" s="172">
        <v>2.7393835589113741E-4</v>
      </c>
      <c r="Y30" s="172">
        <v>2.2184761112449009E-3</v>
      </c>
      <c r="Z30" s="172">
        <v>1.4761085802242188E-2</v>
      </c>
      <c r="AA30" s="172">
        <v>2.5590530450625018E-3</v>
      </c>
      <c r="AB30" s="172">
        <v>0</v>
      </c>
      <c r="AC30" s="172">
        <v>1.5653916570979168E-3</v>
      </c>
      <c r="AD30" s="172">
        <v>4.5841877497511431E-3</v>
      </c>
      <c r="AE30" s="172">
        <v>2.1927001878318239E-5</v>
      </c>
      <c r="AF30" s="172">
        <v>1.0683904388449022E-2</v>
      </c>
      <c r="AG30" s="172">
        <v>7.5468689171251544E-3</v>
      </c>
      <c r="AH30" s="172">
        <v>3.2020947386859365E-2</v>
      </c>
      <c r="AI30" s="172">
        <v>7.7880570345783455E-3</v>
      </c>
      <c r="AJ30" s="172">
        <v>4.9532120903684517E-3</v>
      </c>
      <c r="AK30" s="172">
        <v>4.7332796894968525E-5</v>
      </c>
      <c r="AL30" s="172">
        <v>1.5478962146488755E-3</v>
      </c>
      <c r="AM30" s="172">
        <v>2.0880987038192279E-2</v>
      </c>
      <c r="AN30" s="172">
        <v>0</v>
      </c>
      <c r="AO30" s="172">
        <v>1.2561292259399903E-2</v>
      </c>
      <c r="AP30" s="184">
        <v>4.8407456195228519E-3</v>
      </c>
      <c r="AQ30" s="180">
        <v>0</v>
      </c>
      <c r="AR30" s="181">
        <v>7.7168799106917146E-4</v>
      </c>
      <c r="AS30" s="181">
        <v>5.7134479643923489E-3</v>
      </c>
      <c r="AT30" s="181">
        <v>0</v>
      </c>
      <c r="AU30" s="181">
        <v>0</v>
      </c>
      <c r="AV30" s="181">
        <v>0</v>
      </c>
      <c r="AW30" s="184">
        <v>1.6242656795588007E-3</v>
      </c>
      <c r="AX30" s="184">
        <v>5.6446943722378027E-3</v>
      </c>
      <c r="AY30" s="184">
        <v>1.1480922209941311E-4</v>
      </c>
      <c r="AZ30" s="184">
        <v>1.1480922209941311E-4</v>
      </c>
      <c r="BA30" s="184">
        <v>0</v>
      </c>
      <c r="BB30" s="184">
        <v>1.9141850717183502E-5</v>
      </c>
      <c r="BC30" s="184">
        <v>9.509048840056917E-4</v>
      </c>
      <c r="BD30" s="184">
        <v>4.0750903474000627E-3</v>
      </c>
      <c r="BE30" s="181">
        <v>4.2561426068816719E-6</v>
      </c>
      <c r="BF30" s="181">
        <v>0</v>
      </c>
      <c r="BG30" s="181">
        <v>0</v>
      </c>
      <c r="BH30" s="184">
        <v>3.8336404505294261E-6</v>
      </c>
      <c r="BI30" s="184">
        <v>1.6519722256044234E-4</v>
      </c>
      <c r="BJ30" s="184">
        <v>1.2561991925723274E-4</v>
      </c>
      <c r="BK30" s="184">
        <v>1.5843663662822741E-3</v>
      </c>
      <c r="BL30" s="183">
        <v>5.6790183484965685E-3</v>
      </c>
    </row>
    <row r="31" spans="1:64">
      <c r="A31" s="161">
        <v>27</v>
      </c>
      <c r="B31" s="3" t="s">
        <v>65</v>
      </c>
      <c r="C31" s="172">
        <v>5.8400221422640466E-2</v>
      </c>
      <c r="D31" s="172">
        <v>1.344679062926778E-2</v>
      </c>
      <c r="E31" s="172">
        <v>6.4312785970975783E-2</v>
      </c>
      <c r="F31" s="172">
        <v>3.1654238319890428E-2</v>
      </c>
      <c r="G31" s="172">
        <v>6.8147550091859133E-2</v>
      </c>
      <c r="H31" s="172">
        <v>8.6800754998256777E-2</v>
      </c>
      <c r="I31" s="172">
        <v>7.7824865941514901E-2</v>
      </c>
      <c r="J31" s="172">
        <v>5.0675434375084157E-2</v>
      </c>
      <c r="K31" s="172">
        <v>1.2488888241208959E-2</v>
      </c>
      <c r="L31" s="172">
        <v>5.5511093804727907E-2</v>
      </c>
      <c r="M31" s="172">
        <v>3.4209785324508218E-2</v>
      </c>
      <c r="N31" s="172">
        <v>1.7675103113236789E-2</v>
      </c>
      <c r="O31" s="172">
        <v>2.495525113423859E-2</v>
      </c>
      <c r="P31" s="172">
        <v>3.0841277135111964E-2</v>
      </c>
      <c r="Q31" s="172">
        <v>4.3534737136703514E-2</v>
      </c>
      <c r="R31" s="172">
        <v>3.5679876501205146E-2</v>
      </c>
      <c r="S31" s="172">
        <v>6.3343225066283648E-2</v>
      </c>
      <c r="T31" s="172">
        <v>4.7885574398070632E-2</v>
      </c>
      <c r="U31" s="172">
        <v>5.1596226076372792E-2</v>
      </c>
      <c r="V31" s="172">
        <v>5.4793437722317637E-2</v>
      </c>
      <c r="W31" s="172">
        <v>4.0122823946485045E-2</v>
      </c>
      <c r="X31" s="172">
        <v>6.7843626411912855E-2</v>
      </c>
      <c r="Y31" s="172">
        <v>5.0974779429472164E-2</v>
      </c>
      <c r="Z31" s="172">
        <v>6.2429078385583892E-3</v>
      </c>
      <c r="AA31" s="172">
        <v>2.0398706783070233E-2</v>
      </c>
      <c r="AB31" s="172">
        <v>1.9252923799662008E-2</v>
      </c>
      <c r="AC31" s="172">
        <v>1.2249480110267528E-2</v>
      </c>
      <c r="AD31" s="172">
        <v>5.9464858347083932E-3</v>
      </c>
      <c r="AE31" s="172">
        <v>1.5545390032953152E-3</v>
      </c>
      <c r="AF31" s="172">
        <v>9.3621727977856277E-3</v>
      </c>
      <c r="AG31" s="172">
        <v>8.8489265997814277E-3</v>
      </c>
      <c r="AH31" s="172">
        <v>1.0031612926545128E-2</v>
      </c>
      <c r="AI31" s="172">
        <v>1.8057115903622575E-2</v>
      </c>
      <c r="AJ31" s="172">
        <v>4.2903171048911871E-2</v>
      </c>
      <c r="AK31" s="172">
        <v>3.571522485708125E-2</v>
      </c>
      <c r="AL31" s="172">
        <v>1.950222055885957E-2</v>
      </c>
      <c r="AM31" s="172">
        <v>6.4282515155877601E-2</v>
      </c>
      <c r="AN31" s="172">
        <v>0.23885356154593268</v>
      </c>
      <c r="AO31" s="172">
        <v>4.6453080808346809E-3</v>
      </c>
      <c r="AP31" s="184">
        <v>3.0573725117875341E-2</v>
      </c>
      <c r="AQ31" s="180">
        <v>0.16302528821123094</v>
      </c>
      <c r="AR31" s="181">
        <v>0.137069350800852</v>
      </c>
      <c r="AS31" s="181">
        <v>6.6458547640070221E-5</v>
      </c>
      <c r="AT31" s="181">
        <v>1.4073931359122696E-2</v>
      </c>
      <c r="AU31" s="181">
        <v>4.4708937428496499E-2</v>
      </c>
      <c r="AV31" s="181">
        <v>-7.2571966639763244E-2</v>
      </c>
      <c r="AW31" s="184">
        <v>8.5255144246543624E-2</v>
      </c>
      <c r="AX31" s="184">
        <v>7.5811596196837194E-2</v>
      </c>
      <c r="AY31" s="184">
        <v>4.3208353441163194E-2</v>
      </c>
      <c r="AZ31" s="184">
        <v>4.3208353441163194E-2</v>
      </c>
      <c r="BA31" s="184">
        <v>0.16143870420435549</v>
      </c>
      <c r="BB31" s="184">
        <v>0.14172645737291531</v>
      </c>
      <c r="BC31" s="184">
        <v>0.10894525939494597</v>
      </c>
      <c r="BD31" s="184">
        <v>9.4202719735868204E-2</v>
      </c>
      <c r="BE31" s="181">
        <v>2.1062231047255099E-3</v>
      </c>
      <c r="BF31" s="181">
        <v>0</v>
      </c>
      <c r="BG31" s="181">
        <v>0</v>
      </c>
      <c r="BH31" s="184">
        <v>1.8971408709519951E-3</v>
      </c>
      <c r="BI31" s="184">
        <v>0.18843504825602728</v>
      </c>
      <c r="BJ31" s="184">
        <v>0.14268329162300686</v>
      </c>
      <c r="BK31" s="184">
        <v>8.304906012176945E-2</v>
      </c>
      <c r="BL31" s="183">
        <v>7.4514169543198769E-2</v>
      </c>
    </row>
    <row r="32" spans="1:64">
      <c r="A32" s="161">
        <v>28</v>
      </c>
      <c r="B32" s="3" t="s">
        <v>66</v>
      </c>
      <c r="C32" s="172">
        <v>7.7989974474890061E-3</v>
      </c>
      <c r="D32" s="172">
        <v>1.2606366214938543E-2</v>
      </c>
      <c r="E32" s="172">
        <v>1.1193370382734717E-2</v>
      </c>
      <c r="F32" s="172">
        <v>6.8026175620149135E-2</v>
      </c>
      <c r="G32" s="172">
        <v>7.2976188560627498E-3</v>
      </c>
      <c r="H32" s="172">
        <v>2.0509984491277847E-2</v>
      </c>
      <c r="I32" s="172">
        <v>1.0558695262240618E-2</v>
      </c>
      <c r="J32" s="172">
        <v>8.0042808149004205E-3</v>
      </c>
      <c r="K32" s="172">
        <v>4.4009851211728188E-3</v>
      </c>
      <c r="L32" s="172">
        <v>4.9173174497261522E-3</v>
      </c>
      <c r="M32" s="172">
        <v>1.1241681903886115E-2</v>
      </c>
      <c r="N32" s="172">
        <v>5.4479449643925013E-3</v>
      </c>
      <c r="O32" s="172">
        <v>7.1878491312513263E-3</v>
      </c>
      <c r="P32" s="172">
        <v>1.3143895120228708E-2</v>
      </c>
      <c r="Q32" s="172">
        <v>8.0462147806988193E-3</v>
      </c>
      <c r="R32" s="172">
        <v>7.1207801917446516E-3</v>
      </c>
      <c r="S32" s="172">
        <v>8.7399558259597006E-3</v>
      </c>
      <c r="T32" s="172">
        <v>6.2217831419823259E-3</v>
      </c>
      <c r="U32" s="172">
        <v>6.9692580206582545E-3</v>
      </c>
      <c r="V32" s="172">
        <v>5.9428423601779259E-3</v>
      </c>
      <c r="W32" s="172">
        <v>1.2153511521230984E-2</v>
      </c>
      <c r="X32" s="172">
        <v>2.5728928688260811E-2</v>
      </c>
      <c r="Y32" s="172">
        <v>1.1571742890294896E-2</v>
      </c>
      <c r="Z32" s="172">
        <v>1.8037474782422781E-2</v>
      </c>
      <c r="AA32" s="172">
        <v>1.9598344513832577E-2</v>
      </c>
      <c r="AB32" s="172">
        <v>2.7285808421080943E-2</v>
      </c>
      <c r="AC32" s="172">
        <v>1.9967113792904355E-2</v>
      </c>
      <c r="AD32" s="172">
        <v>7.8722149250315329E-2</v>
      </c>
      <c r="AE32" s="172">
        <v>7.8675221804438478E-2</v>
      </c>
      <c r="AF32" s="172">
        <v>2.2356606295733276E-2</v>
      </c>
      <c r="AG32" s="172">
        <v>6.9849578566704663E-3</v>
      </c>
      <c r="AH32" s="172">
        <v>1.7232798480800081E-2</v>
      </c>
      <c r="AI32" s="172">
        <v>9.8415202714870094E-3</v>
      </c>
      <c r="AJ32" s="172">
        <v>7.6471155272374736E-3</v>
      </c>
      <c r="AK32" s="172">
        <v>2.6574735856697326E-2</v>
      </c>
      <c r="AL32" s="172">
        <v>1.1878104989875996E-2</v>
      </c>
      <c r="AM32" s="172">
        <v>1.314975659953826E-2</v>
      </c>
      <c r="AN32" s="172">
        <v>0</v>
      </c>
      <c r="AO32" s="172">
        <v>3.4881944919918473E-2</v>
      </c>
      <c r="AP32" s="184">
        <v>1.9864612169986914E-2</v>
      </c>
      <c r="AQ32" s="180">
        <v>3.1958906656749719E-5</v>
      </c>
      <c r="AR32" s="181">
        <v>5.7629969222324183E-2</v>
      </c>
      <c r="AS32" s="181">
        <v>0</v>
      </c>
      <c r="AT32" s="181">
        <v>0</v>
      </c>
      <c r="AU32" s="181">
        <v>0</v>
      </c>
      <c r="AV32" s="181">
        <v>0</v>
      </c>
      <c r="AW32" s="184">
        <v>3.0681167920082266E-2</v>
      </c>
      <c r="AX32" s="184">
        <v>3.6024049162216437E-2</v>
      </c>
      <c r="AY32" s="184">
        <v>2.581728598782633E-2</v>
      </c>
      <c r="AZ32" s="184">
        <v>2.581728598782633E-2</v>
      </c>
      <c r="BA32" s="184">
        <v>3.1711340906220306E-3</v>
      </c>
      <c r="BB32" s="184">
        <v>6.9468696195988675E-3</v>
      </c>
      <c r="BC32" s="184">
        <v>2.0724461964852642E-2</v>
      </c>
      <c r="BD32" s="184">
        <v>2.7911129077224418E-2</v>
      </c>
      <c r="BE32" s="181">
        <v>3.0983583206736737E-2</v>
      </c>
      <c r="BF32" s="181">
        <v>0</v>
      </c>
      <c r="BG32" s="181">
        <v>0</v>
      </c>
      <c r="BH32" s="184">
        <v>2.790788017573408E-2</v>
      </c>
      <c r="BI32" s="184">
        <v>2.0268677626548631E-2</v>
      </c>
      <c r="BJ32" s="184">
        <v>2.2142328622210255E-2</v>
      </c>
      <c r="BK32" s="184">
        <v>1.9636154346508897E-2</v>
      </c>
      <c r="BL32" s="183">
        <v>3.0253909141256044E-2</v>
      </c>
    </row>
    <row r="33" spans="1:64">
      <c r="A33" s="161">
        <v>29</v>
      </c>
      <c r="B33" s="3" t="s">
        <v>93</v>
      </c>
      <c r="C33" s="172">
        <v>6.0891226127871576E-4</v>
      </c>
      <c r="D33" s="172">
        <v>1.6808488286584725E-3</v>
      </c>
      <c r="E33" s="172">
        <v>1.3549869410678869E-3</v>
      </c>
      <c r="F33" s="172">
        <v>7.6091919038198145E-3</v>
      </c>
      <c r="G33" s="172">
        <v>3.9488541981185206E-3</v>
      </c>
      <c r="H33" s="172">
        <v>5.24170764255401E-3</v>
      </c>
      <c r="I33" s="172">
        <v>2.7494371283775642E-3</v>
      </c>
      <c r="J33" s="172">
        <v>3.1620187742303373E-3</v>
      </c>
      <c r="K33" s="172">
        <v>9.6909109456288893E-4</v>
      </c>
      <c r="L33" s="172">
        <v>4.361599918599122E-3</v>
      </c>
      <c r="M33" s="172">
        <v>4.0596942576177188E-3</v>
      </c>
      <c r="N33" s="172">
        <v>1.5248148488604075E-3</v>
      </c>
      <c r="O33" s="172">
        <v>1.053150039843509E-3</v>
      </c>
      <c r="P33" s="172">
        <v>4.3083110002251302E-3</v>
      </c>
      <c r="Q33" s="172">
        <v>3.267919178890626E-3</v>
      </c>
      <c r="R33" s="172">
        <v>2.5732585910170484E-3</v>
      </c>
      <c r="S33" s="172">
        <v>3.7669887125841815E-3</v>
      </c>
      <c r="T33" s="172">
        <v>1.6925574688638435E-3</v>
      </c>
      <c r="U33" s="172">
        <v>2.0669783329613869E-3</v>
      </c>
      <c r="V33" s="172">
        <v>2.4168996136314097E-3</v>
      </c>
      <c r="W33" s="172">
        <v>9.9005675042117161E-4</v>
      </c>
      <c r="X33" s="172">
        <v>3.6356673058561637E-3</v>
      </c>
      <c r="Y33" s="172">
        <v>6.0396917485824372E-3</v>
      </c>
      <c r="Z33" s="172">
        <v>8.29281787509995E-3</v>
      </c>
      <c r="AA33" s="172">
        <v>1.3743062649409733E-3</v>
      </c>
      <c r="AB33" s="172">
        <v>1.8109851490252507E-3</v>
      </c>
      <c r="AC33" s="172">
        <v>3.6322416019060742E-2</v>
      </c>
      <c r="AD33" s="172">
        <v>1.8317397783467811E-2</v>
      </c>
      <c r="AE33" s="172">
        <v>4.8363846987116037E-2</v>
      </c>
      <c r="AF33" s="172">
        <v>3.414825292984762E-2</v>
      </c>
      <c r="AG33" s="172">
        <v>2.2853551343567806E-2</v>
      </c>
      <c r="AH33" s="172">
        <v>3.8668142121930809E-3</v>
      </c>
      <c r="AI33" s="172">
        <v>8.4491153552578527E-3</v>
      </c>
      <c r="AJ33" s="172">
        <v>1.9898209398087847E-2</v>
      </c>
      <c r="AK33" s="172">
        <v>1.7092398878738632E-2</v>
      </c>
      <c r="AL33" s="172">
        <v>1.1011046928325319E-2</v>
      </c>
      <c r="AM33" s="172">
        <v>3.6254138874226211E-2</v>
      </c>
      <c r="AN33" s="172">
        <v>0</v>
      </c>
      <c r="AO33" s="172">
        <v>1.9207980239006894E-2</v>
      </c>
      <c r="AP33" s="184">
        <v>1.5665382319850853E-2</v>
      </c>
      <c r="AQ33" s="180">
        <v>0</v>
      </c>
      <c r="AR33" s="181">
        <v>0.2375179181177472</v>
      </c>
      <c r="AS33" s="181">
        <v>2.7157479600427366E-5</v>
      </c>
      <c r="AT33" s="181">
        <v>0</v>
      </c>
      <c r="AU33" s="181">
        <v>4.3890019129531298E-2</v>
      </c>
      <c r="AV33" s="181">
        <v>0</v>
      </c>
      <c r="AW33" s="184">
        <v>0.13509437533179441</v>
      </c>
      <c r="AX33" s="184">
        <v>8.7794669245171791E-2</v>
      </c>
      <c r="AY33" s="184">
        <v>4.3199402213677478E-4</v>
      </c>
      <c r="AZ33" s="184">
        <v>4.3199402213677478E-4</v>
      </c>
      <c r="BA33" s="184">
        <v>3.5104173269464712E-3</v>
      </c>
      <c r="BB33" s="184">
        <v>2.9971596089040883E-3</v>
      </c>
      <c r="BC33" s="184">
        <v>7.9678659315847708E-2</v>
      </c>
      <c r="BD33" s="184">
        <v>6.4135035473709717E-2</v>
      </c>
      <c r="BE33" s="181">
        <v>2.2415684396243472E-5</v>
      </c>
      <c r="BF33" s="181">
        <v>0</v>
      </c>
      <c r="BG33" s="181">
        <v>0</v>
      </c>
      <c r="BH33" s="184">
        <v>2.019050637278831E-5</v>
      </c>
      <c r="BI33" s="184">
        <v>2.5546184874379514E-3</v>
      </c>
      <c r="BJ33" s="184">
        <v>1.9330047156363701E-3</v>
      </c>
      <c r="BK33" s="184">
        <v>0.13935365608332645</v>
      </c>
      <c r="BL33" s="183">
        <v>8.9396037087248567E-2</v>
      </c>
    </row>
    <row r="34" spans="1:64">
      <c r="A34" s="161">
        <v>30</v>
      </c>
      <c r="B34" s="3" t="s">
        <v>94</v>
      </c>
      <c r="C34" s="172">
        <v>3.2173939785343053E-2</v>
      </c>
      <c r="D34" s="172">
        <v>3.9289841369891797E-2</v>
      </c>
      <c r="E34" s="172">
        <v>2.7688863578343773E-2</v>
      </c>
      <c r="F34" s="172">
        <v>3.2567341348348808E-2</v>
      </c>
      <c r="G34" s="172">
        <v>3.8673120626516198E-2</v>
      </c>
      <c r="H34" s="172">
        <v>2.2036812176150229E-2</v>
      </c>
      <c r="I34" s="172">
        <v>4.1661870099135009E-2</v>
      </c>
      <c r="J34" s="172">
        <v>2.4922047250548276E-2</v>
      </c>
      <c r="K34" s="172">
        <v>3.8392037422946328E-2</v>
      </c>
      <c r="L34" s="172">
        <v>1.7538367012294272E-2</v>
      </c>
      <c r="M34" s="172">
        <v>4.8106842313491084E-2</v>
      </c>
      <c r="N34" s="172">
        <v>2.0034154743994163E-2</v>
      </c>
      <c r="O34" s="172">
        <v>2.399820604099677E-2</v>
      </c>
      <c r="P34" s="172">
        <v>2.1413570100259981E-2</v>
      </c>
      <c r="Q34" s="172">
        <v>1.8805175130655927E-2</v>
      </c>
      <c r="R34" s="172">
        <v>1.367779983637731E-2</v>
      </c>
      <c r="S34" s="172">
        <v>1.9815083311878662E-2</v>
      </c>
      <c r="T34" s="172">
        <v>1.5182167853757223E-2</v>
      </c>
      <c r="U34" s="172">
        <v>2.0065336279257832E-2</v>
      </c>
      <c r="V34" s="172">
        <v>1.8721989474869274E-2</v>
      </c>
      <c r="W34" s="172">
        <v>1.5891959115593938E-2</v>
      </c>
      <c r="X34" s="172">
        <v>0.1188998848395067</v>
      </c>
      <c r="Y34" s="172">
        <v>2.8465730382176296E-2</v>
      </c>
      <c r="Z34" s="172">
        <v>3.3923916411631762E-2</v>
      </c>
      <c r="AA34" s="172">
        <v>1.8013416599092221E-2</v>
      </c>
      <c r="AB34" s="172">
        <v>6.0134568747954795E-2</v>
      </c>
      <c r="AC34" s="172">
        <v>2.1534555286305761E-2</v>
      </c>
      <c r="AD34" s="172">
        <v>2.9453069714489584E-2</v>
      </c>
      <c r="AE34" s="172">
        <v>1.3688714029750102E-3</v>
      </c>
      <c r="AF34" s="172">
        <v>8.1926793411351437E-2</v>
      </c>
      <c r="AG34" s="172">
        <v>1.5655648894704995E-2</v>
      </c>
      <c r="AH34" s="172">
        <v>2.3827165985936836E-2</v>
      </c>
      <c r="AI34" s="172">
        <v>1.9357158541303366E-2</v>
      </c>
      <c r="AJ34" s="172">
        <v>1.306283513538163E-2</v>
      </c>
      <c r="AK34" s="172">
        <v>3.1297497146884186E-2</v>
      </c>
      <c r="AL34" s="172">
        <v>9.726129560003233E-3</v>
      </c>
      <c r="AM34" s="172">
        <v>2.1544806479304297E-2</v>
      </c>
      <c r="AN34" s="172">
        <v>6.1573420806685111E-2</v>
      </c>
      <c r="AO34" s="172">
        <v>4.4894111202987322E-2</v>
      </c>
      <c r="AP34" s="184">
        <v>2.4287252432509423E-2</v>
      </c>
      <c r="AQ34" s="180">
        <v>3.9861472666418742E-2</v>
      </c>
      <c r="AR34" s="181">
        <v>4.2719417558337268E-2</v>
      </c>
      <c r="AS34" s="181">
        <v>1.3709007385288904E-3</v>
      </c>
      <c r="AT34" s="181">
        <v>2.5213103315403322E-3</v>
      </c>
      <c r="AU34" s="181">
        <v>6.4520186050234136E-3</v>
      </c>
      <c r="AV34" s="181">
        <v>-4.768630616088243E-2</v>
      </c>
      <c r="AW34" s="184">
        <v>2.5193890326381366E-2</v>
      </c>
      <c r="AX34" s="184">
        <v>3.7448129677707873E-2</v>
      </c>
      <c r="AY34" s="184">
        <v>7.8741223905225963E-2</v>
      </c>
      <c r="AZ34" s="184">
        <v>7.8741223905225963E-2</v>
      </c>
      <c r="BA34" s="184">
        <v>5.6868916438206608E-2</v>
      </c>
      <c r="BB34" s="184">
        <v>6.0515630845969871E-2</v>
      </c>
      <c r="BC34" s="184">
        <v>4.0011610223889334E-2</v>
      </c>
      <c r="BD34" s="184">
        <v>4.3884269512531847E-2</v>
      </c>
      <c r="BE34" s="181">
        <v>1.4629497111214142E-2</v>
      </c>
      <c r="BF34" s="181">
        <v>0</v>
      </c>
      <c r="BG34" s="181">
        <v>0</v>
      </c>
      <c r="BH34" s="184">
        <v>1.3177244532589777E-2</v>
      </c>
      <c r="BI34" s="184">
        <v>4.7609606986754489E-2</v>
      </c>
      <c r="BJ34" s="184">
        <v>3.9164454527469764E-2</v>
      </c>
      <c r="BK34" s="184">
        <v>4.0661858957472589E-2</v>
      </c>
      <c r="BL34" s="183">
        <v>4.5801043812344927E-2</v>
      </c>
    </row>
    <row r="35" spans="1:64">
      <c r="A35" s="161">
        <v>31</v>
      </c>
      <c r="B35" s="3" t="s">
        <v>95</v>
      </c>
      <c r="C35" s="172">
        <v>3.6534735676722946E-3</v>
      </c>
      <c r="D35" s="172">
        <v>2.6263262947788632E-3</v>
      </c>
      <c r="E35" s="172">
        <v>4.752273039687371E-3</v>
      </c>
      <c r="F35" s="172">
        <v>4.1089636280627001E-3</v>
      </c>
      <c r="G35" s="172">
        <v>4.801662834864634E-3</v>
      </c>
      <c r="H35" s="172">
        <v>4.4722826675002107E-3</v>
      </c>
      <c r="I35" s="172">
        <v>4.2647062760520545E-3</v>
      </c>
      <c r="J35" s="172">
        <v>1.0500642239325186E-2</v>
      </c>
      <c r="K35" s="172">
        <v>1.2532606636452399E-3</v>
      </c>
      <c r="L35" s="172">
        <v>3.776531109419608E-3</v>
      </c>
      <c r="M35" s="172">
        <v>5.1432298628115609E-3</v>
      </c>
      <c r="N35" s="172">
        <v>2.456979757978948E-3</v>
      </c>
      <c r="O35" s="172">
        <v>1.6978540566298399E-3</v>
      </c>
      <c r="P35" s="172">
        <v>7.0592153754583551E-3</v>
      </c>
      <c r="Q35" s="172">
        <v>6.6164526079470444E-3</v>
      </c>
      <c r="R35" s="172">
        <v>9.6004457231825598E-3</v>
      </c>
      <c r="S35" s="172">
        <v>5.7046843453163326E-3</v>
      </c>
      <c r="T35" s="172">
        <v>4.5800750391358511E-3</v>
      </c>
      <c r="U35" s="172">
        <v>1.0627233221859243E-2</v>
      </c>
      <c r="V35" s="172">
        <v>2.0080148127920819E-2</v>
      </c>
      <c r="W35" s="172">
        <v>3.9761281667379427E-3</v>
      </c>
      <c r="X35" s="172">
        <v>6.3883488432088555E-3</v>
      </c>
      <c r="Y35" s="172">
        <v>8.4666060964307347E-3</v>
      </c>
      <c r="Z35" s="172">
        <v>1.2022816264353163E-2</v>
      </c>
      <c r="AA35" s="172">
        <v>3.7980349000073715E-2</v>
      </c>
      <c r="AB35" s="172">
        <v>9.8124913148917667E-3</v>
      </c>
      <c r="AC35" s="172">
        <v>4.1316158893744341E-2</v>
      </c>
      <c r="AD35" s="172">
        <v>5.6292613887362605E-2</v>
      </c>
      <c r="AE35" s="172">
        <v>3.0259262592079168E-3</v>
      </c>
      <c r="AF35" s="172">
        <v>1.2539219800406301E-2</v>
      </c>
      <c r="AG35" s="172">
        <v>0.19755911088597145</v>
      </c>
      <c r="AH35" s="172">
        <v>2.8432866322084839E-2</v>
      </c>
      <c r="AI35" s="172">
        <v>2.8549819283617255E-2</v>
      </c>
      <c r="AJ35" s="172">
        <v>1.2667188353508939E-2</v>
      </c>
      <c r="AK35" s="172">
        <v>6.2316256712053562E-2</v>
      </c>
      <c r="AL35" s="172">
        <v>3.7393866007054556E-2</v>
      </c>
      <c r="AM35" s="172">
        <v>2.1658108994353536E-2</v>
      </c>
      <c r="AN35" s="172">
        <v>0</v>
      </c>
      <c r="AO35" s="172">
        <v>4.1844640251963196E-2</v>
      </c>
      <c r="AP35" s="184">
        <v>2.1208613163827217E-2</v>
      </c>
      <c r="AQ35" s="180">
        <v>1.9651822238750463E-2</v>
      </c>
      <c r="AR35" s="181">
        <v>5.150358926080905E-2</v>
      </c>
      <c r="AS35" s="181">
        <v>5.8068431991157703E-5</v>
      </c>
      <c r="AT35" s="181">
        <v>5.2222679295782719E-2</v>
      </c>
      <c r="AU35" s="181">
        <v>0.10598417758379085</v>
      </c>
      <c r="AV35" s="181">
        <v>1.802528921172989E-2</v>
      </c>
      <c r="AW35" s="184">
        <v>5.0914431378760908E-2</v>
      </c>
      <c r="AX35" s="184">
        <v>4.818457983861877E-2</v>
      </c>
      <c r="AY35" s="184">
        <v>5.9763064900291108E-3</v>
      </c>
      <c r="AZ35" s="184">
        <v>5.9763064900291108E-3</v>
      </c>
      <c r="BA35" s="184">
        <v>1.0902773743635812E-2</v>
      </c>
      <c r="BB35" s="184">
        <v>1.0081396340259828E-2</v>
      </c>
      <c r="BC35" s="184">
        <v>3.3784684461841817E-2</v>
      </c>
      <c r="BD35" s="184">
        <v>3.7553284521516482E-2</v>
      </c>
      <c r="BE35" s="181">
        <v>4.9338056327493718E-2</v>
      </c>
      <c r="BF35" s="181">
        <v>0</v>
      </c>
      <c r="BG35" s="181">
        <v>3.4294902428191534E-4</v>
      </c>
      <c r="BH35" s="184">
        <v>4.4471507106291518E-2</v>
      </c>
      <c r="BI35" s="184">
        <v>6.928815030106758E-2</v>
      </c>
      <c r="BJ35" s="184">
        <v>6.320142489596238E-2</v>
      </c>
      <c r="BK35" s="184">
        <v>1.1205366050506014E-2</v>
      </c>
      <c r="BL35" s="183">
        <v>2.7137262608935168E-2</v>
      </c>
    </row>
    <row r="36" spans="1:64">
      <c r="A36" s="161">
        <v>32</v>
      </c>
      <c r="B36" s="3" t="s">
        <v>67</v>
      </c>
      <c r="C36" s="172">
        <v>0</v>
      </c>
      <c r="D36" s="172">
        <v>0</v>
      </c>
      <c r="E36" s="172">
        <v>0</v>
      </c>
      <c r="F36" s="172">
        <v>0</v>
      </c>
      <c r="G36" s="172">
        <v>0</v>
      </c>
      <c r="H36" s="172">
        <v>0</v>
      </c>
      <c r="I36" s="172">
        <v>0</v>
      </c>
      <c r="J36" s="172">
        <v>0</v>
      </c>
      <c r="K36" s="172">
        <v>0</v>
      </c>
      <c r="L36" s="172">
        <v>0</v>
      </c>
      <c r="M36" s="172">
        <v>0</v>
      </c>
      <c r="N36" s="172">
        <v>0</v>
      </c>
      <c r="O36" s="172">
        <v>0</v>
      </c>
      <c r="P36" s="172">
        <v>0</v>
      </c>
      <c r="Q36" s="172">
        <v>0</v>
      </c>
      <c r="R36" s="172">
        <v>0</v>
      </c>
      <c r="S36" s="172">
        <v>0</v>
      </c>
      <c r="T36" s="172">
        <v>0</v>
      </c>
      <c r="U36" s="172">
        <v>0</v>
      </c>
      <c r="V36" s="172">
        <v>0</v>
      </c>
      <c r="W36" s="172">
        <v>0</v>
      </c>
      <c r="X36" s="172">
        <v>0</v>
      </c>
      <c r="Y36" s="172">
        <v>0</v>
      </c>
      <c r="Z36" s="172">
        <v>0</v>
      </c>
      <c r="AA36" s="172">
        <v>0</v>
      </c>
      <c r="AB36" s="172">
        <v>0</v>
      </c>
      <c r="AC36" s="172">
        <v>0</v>
      </c>
      <c r="AD36" s="172">
        <v>0</v>
      </c>
      <c r="AE36" s="172">
        <v>0</v>
      </c>
      <c r="AF36" s="172">
        <v>0</v>
      </c>
      <c r="AG36" s="172">
        <v>0</v>
      </c>
      <c r="AH36" s="172">
        <v>0</v>
      </c>
      <c r="AI36" s="172">
        <v>0</v>
      </c>
      <c r="AJ36" s="172">
        <v>0</v>
      </c>
      <c r="AK36" s="172">
        <v>0</v>
      </c>
      <c r="AL36" s="172">
        <v>0</v>
      </c>
      <c r="AM36" s="172">
        <v>0</v>
      </c>
      <c r="AN36" s="172">
        <v>0</v>
      </c>
      <c r="AO36" s="172">
        <v>0.10149629481379267</v>
      </c>
      <c r="AP36" s="184">
        <v>4.9058136475606555E-4</v>
      </c>
      <c r="AQ36" s="180">
        <v>0</v>
      </c>
      <c r="AR36" s="181">
        <v>5.0851604954235139E-3</v>
      </c>
      <c r="AS36" s="181">
        <v>0.30064191008489694</v>
      </c>
      <c r="AT36" s="181">
        <v>0</v>
      </c>
      <c r="AU36" s="181">
        <v>0</v>
      </c>
      <c r="AV36" s="181">
        <v>0</v>
      </c>
      <c r="AW36" s="184">
        <v>6.6558457316180208E-2</v>
      </c>
      <c r="AX36" s="184">
        <v>3.6125622121822215E-2</v>
      </c>
      <c r="AY36" s="184">
        <v>0</v>
      </c>
      <c r="AZ36" s="184">
        <v>0</v>
      </c>
      <c r="BA36" s="184">
        <v>0</v>
      </c>
      <c r="BB36" s="184">
        <v>0</v>
      </c>
      <c r="BC36" s="184">
        <v>3.8636713856951381E-2</v>
      </c>
      <c r="BD36" s="184">
        <v>2.6046092748438582E-2</v>
      </c>
      <c r="BE36" s="181">
        <v>0</v>
      </c>
      <c r="BF36" s="181">
        <v>0</v>
      </c>
      <c r="BG36" s="181">
        <v>0</v>
      </c>
      <c r="BH36" s="184">
        <v>0</v>
      </c>
      <c r="BI36" s="184">
        <v>0</v>
      </c>
      <c r="BJ36" s="184">
        <v>0</v>
      </c>
      <c r="BK36" s="184">
        <v>6.8292979359837844E-2</v>
      </c>
      <c r="BL36" s="183">
        <v>3.6623727962692296E-2</v>
      </c>
    </row>
    <row r="37" spans="1:64">
      <c r="A37" s="161">
        <v>33</v>
      </c>
      <c r="B37" s="3" t="s">
        <v>96</v>
      </c>
      <c r="C37" s="172">
        <v>4.9205031214441677E-5</v>
      </c>
      <c r="D37" s="172">
        <v>1.3656896732850089E-3</v>
      </c>
      <c r="E37" s="172">
        <v>0</v>
      </c>
      <c r="F37" s="172">
        <v>6.087353523055851E-4</v>
      </c>
      <c r="G37" s="172">
        <v>4.5621949268771019E-4</v>
      </c>
      <c r="H37" s="172">
        <v>4.8089060940862477E-5</v>
      </c>
      <c r="I37" s="172">
        <v>2.4629816534638355E-4</v>
      </c>
      <c r="J37" s="172">
        <v>7.6635485566885978E-4</v>
      </c>
      <c r="K37" s="172">
        <v>6.5577592865157899E-5</v>
      </c>
      <c r="L37" s="172">
        <v>3.1112354735633041E-4</v>
      </c>
      <c r="M37" s="172">
        <v>7.1641663369724452E-4</v>
      </c>
      <c r="N37" s="172">
        <v>1.1779090774292757E-4</v>
      </c>
      <c r="O37" s="172">
        <v>4.4048100525774143E-5</v>
      </c>
      <c r="P37" s="172">
        <v>8.0337510061463592E-4</v>
      </c>
      <c r="Q37" s="172">
        <v>7.8636919501347627E-4</v>
      </c>
      <c r="R37" s="172">
        <v>1.0691630688393469E-3</v>
      </c>
      <c r="S37" s="172">
        <v>5.5104631047394497E-4</v>
      </c>
      <c r="T37" s="172">
        <v>1.9649647868140328E-3</v>
      </c>
      <c r="U37" s="172">
        <v>1.9763936251423623E-3</v>
      </c>
      <c r="V37" s="172">
        <v>5.7320523046778624E-3</v>
      </c>
      <c r="W37" s="172">
        <v>5.4984554947312746E-4</v>
      </c>
      <c r="X37" s="172">
        <v>1.2766059303664657E-4</v>
      </c>
      <c r="Y37" s="172">
        <v>3.5256620764644497E-4</v>
      </c>
      <c r="Z37" s="172">
        <v>1.1961420086373587E-3</v>
      </c>
      <c r="AA37" s="172">
        <v>1.8955948481944458E-4</v>
      </c>
      <c r="AB37" s="172">
        <v>4.8860737931621858E-4</v>
      </c>
      <c r="AC37" s="172">
        <v>4.6052988951723965E-4</v>
      </c>
      <c r="AD37" s="172">
        <v>3.9632019642672328E-4</v>
      </c>
      <c r="AE37" s="172">
        <v>2.8476625815997713E-6</v>
      </c>
      <c r="AF37" s="172">
        <v>1.791952333178631E-3</v>
      </c>
      <c r="AG37" s="172">
        <v>1.0167869756708458E-2</v>
      </c>
      <c r="AH37" s="172">
        <v>2.4675877140545457E-4</v>
      </c>
      <c r="AI37" s="172">
        <v>1.1037001839113044E-5</v>
      </c>
      <c r="AJ37" s="172">
        <v>1.9506457416364846E-4</v>
      </c>
      <c r="AK37" s="172">
        <v>1.0518399309993005E-5</v>
      </c>
      <c r="AL37" s="172">
        <v>1.0823464435176849E-3</v>
      </c>
      <c r="AM37" s="172">
        <v>1.1017003375081978E-3</v>
      </c>
      <c r="AN37" s="172">
        <v>0</v>
      </c>
      <c r="AO37" s="172">
        <v>4.6611084484565676E-3</v>
      </c>
      <c r="AP37" s="184">
        <v>9.1848765712204065E-4</v>
      </c>
      <c r="AQ37" s="180">
        <v>5.8107103012272218E-6</v>
      </c>
      <c r="AR37" s="181">
        <v>3.428475595158087E-2</v>
      </c>
      <c r="AS37" s="181">
        <v>0.16792639837284748</v>
      </c>
      <c r="AT37" s="181">
        <v>8.6947194117983989E-2</v>
      </c>
      <c r="AU37" s="181">
        <v>0.18752085704873564</v>
      </c>
      <c r="AV37" s="181">
        <v>0</v>
      </c>
      <c r="AW37" s="184">
        <v>9.4748456166842729E-2</v>
      </c>
      <c r="AX37" s="184">
        <v>5.1643308610717704E-2</v>
      </c>
      <c r="AY37" s="184">
        <v>9.6346342450612573E-3</v>
      </c>
      <c r="AZ37" s="184">
        <v>9.6346342450612573E-3</v>
      </c>
      <c r="BA37" s="184">
        <v>5.7221048362617703E-3</v>
      </c>
      <c r="BB37" s="184">
        <v>6.3744309517107557E-3</v>
      </c>
      <c r="BC37" s="184">
        <v>5.7674927722599814E-2</v>
      </c>
      <c r="BD37" s="184">
        <v>3.9012689253481982E-2</v>
      </c>
      <c r="BE37" s="181">
        <v>2.7013169640197055E-2</v>
      </c>
      <c r="BF37" s="181">
        <v>0</v>
      </c>
      <c r="BG37" s="181">
        <v>0</v>
      </c>
      <c r="BH37" s="184">
        <v>2.4331604787450195E-2</v>
      </c>
      <c r="BI37" s="184">
        <v>2.8087265328998284E-2</v>
      </c>
      <c r="BJ37" s="184">
        <v>2.7166122439052399E-2</v>
      </c>
      <c r="BK37" s="184">
        <v>8.1092479044759247E-2</v>
      </c>
      <c r="BL37" s="183">
        <v>4.3823724195059997E-2</v>
      </c>
    </row>
    <row r="38" spans="1:64">
      <c r="A38" s="161">
        <v>34</v>
      </c>
      <c r="B38" s="3" t="s">
        <v>97</v>
      </c>
      <c r="C38" s="172">
        <v>0</v>
      </c>
      <c r="D38" s="172">
        <v>0</v>
      </c>
      <c r="E38" s="172">
        <v>0</v>
      </c>
      <c r="F38" s="172">
        <v>0</v>
      </c>
      <c r="G38" s="172">
        <v>0</v>
      </c>
      <c r="H38" s="172">
        <v>0</v>
      </c>
      <c r="I38" s="172">
        <v>0</v>
      </c>
      <c r="J38" s="172">
        <v>4.098154308389624E-6</v>
      </c>
      <c r="K38" s="172">
        <v>0</v>
      </c>
      <c r="L38" s="172">
        <v>0</v>
      </c>
      <c r="M38" s="172">
        <v>0</v>
      </c>
      <c r="N38" s="172">
        <v>1.8477005136145503E-6</v>
      </c>
      <c r="O38" s="172">
        <v>0</v>
      </c>
      <c r="P38" s="172">
        <v>0</v>
      </c>
      <c r="Q38" s="172">
        <v>0</v>
      </c>
      <c r="R38" s="172">
        <v>0</v>
      </c>
      <c r="S38" s="172">
        <v>0</v>
      </c>
      <c r="T38" s="172">
        <v>0</v>
      </c>
      <c r="U38" s="172">
        <v>0</v>
      </c>
      <c r="V38" s="172">
        <v>0</v>
      </c>
      <c r="W38" s="172">
        <v>0</v>
      </c>
      <c r="X38" s="172">
        <v>2.6595956882634704E-6</v>
      </c>
      <c r="Y38" s="172">
        <v>4.5610117418686281E-7</v>
      </c>
      <c r="Z38" s="172">
        <v>7.2230797623028907E-7</v>
      </c>
      <c r="AA38" s="172">
        <v>1.0531082489969143E-4</v>
      </c>
      <c r="AB38" s="172">
        <v>0</v>
      </c>
      <c r="AC38" s="172">
        <v>2.0156723650977105E-5</v>
      </c>
      <c r="AD38" s="172">
        <v>1.06863407529074E-4</v>
      </c>
      <c r="AE38" s="172">
        <v>1.0536351551919154E-5</v>
      </c>
      <c r="AF38" s="172">
        <v>1.2744871898196653E-3</v>
      </c>
      <c r="AG38" s="172">
        <v>3.9868480917068869E-4</v>
      </c>
      <c r="AH38" s="172">
        <v>1.7377378267989756E-5</v>
      </c>
      <c r="AI38" s="172">
        <v>1.1037001839113044E-5</v>
      </c>
      <c r="AJ38" s="172">
        <v>1.4579210660327663E-2</v>
      </c>
      <c r="AK38" s="172">
        <v>5.2591996549965023E-6</v>
      </c>
      <c r="AL38" s="172">
        <v>2.225555003456423E-5</v>
      </c>
      <c r="AM38" s="172">
        <v>2.8525574377102761E-4</v>
      </c>
      <c r="AN38" s="172">
        <v>0</v>
      </c>
      <c r="AO38" s="172">
        <v>1.3166973018238892E-4</v>
      </c>
      <c r="AP38" s="184">
        <v>1.2331613247962519E-3</v>
      </c>
      <c r="AQ38" s="180">
        <v>6.5844063778356263E-2</v>
      </c>
      <c r="AR38" s="181">
        <v>5.504775199299148E-2</v>
      </c>
      <c r="AS38" s="181">
        <v>0.52382450615889686</v>
      </c>
      <c r="AT38" s="181">
        <v>0</v>
      </c>
      <c r="AU38" s="181">
        <v>0</v>
      </c>
      <c r="AV38" s="181">
        <v>0</v>
      </c>
      <c r="AW38" s="184">
        <v>0.14162013631770934</v>
      </c>
      <c r="AX38" s="184">
        <v>7.7053247156942728E-2</v>
      </c>
      <c r="AY38" s="184">
        <v>3.8918380372682412E-7</v>
      </c>
      <c r="AZ38" s="184">
        <v>3.8918380372682412E-7</v>
      </c>
      <c r="BA38" s="184">
        <v>1.9410863511267677E-3</v>
      </c>
      <c r="BB38" s="184">
        <v>1.617518829416781E-3</v>
      </c>
      <c r="BC38" s="184">
        <v>8.2888048364427536E-2</v>
      </c>
      <c r="BD38" s="184">
        <v>5.6005674967989867E-2</v>
      </c>
      <c r="BE38" s="181">
        <v>6.6395824667354075E-5</v>
      </c>
      <c r="BF38" s="181">
        <v>0</v>
      </c>
      <c r="BG38" s="181">
        <v>0</v>
      </c>
      <c r="BH38" s="184">
        <v>5.9804791028259041E-5</v>
      </c>
      <c r="BI38" s="184">
        <v>1.0132760760369012E-3</v>
      </c>
      <c r="BJ38" s="184">
        <v>7.7942019762696196E-4</v>
      </c>
      <c r="BK38" s="184">
        <v>0.14591191954580951</v>
      </c>
      <c r="BL38" s="183">
        <v>7.8433729066252164E-2</v>
      </c>
    </row>
    <row r="39" spans="1:64">
      <c r="A39" s="161">
        <v>35</v>
      </c>
      <c r="B39" s="3" t="s">
        <v>3</v>
      </c>
      <c r="C39" s="172">
        <v>2.0297075375957192E-3</v>
      </c>
      <c r="D39" s="172">
        <v>1.5757957768673179E-3</v>
      </c>
      <c r="E39" s="172">
        <v>1.2548357323802604E-2</v>
      </c>
      <c r="F39" s="172">
        <v>1.9783898949931517E-3</v>
      </c>
      <c r="G39" s="172">
        <v>1.237566362425687E-3</v>
      </c>
      <c r="H39" s="172">
        <v>7.5740270981858402E-4</v>
      </c>
      <c r="I39" s="172">
        <v>5.3810794820242501E-4</v>
      </c>
      <c r="J39" s="172">
        <v>1.0748873300290502E-3</v>
      </c>
      <c r="K39" s="172">
        <v>3.060287667040702E-4</v>
      </c>
      <c r="L39" s="172">
        <v>4.4809617826792238E-4</v>
      </c>
      <c r="M39" s="172">
        <v>7.7344482344428875E-4</v>
      </c>
      <c r="N39" s="172">
        <v>6.5270020643433987E-4</v>
      </c>
      <c r="O39" s="172">
        <v>1.2373511874967465E-3</v>
      </c>
      <c r="P39" s="172">
        <v>2.8372556336486184E-4</v>
      </c>
      <c r="Q39" s="172">
        <v>1.329374615941544E-3</v>
      </c>
      <c r="R39" s="172">
        <v>4.5365106525418222E-4</v>
      </c>
      <c r="S39" s="172">
        <v>8.6722042304096265E-4</v>
      </c>
      <c r="T39" s="172">
        <v>5.5207883104571717E-4</v>
      </c>
      <c r="U39" s="172">
        <v>2.7504811283231208E-4</v>
      </c>
      <c r="V39" s="172">
        <v>3.3295247402850934E-4</v>
      </c>
      <c r="W39" s="172">
        <v>2.4604960661354561E-4</v>
      </c>
      <c r="X39" s="172">
        <v>9.4415646933353192E-4</v>
      </c>
      <c r="Y39" s="172">
        <v>8.907655931869431E-4</v>
      </c>
      <c r="Z39" s="172">
        <v>2.1914823998826971E-3</v>
      </c>
      <c r="AA39" s="172">
        <v>7.4770685678780925E-3</v>
      </c>
      <c r="AB39" s="172">
        <v>1.8782246966375744E-3</v>
      </c>
      <c r="AC39" s="172">
        <v>6.1665908796633352E-4</v>
      </c>
      <c r="AD39" s="172">
        <v>3.1503669117232524E-3</v>
      </c>
      <c r="AE39" s="172">
        <v>2.1813095375054249E-4</v>
      </c>
      <c r="AF39" s="172">
        <v>1.7563800784257055E-3</v>
      </c>
      <c r="AG39" s="172">
        <v>1.1163174656779284E-3</v>
      </c>
      <c r="AH39" s="172">
        <v>2.0852853921587709E-6</v>
      </c>
      <c r="AI39" s="172">
        <v>2.1376929877861051E-3</v>
      </c>
      <c r="AJ39" s="172">
        <v>1.1028775757205948E-3</v>
      </c>
      <c r="AK39" s="172">
        <v>0</v>
      </c>
      <c r="AL39" s="172">
        <v>1.8058789170903547E-3</v>
      </c>
      <c r="AM39" s="172">
        <v>2.3660231083811869E-3</v>
      </c>
      <c r="AN39" s="172">
        <v>0</v>
      </c>
      <c r="AO39" s="172">
        <v>2.3700551432830004E-4</v>
      </c>
      <c r="AP39" s="184">
        <v>1.1169247770573595E-3</v>
      </c>
      <c r="AQ39" s="180">
        <v>0</v>
      </c>
      <c r="AR39" s="181">
        <v>1.3420289237220641E-2</v>
      </c>
      <c r="AS39" s="181">
        <v>0</v>
      </c>
      <c r="AT39" s="181">
        <v>0</v>
      </c>
      <c r="AU39" s="181">
        <v>0</v>
      </c>
      <c r="AV39" s="181">
        <v>0</v>
      </c>
      <c r="AW39" s="184">
        <v>7.1446025522044704E-3</v>
      </c>
      <c r="AX39" s="184">
        <v>4.9276319656858672E-3</v>
      </c>
      <c r="AY39" s="184">
        <v>2.6036396469324532E-4</v>
      </c>
      <c r="AZ39" s="184">
        <v>2.6036396469324532E-4</v>
      </c>
      <c r="BA39" s="184">
        <v>0</v>
      </c>
      <c r="BB39" s="184">
        <v>4.3409824168799197E-5</v>
      </c>
      <c r="BC39" s="184">
        <v>4.1656019923679904E-3</v>
      </c>
      <c r="BD39" s="184">
        <v>3.5648689833478134E-3</v>
      </c>
      <c r="BE39" s="181">
        <v>1.3673567481708518E-3</v>
      </c>
      <c r="BF39" s="181">
        <v>0</v>
      </c>
      <c r="BG39" s="181">
        <v>0</v>
      </c>
      <c r="BH39" s="184">
        <v>1.2316208887400868E-3</v>
      </c>
      <c r="BI39" s="184">
        <v>1.613766734212868E-4</v>
      </c>
      <c r="BJ39" s="184">
        <v>4.2387320060748891E-4</v>
      </c>
      <c r="BK39" s="184">
        <v>7.0376294349471799E-3</v>
      </c>
      <c r="BL39" s="183">
        <v>4.84046559279812E-3</v>
      </c>
    </row>
    <row r="40" spans="1:64">
      <c r="A40" s="161">
        <v>36</v>
      </c>
      <c r="B40" s="3" t="s">
        <v>98</v>
      </c>
      <c r="C40" s="172">
        <v>4.4788879662945535E-2</v>
      </c>
      <c r="D40" s="172">
        <v>2.7944111776447105E-2</v>
      </c>
      <c r="E40" s="172">
        <v>2.0599729002611786E-2</v>
      </c>
      <c r="F40" s="172">
        <v>0.12007304824227667</v>
      </c>
      <c r="G40" s="172">
        <v>4.8335130131404468E-2</v>
      </c>
      <c r="H40" s="172">
        <v>3.4071099676601067E-2</v>
      </c>
      <c r="I40" s="172">
        <v>2.5590914810283485E-2</v>
      </c>
      <c r="J40" s="172">
        <v>5.7772266735984019E-2</v>
      </c>
      <c r="K40" s="172">
        <v>1.3501697731015287E-2</v>
      </c>
      <c r="L40" s="172">
        <v>4.4545456324319881E-2</v>
      </c>
      <c r="M40" s="172">
        <v>6.4545218008076624E-2</v>
      </c>
      <c r="N40" s="172">
        <v>1.4060077058349921E-2</v>
      </c>
      <c r="O40" s="172">
        <v>1.7050619276249665E-2</v>
      </c>
      <c r="P40" s="172">
        <v>3.3206684820990755E-2</v>
      </c>
      <c r="Q40" s="172">
        <v>3.9944360957149726E-2</v>
      </c>
      <c r="R40" s="172">
        <v>4.142318707490858E-2</v>
      </c>
      <c r="S40" s="172">
        <v>4.3126148954141207E-2</v>
      </c>
      <c r="T40" s="172">
        <v>5.5044438713801609E-2</v>
      </c>
      <c r="U40" s="172">
        <v>4.242411266102461E-2</v>
      </c>
      <c r="V40" s="172">
        <v>4.7492436709088162E-2</v>
      </c>
      <c r="W40" s="172">
        <v>3.2440050515490662E-2</v>
      </c>
      <c r="X40" s="172">
        <v>5.0487104950305457E-2</v>
      </c>
      <c r="Y40" s="172">
        <v>0.11026154665732571</v>
      </c>
      <c r="Z40" s="172">
        <v>6.7544463473246802E-2</v>
      </c>
      <c r="AA40" s="172">
        <v>0.16531166738629063</v>
      </c>
      <c r="AB40" s="172">
        <v>7.0848070000851707E-2</v>
      </c>
      <c r="AC40" s="172">
        <v>9.3504991180579311E-2</v>
      </c>
      <c r="AD40" s="172">
        <v>0.12389087142480897</v>
      </c>
      <c r="AE40" s="172">
        <v>2.6253455638542773E-2</v>
      </c>
      <c r="AF40" s="172">
        <v>7.9589585110788119E-2</v>
      </c>
      <c r="AG40" s="172">
        <v>0.16163245012922078</v>
      </c>
      <c r="AH40" s="172">
        <v>9.2848027180999992E-2</v>
      </c>
      <c r="AI40" s="172">
        <v>9.1535665200100841E-2</v>
      </c>
      <c r="AJ40" s="172">
        <v>4.7969981476979624E-2</v>
      </c>
      <c r="AK40" s="172">
        <v>7.7836154893948239E-2</v>
      </c>
      <c r="AL40" s="172">
        <v>0.16508803659720817</v>
      </c>
      <c r="AM40" s="172">
        <v>4.4422583723893766E-2</v>
      </c>
      <c r="AN40" s="172">
        <v>0</v>
      </c>
      <c r="AO40" s="172">
        <v>3.1010854852556235E-2</v>
      </c>
      <c r="AP40" s="184">
        <v>6.7876645172918415E-2</v>
      </c>
      <c r="AQ40" s="180">
        <v>9.6341576794347333E-3</v>
      </c>
      <c r="AR40" s="181">
        <v>1.4147055315786071E-2</v>
      </c>
      <c r="AS40" s="181">
        <v>1.4572306127058587E-5</v>
      </c>
      <c r="AT40" s="181">
        <v>6.5860250048166294E-3</v>
      </c>
      <c r="AU40" s="181">
        <v>2.3271047426993482E-2</v>
      </c>
      <c r="AV40" s="181">
        <v>0</v>
      </c>
      <c r="AW40" s="184">
        <v>1.2567918647351232E-2</v>
      </c>
      <c r="AX40" s="184">
        <v>7.3683535972434031E-2</v>
      </c>
      <c r="AY40" s="184">
        <v>3.5650793156591996E-2</v>
      </c>
      <c r="AZ40" s="184">
        <v>3.5650793156591996E-2</v>
      </c>
      <c r="BA40" s="184">
        <v>8.1252767334865934E-3</v>
      </c>
      <c r="BB40" s="184">
        <v>1.2714536347389681E-2</v>
      </c>
      <c r="BC40" s="184">
        <v>1.262942580920759E-2</v>
      </c>
      <c r="BD40" s="184">
        <v>5.66723736313645E-2</v>
      </c>
      <c r="BE40" s="181">
        <v>5.485203094612915E-2</v>
      </c>
      <c r="BF40" s="181">
        <v>0</v>
      </c>
      <c r="BG40" s="181">
        <v>0</v>
      </c>
      <c r="BH40" s="184">
        <v>4.94069358223031E-2</v>
      </c>
      <c r="BI40" s="184">
        <v>6.1068654105254798E-2</v>
      </c>
      <c r="BJ40" s="184">
        <v>5.8208409213030068E-2</v>
      </c>
      <c r="BK40" s="184">
        <v>-2.2355496515707524E-2</v>
      </c>
      <c r="BL40" s="183">
        <v>5.6048570889974572E-2</v>
      </c>
    </row>
    <row r="41" spans="1:64">
      <c r="A41" s="161">
        <v>37</v>
      </c>
      <c r="B41" s="3" t="s">
        <v>99</v>
      </c>
      <c r="C41" s="172">
        <v>1.8513392994433681E-3</v>
      </c>
      <c r="D41" s="172">
        <v>1.0505305179115453E-4</v>
      </c>
      <c r="E41" s="172">
        <v>1.0996995463739372E-3</v>
      </c>
      <c r="F41" s="172">
        <v>1.5218383807639628E-4</v>
      </c>
      <c r="G41" s="172">
        <v>3.1992155296358099E-4</v>
      </c>
      <c r="H41" s="172">
        <v>1.202226523521562E-4</v>
      </c>
      <c r="I41" s="172">
        <v>8.0314619134690297E-5</v>
      </c>
      <c r="J41" s="172">
        <v>2.8101629543243137E-4</v>
      </c>
      <c r="K41" s="172">
        <v>5.8291193657918133E-5</v>
      </c>
      <c r="L41" s="172">
        <v>9.783759350827999E-5</v>
      </c>
      <c r="M41" s="172">
        <v>2.1741997341060654E-4</v>
      </c>
      <c r="N41" s="172">
        <v>7.0674544645756549E-5</v>
      </c>
      <c r="O41" s="172">
        <v>3.6039354975633392E-5</v>
      </c>
      <c r="P41" s="172">
        <v>1.1564900680632955E-4</v>
      </c>
      <c r="Q41" s="172">
        <v>1.2168188704270425E-4</v>
      </c>
      <c r="R41" s="172">
        <v>2.0590473107410699E-4</v>
      </c>
      <c r="S41" s="172">
        <v>2.2132187879691235E-4</v>
      </c>
      <c r="T41" s="172">
        <v>2.4335053736883588E-4</v>
      </c>
      <c r="U41" s="172">
        <v>1.3587706172853739E-4</v>
      </c>
      <c r="V41" s="172">
        <v>2.1797608011938383E-4</v>
      </c>
      <c r="W41" s="172">
        <v>2.2596392444101127E-4</v>
      </c>
      <c r="X41" s="172">
        <v>2.2872522919065844E-4</v>
      </c>
      <c r="Y41" s="172">
        <v>3.1744641723405653E-4</v>
      </c>
      <c r="Z41" s="172">
        <v>9.6789268814858744E-5</v>
      </c>
      <c r="AA41" s="172">
        <v>4.2124329959876574E-4</v>
      </c>
      <c r="AB41" s="172">
        <v>6.7239547612323662E-5</v>
      </c>
      <c r="AC41" s="172">
        <v>6.5526433834871332E-4</v>
      </c>
      <c r="AD41" s="172">
        <v>2.7010357336088785E-4</v>
      </c>
      <c r="AE41" s="172">
        <v>7.7741188477673754E-4</v>
      </c>
      <c r="AF41" s="172">
        <v>7.3089867187651981E-4</v>
      </c>
      <c r="AG41" s="172">
        <v>5.7335565968264692E-3</v>
      </c>
      <c r="AH41" s="172">
        <v>4.3373936156902433E-4</v>
      </c>
      <c r="AI41" s="172">
        <v>1.0158688850653101E-2</v>
      </c>
      <c r="AJ41" s="172">
        <v>2.2585621501374054E-2</v>
      </c>
      <c r="AK41" s="172">
        <v>2.3771582440584192E-3</v>
      </c>
      <c r="AL41" s="172">
        <v>1.6482732872537468E-3</v>
      </c>
      <c r="AM41" s="172">
        <v>1.4241459656306818E-2</v>
      </c>
      <c r="AN41" s="172">
        <v>0</v>
      </c>
      <c r="AO41" s="172">
        <v>3.4181461955348161E-3</v>
      </c>
      <c r="AP41" s="184">
        <v>3.3120542722340899E-3</v>
      </c>
      <c r="AQ41" s="180">
        <v>0.51350118538490142</v>
      </c>
      <c r="AR41" s="181">
        <v>0.11509284654657072</v>
      </c>
      <c r="AS41" s="181">
        <v>0</v>
      </c>
      <c r="AT41" s="181">
        <v>0</v>
      </c>
      <c r="AU41" s="181">
        <v>1.3986876822349276E-3</v>
      </c>
      <c r="AV41" s="181">
        <v>0</v>
      </c>
      <c r="AW41" s="184">
        <v>6.9835640050383285E-2</v>
      </c>
      <c r="AX41" s="184">
        <v>4.066363578312162E-2</v>
      </c>
      <c r="AY41" s="184">
        <v>4.7149617821504739E-3</v>
      </c>
      <c r="AZ41" s="184">
        <v>4.7149617821504739E-3</v>
      </c>
      <c r="BA41" s="184">
        <v>4.5293494405525464E-2</v>
      </c>
      <c r="BB41" s="184">
        <v>3.852793847199236E-2</v>
      </c>
      <c r="BC41" s="184">
        <v>5.6701837870785331E-2</v>
      </c>
      <c r="BD41" s="184">
        <v>4.0067747808996454E-2</v>
      </c>
      <c r="BE41" s="181">
        <v>5.7718968606124644E-3</v>
      </c>
      <c r="BF41" s="181">
        <v>0</v>
      </c>
      <c r="BG41" s="181">
        <v>9.5575957586763294E-5</v>
      </c>
      <c r="BH41" s="184">
        <v>5.2076171879991721E-3</v>
      </c>
      <c r="BI41" s="184">
        <v>5.7503583425926277E-2</v>
      </c>
      <c r="BJ41" s="184">
        <v>4.4677062780623243E-2</v>
      </c>
      <c r="BK41" s="184">
        <v>6.593165808807025E-2</v>
      </c>
      <c r="BL41" s="183">
        <v>3.8195848909289544E-2</v>
      </c>
    </row>
    <row r="42" spans="1:64">
      <c r="A42" s="161">
        <v>38</v>
      </c>
      <c r="B42" s="3" t="s">
        <v>4</v>
      </c>
      <c r="C42" s="172">
        <v>3.6288710520650735E-4</v>
      </c>
      <c r="D42" s="172">
        <v>4.3071751234373358E-3</v>
      </c>
      <c r="E42" s="172">
        <v>1.0211495787757988E-3</v>
      </c>
      <c r="F42" s="172">
        <v>1.2174707046111702E-3</v>
      </c>
      <c r="G42" s="172">
        <v>8.0690273343625094E-4</v>
      </c>
      <c r="H42" s="172">
        <v>1.0820038711694057E-3</v>
      </c>
      <c r="I42" s="172">
        <v>6.3716264513520961E-4</v>
      </c>
      <c r="J42" s="172">
        <v>6.8146451642364615E-4</v>
      </c>
      <c r="K42" s="172">
        <v>7.2863992072397658E-5</v>
      </c>
      <c r="L42" s="172">
        <v>1.721941645745728E-4</v>
      </c>
      <c r="M42" s="172">
        <v>1.0835356051938424E-3</v>
      </c>
      <c r="N42" s="172">
        <v>1.4827796621756767E-4</v>
      </c>
      <c r="O42" s="172">
        <v>2.2424487540394111E-4</v>
      </c>
      <c r="P42" s="172">
        <v>5.3506940482395138E-4</v>
      </c>
      <c r="Q42" s="172">
        <v>5.9015715215711569E-4</v>
      </c>
      <c r="R42" s="172">
        <v>9.5795249216295761E-4</v>
      </c>
      <c r="S42" s="172">
        <v>1.2782467693780856E-3</v>
      </c>
      <c r="T42" s="172">
        <v>1.569066151393091E-3</v>
      </c>
      <c r="U42" s="172">
        <v>8.4984925881121569E-4</v>
      </c>
      <c r="V42" s="172">
        <v>7.8806736658546461E-4</v>
      </c>
      <c r="W42" s="172">
        <v>7.7999399103341666E-4</v>
      </c>
      <c r="X42" s="172">
        <v>1.1702221028359269E-3</v>
      </c>
      <c r="Y42" s="172">
        <v>7.3842780100853093E-4</v>
      </c>
      <c r="Z42" s="172">
        <v>5.4895406193501972E-5</v>
      </c>
      <c r="AA42" s="172">
        <v>1.0267805427719916E-3</v>
      </c>
      <c r="AB42" s="172">
        <v>2.8913005473299174E-3</v>
      </c>
      <c r="AC42" s="172">
        <v>2.0204553164725188E-3</v>
      </c>
      <c r="AD42" s="172">
        <v>3.3775568332417563E-3</v>
      </c>
      <c r="AE42" s="172">
        <v>3.4428240611541236E-4</v>
      </c>
      <c r="AF42" s="172">
        <v>2.5645372410937357E-3</v>
      </c>
      <c r="AG42" s="172">
        <v>2.0243807486831676E-3</v>
      </c>
      <c r="AH42" s="172">
        <v>2.7303336734665505E-3</v>
      </c>
      <c r="AI42" s="172">
        <v>3.5597235405307754E-3</v>
      </c>
      <c r="AJ42" s="172">
        <v>2.4040653923962465E-3</v>
      </c>
      <c r="AK42" s="172">
        <v>4.4335053091620518E-3</v>
      </c>
      <c r="AL42" s="172">
        <v>1.5478962146488755E-3</v>
      </c>
      <c r="AM42" s="172">
        <v>1.8734904106083145E-3</v>
      </c>
      <c r="AN42" s="172">
        <v>0</v>
      </c>
      <c r="AO42" s="172">
        <v>1.2113615176779779E-4</v>
      </c>
      <c r="AP42" s="184">
        <v>1.3891616674471352E-3</v>
      </c>
      <c r="AQ42" s="180">
        <v>0</v>
      </c>
      <c r="AR42" s="181">
        <v>0</v>
      </c>
      <c r="AS42" s="181">
        <v>0</v>
      </c>
      <c r="AT42" s="181">
        <v>0</v>
      </c>
      <c r="AU42" s="181">
        <v>0</v>
      </c>
      <c r="AV42" s="181">
        <v>0</v>
      </c>
      <c r="AW42" s="184">
        <v>0</v>
      </c>
      <c r="AX42" s="184">
        <v>1.3702681910327977E-3</v>
      </c>
      <c r="AY42" s="184">
        <v>0</v>
      </c>
      <c r="AZ42" s="184">
        <v>0</v>
      </c>
      <c r="BA42" s="184">
        <v>0</v>
      </c>
      <c r="BB42" s="184">
        <v>0</v>
      </c>
      <c r="BC42" s="184">
        <v>0</v>
      </c>
      <c r="BD42" s="184">
        <v>9.8794512862703768E-4</v>
      </c>
      <c r="BE42" s="181">
        <v>0</v>
      </c>
      <c r="BF42" s="181">
        <v>0</v>
      </c>
      <c r="BG42" s="181">
        <v>0</v>
      </c>
      <c r="BH42" s="184">
        <v>0</v>
      </c>
      <c r="BI42" s="184">
        <v>0</v>
      </c>
      <c r="BJ42" s="184">
        <v>0</v>
      </c>
      <c r="BK42" s="184">
        <v>0</v>
      </c>
      <c r="BL42" s="183">
        <v>1.3891616674471352E-3</v>
      </c>
    </row>
    <row r="43" spans="1:64">
      <c r="A43" s="161">
        <v>39</v>
      </c>
      <c r="B43" s="3" t="s">
        <v>5</v>
      </c>
      <c r="C43" s="172">
        <v>5.455607835901221E-3</v>
      </c>
      <c r="D43" s="172">
        <v>8.4042441432923627E-4</v>
      </c>
      <c r="E43" s="172">
        <v>9.170708717082655E-3</v>
      </c>
      <c r="F43" s="172">
        <v>5.6308020088266623E-3</v>
      </c>
      <c r="G43" s="172">
        <v>4.0969835562214806E-3</v>
      </c>
      <c r="H43" s="172">
        <v>2.7771432693348081E-3</v>
      </c>
      <c r="I43" s="172">
        <v>2.9930581397527916E-3</v>
      </c>
      <c r="J43" s="172">
        <v>1.0344912375606381E-3</v>
      </c>
      <c r="K43" s="172">
        <v>3.869077979044316E-3</v>
      </c>
      <c r="L43" s="172">
        <v>2.2659186656517646E-3</v>
      </c>
      <c r="M43" s="172">
        <v>1.130940287921073E-2</v>
      </c>
      <c r="N43" s="172">
        <v>6.2692478426941691E-3</v>
      </c>
      <c r="O43" s="172">
        <v>4.7491861112334667E-3</v>
      </c>
      <c r="P43" s="172">
        <v>6.1247714004632131E-3</v>
      </c>
      <c r="Q43" s="172">
        <v>6.9518383091084976E-3</v>
      </c>
      <c r="R43" s="172">
        <v>6.2751393710766615E-3</v>
      </c>
      <c r="S43" s="172">
        <v>3.2972443167703265E-3</v>
      </c>
      <c r="T43" s="172">
        <v>1.1985921989808334E-3</v>
      </c>
      <c r="U43" s="172">
        <v>3.6060948685410015E-3</v>
      </c>
      <c r="V43" s="172">
        <v>2.1653887519551976E-3</v>
      </c>
      <c r="W43" s="172">
        <v>4.6573675537563992E-3</v>
      </c>
      <c r="X43" s="172">
        <v>1.7260776016829922E-3</v>
      </c>
      <c r="Y43" s="172">
        <v>1.4838339499821208E-2</v>
      </c>
      <c r="Z43" s="172">
        <v>3.082810442550874E-3</v>
      </c>
      <c r="AA43" s="172">
        <v>7.4823341091230771E-3</v>
      </c>
      <c r="AB43" s="172">
        <v>7.6473778817749451E-3</v>
      </c>
      <c r="AC43" s="172">
        <v>4.266392626328849E-3</v>
      </c>
      <c r="AD43" s="172">
        <v>9.9231509054359818E-3</v>
      </c>
      <c r="AE43" s="172">
        <v>3.4525061139315627E-3</v>
      </c>
      <c r="AF43" s="172">
        <v>4.3648268214800841E-3</v>
      </c>
      <c r="AG43" s="172">
        <v>4.9821529917777121E-3</v>
      </c>
      <c r="AH43" s="172">
        <v>3.2182904552317029E-4</v>
      </c>
      <c r="AI43" s="172">
        <v>6.2957382069635352E-3</v>
      </c>
      <c r="AJ43" s="172">
        <v>2.7461586722106984E-3</v>
      </c>
      <c r="AK43" s="172">
        <v>1.2553709576476653E-2</v>
      </c>
      <c r="AL43" s="172">
        <v>3.403282375693669E-3</v>
      </c>
      <c r="AM43" s="172">
        <v>4.3701446539874487E-3</v>
      </c>
      <c r="AN43" s="172">
        <v>4.9478641719657686E-4</v>
      </c>
      <c r="AO43" s="172">
        <v>0</v>
      </c>
      <c r="AP43" s="184">
        <v>4.8338722362794226E-3</v>
      </c>
      <c r="AQ43" s="180">
        <v>0</v>
      </c>
      <c r="AR43" s="181">
        <v>7.1346566917706757E-6</v>
      </c>
      <c r="AS43" s="181">
        <v>0</v>
      </c>
      <c r="AT43" s="181">
        <v>0</v>
      </c>
      <c r="AU43" s="181">
        <v>0</v>
      </c>
      <c r="AV43" s="181">
        <v>0</v>
      </c>
      <c r="AW43" s="184">
        <v>3.7983001340799946E-6</v>
      </c>
      <c r="AX43" s="184">
        <v>4.7701624898668733E-3</v>
      </c>
      <c r="AY43" s="184">
        <v>2.690194124881299E-2</v>
      </c>
      <c r="AZ43" s="184">
        <v>2.690194124881299E-2</v>
      </c>
      <c r="BA43" s="184">
        <v>0</v>
      </c>
      <c r="BB43" s="184">
        <v>4.4852925049986185E-3</v>
      </c>
      <c r="BC43" s="184">
        <v>1.8838168063897715E-3</v>
      </c>
      <c r="BD43" s="184">
        <v>4.6906799727107068E-3</v>
      </c>
      <c r="BE43" s="181">
        <v>1.7897363404777888E-2</v>
      </c>
      <c r="BF43" s="181">
        <v>2.2647976984758525E-3</v>
      </c>
      <c r="BG43" s="181">
        <v>1.7063119486813327E-2</v>
      </c>
      <c r="BH43" s="184">
        <v>1.7690972799043123E-2</v>
      </c>
      <c r="BI43" s="184">
        <v>0</v>
      </c>
      <c r="BJ43" s="184">
        <v>4.3390273507912429E-3</v>
      </c>
      <c r="BK43" s="184">
        <v>-7.2171932018081665E-7</v>
      </c>
      <c r="BL43" s="183">
        <v>4.8334903816547869E-3</v>
      </c>
    </row>
    <row r="44" spans="1:64">
      <c r="A44" s="168">
        <v>40</v>
      </c>
      <c r="B44" s="4" t="s">
        <v>6</v>
      </c>
      <c r="C44" s="177">
        <v>0.57087677214995236</v>
      </c>
      <c r="D44" s="177">
        <v>0.34646496480722766</v>
      </c>
      <c r="E44" s="177">
        <v>0.50077568093003166</v>
      </c>
      <c r="F44" s="177">
        <v>0.44285496880231318</v>
      </c>
      <c r="G44" s="177">
        <v>0.65782591534951429</v>
      </c>
      <c r="H44" s="177">
        <v>0.60100506137366405</v>
      </c>
      <c r="I44" s="177">
        <v>0.63288990739724416</v>
      </c>
      <c r="J44" s="177">
        <v>0.63283054834475549</v>
      </c>
      <c r="K44" s="177">
        <v>0.73446175369056121</v>
      </c>
      <c r="L44" s="177">
        <v>0.55822021676897216</v>
      </c>
      <c r="M44" s="177">
        <v>0.49847984231705533</v>
      </c>
      <c r="N44" s="177">
        <v>0.78218474880280553</v>
      </c>
      <c r="O44" s="177">
        <v>0.78533758864680225</v>
      </c>
      <c r="P44" s="177">
        <v>0.5325081648198805</v>
      </c>
      <c r="Q44" s="177">
        <v>0.55942563107268672</v>
      </c>
      <c r="R44" s="177">
        <v>0.55487691411570528</v>
      </c>
      <c r="S44" s="177">
        <v>0.62329661196854524</v>
      </c>
      <c r="T44" s="177">
        <v>0.65852834670550586</v>
      </c>
      <c r="U44" s="177">
        <v>0.65150415907333492</v>
      </c>
      <c r="V44" s="177">
        <v>0.69292679596720297</v>
      </c>
      <c r="W44" s="177">
        <v>0.69754142881173942</v>
      </c>
      <c r="X44" s="177">
        <v>0.58487434740170796</v>
      </c>
      <c r="Y44" s="177">
        <v>0.52416241580372325</v>
      </c>
      <c r="Z44" s="177">
        <v>0.59577767649414826</v>
      </c>
      <c r="AA44" s="177">
        <v>0.5492328106406057</v>
      </c>
      <c r="AB44" s="177">
        <v>0.35015666814593671</v>
      </c>
      <c r="AC44" s="177">
        <v>0.30591893649026347</v>
      </c>
      <c r="AD44" s="177">
        <v>0.37023206188316887</v>
      </c>
      <c r="AE44" s="177">
        <v>0.18521254383976543</v>
      </c>
      <c r="AF44" s="177">
        <v>0.35559748882114106</v>
      </c>
      <c r="AG44" s="177">
        <v>0.49448736169154928</v>
      </c>
      <c r="AH44" s="177">
        <v>0.28231566772228445</v>
      </c>
      <c r="AI44" s="177">
        <v>0.29027663373767487</v>
      </c>
      <c r="AJ44" s="177">
        <v>0.41057782281320765</v>
      </c>
      <c r="AK44" s="177">
        <v>0.37818904719079849</v>
      </c>
      <c r="AL44" s="177">
        <v>0.36916870524477019</v>
      </c>
      <c r="AM44" s="177">
        <v>0.45130524497336727</v>
      </c>
      <c r="AN44" s="177">
        <v>1</v>
      </c>
      <c r="AO44" s="177">
        <v>0.35062069110807981</v>
      </c>
      <c r="AP44" s="186">
        <v>0.4709097928273191</v>
      </c>
      <c r="AQ44" s="185">
        <v>1</v>
      </c>
      <c r="AR44" s="177">
        <v>1</v>
      </c>
      <c r="AS44" s="177">
        <v>1</v>
      </c>
      <c r="AT44" s="177">
        <v>1</v>
      </c>
      <c r="AU44" s="177">
        <v>1</v>
      </c>
      <c r="AV44" s="177">
        <v>1</v>
      </c>
      <c r="AW44" s="186">
        <v>1</v>
      </c>
      <c r="AX44" s="186">
        <v>1</v>
      </c>
      <c r="AY44" s="186">
        <v>1</v>
      </c>
      <c r="AZ44" s="186">
        <v>1</v>
      </c>
      <c r="BA44" s="186">
        <v>1</v>
      </c>
      <c r="BB44" s="186">
        <v>1</v>
      </c>
      <c r="BC44" s="186">
        <v>1</v>
      </c>
      <c r="BD44" s="186">
        <v>1</v>
      </c>
      <c r="BE44" s="177">
        <v>1</v>
      </c>
      <c r="BF44" s="177">
        <v>1</v>
      </c>
      <c r="BG44" s="177">
        <v>1</v>
      </c>
      <c r="BH44" s="186">
        <v>1</v>
      </c>
      <c r="BI44" s="186">
        <v>1</v>
      </c>
      <c r="BJ44" s="186">
        <v>1</v>
      </c>
      <c r="BK44" s="186">
        <v>1</v>
      </c>
      <c r="BL44" s="187">
        <v>1</v>
      </c>
    </row>
    <row r="45" spans="1:64">
      <c r="A45" s="161">
        <v>41</v>
      </c>
      <c r="B45" s="5" t="s">
        <v>28</v>
      </c>
      <c r="C45" s="188">
        <v>1.9128455884614203E-3</v>
      </c>
      <c r="D45" s="188">
        <v>1.365689673285009E-2</v>
      </c>
      <c r="E45" s="188">
        <v>2.5410914517997762E-2</v>
      </c>
      <c r="F45" s="188">
        <v>1.3544361588799269E-2</v>
      </c>
      <c r="G45" s="188">
        <v>5.6587307822271275E-3</v>
      </c>
      <c r="H45" s="188">
        <v>8.2232294208874832E-3</v>
      </c>
      <c r="I45" s="188">
        <v>1.1123574750154606E-2</v>
      </c>
      <c r="J45" s="188">
        <v>8.7478030965653947E-3</v>
      </c>
      <c r="K45" s="188">
        <v>2.768831698751111E-3</v>
      </c>
      <c r="L45" s="188">
        <v>1.352311217471446E-2</v>
      </c>
      <c r="M45" s="188">
        <v>1.1548208423776478E-2</v>
      </c>
      <c r="N45" s="188">
        <v>4.5042319270638701E-3</v>
      </c>
      <c r="O45" s="188">
        <v>3.7040448169400986E-3</v>
      </c>
      <c r="P45" s="188">
        <v>9.5803637238363396E-3</v>
      </c>
      <c r="Q45" s="188">
        <v>9.8417831263727246E-3</v>
      </c>
      <c r="R45" s="188">
        <v>7.4786360077825379E-3</v>
      </c>
      <c r="S45" s="188">
        <v>9.4897401500472003E-3</v>
      </c>
      <c r="T45" s="188">
        <v>8.2848145632584275E-3</v>
      </c>
      <c r="U45" s="188">
        <v>1.0380184018716447E-2</v>
      </c>
      <c r="V45" s="188">
        <v>1.1703638763333069E-2</v>
      </c>
      <c r="W45" s="188">
        <v>6.1704889440873188E-3</v>
      </c>
      <c r="X45" s="188">
        <v>1.3103827956074118E-2</v>
      </c>
      <c r="Y45" s="188">
        <v>1.2216669950595121E-2</v>
      </c>
      <c r="Z45" s="188">
        <v>4.7368957081182364E-3</v>
      </c>
      <c r="AA45" s="188">
        <v>8.0404814810914414E-3</v>
      </c>
      <c r="AB45" s="188">
        <v>1.7056431910992771E-2</v>
      </c>
      <c r="AC45" s="188">
        <v>1.3638585845265373E-2</v>
      </c>
      <c r="AD45" s="188">
        <v>2.4279029612944102E-2</v>
      </c>
      <c r="AE45" s="188">
        <v>1.7222663293515418E-3</v>
      </c>
      <c r="AF45" s="188">
        <v>1.0365421545114235E-2</v>
      </c>
      <c r="AG45" s="188">
        <v>5.7926557567741241E-3</v>
      </c>
      <c r="AH45" s="188">
        <v>9.0883688341586426E-3</v>
      </c>
      <c r="AI45" s="188">
        <v>3.4853690018251714E-3</v>
      </c>
      <c r="AJ45" s="188">
        <v>8.1011843113555169E-3</v>
      </c>
      <c r="AK45" s="188">
        <v>3.4742272920906897E-2</v>
      </c>
      <c r="AL45" s="188">
        <v>8.4230443957345642E-3</v>
      </c>
      <c r="AM45" s="188">
        <v>1.4276783381586874E-2</v>
      </c>
      <c r="AN45" s="188">
        <v>0</v>
      </c>
      <c r="AO45" s="188">
        <v>1.9750459527358337E-3</v>
      </c>
      <c r="AP45" s="182">
        <v>8.7620871308245404E-3</v>
      </c>
      <c r="AQ45" s="172"/>
      <c r="AR45" s="172"/>
      <c r="AS45" s="172"/>
      <c r="AT45" s="172"/>
      <c r="AU45" s="172"/>
      <c r="AV45" s="172"/>
      <c r="AW45" s="172"/>
      <c r="AX45" s="172"/>
      <c r="AY45" s="172"/>
      <c r="AZ45" s="172"/>
      <c r="BA45" s="172"/>
      <c r="BB45" s="172"/>
      <c r="BC45" s="172"/>
      <c r="BD45" s="172"/>
      <c r="BE45" s="172"/>
      <c r="BF45" s="172"/>
      <c r="BG45" s="172"/>
      <c r="BH45" s="172"/>
      <c r="BI45" s="172"/>
      <c r="BJ45" s="172"/>
      <c r="BK45" s="172"/>
      <c r="BL45" s="172"/>
    </row>
    <row r="46" spans="1:64">
      <c r="A46" s="161">
        <v>42</v>
      </c>
      <c r="B46" s="3" t="s">
        <v>69</v>
      </c>
      <c r="C46" s="181">
        <v>0.15155149614048036</v>
      </c>
      <c r="D46" s="181">
        <v>0.22817522849038765</v>
      </c>
      <c r="E46" s="181">
        <v>0.17153349174243465</v>
      </c>
      <c r="F46" s="181">
        <v>0.2579516055394917</v>
      </c>
      <c r="G46" s="181">
        <v>0.13770114594385849</v>
      </c>
      <c r="H46" s="181">
        <v>0.2721720626600464</v>
      </c>
      <c r="I46" s="181">
        <v>0.17335642824825784</v>
      </c>
      <c r="J46" s="181">
        <v>0.1171240792325445</v>
      </c>
      <c r="K46" s="181">
        <v>1.5279579137581789E-2</v>
      </c>
      <c r="L46" s="181">
        <v>0.24054742090319753</v>
      </c>
      <c r="M46" s="181">
        <v>0.21766947174074985</v>
      </c>
      <c r="N46" s="181">
        <v>6.2445810408374151E-2</v>
      </c>
      <c r="O46" s="181">
        <v>0.11671945764775135</v>
      </c>
      <c r="P46" s="181">
        <v>0.29005387701730417</v>
      </c>
      <c r="Q46" s="181">
        <v>0.21325815420745545</v>
      </c>
      <c r="R46" s="181">
        <v>0.24379890925547271</v>
      </c>
      <c r="S46" s="181">
        <v>0.24633125110096343</v>
      </c>
      <c r="T46" s="181">
        <v>0.2605848403511512</v>
      </c>
      <c r="U46" s="181">
        <v>0.20415569699579933</v>
      </c>
      <c r="V46" s="181">
        <v>0.16481626532719168</v>
      </c>
      <c r="W46" s="181">
        <v>0.18177207604774032</v>
      </c>
      <c r="X46" s="181">
        <v>0.28848634430593861</v>
      </c>
      <c r="Y46" s="181">
        <v>0.33838967095036887</v>
      </c>
      <c r="Z46" s="181">
        <v>7.0262508387801376E-2</v>
      </c>
      <c r="AA46" s="181">
        <v>0.11380414292785156</v>
      </c>
      <c r="AB46" s="181">
        <v>0.4529749017181946</v>
      </c>
      <c r="AC46" s="181">
        <v>0.43749758717185111</v>
      </c>
      <c r="AD46" s="181">
        <v>0.30282397072447498</v>
      </c>
      <c r="AE46" s="181">
        <v>5.8650173764370726E-2</v>
      </c>
      <c r="AF46" s="181">
        <v>0.40235165952905672</v>
      </c>
      <c r="AG46" s="181">
        <v>0.18003386475673192</v>
      </c>
      <c r="AH46" s="181">
        <v>0.33345520667958617</v>
      </c>
      <c r="AI46" s="181">
        <v>0.52314226927728547</v>
      </c>
      <c r="AJ46" s="181">
        <v>0.50896339569449323</v>
      </c>
      <c r="AK46" s="181">
        <v>0.53299358903562055</v>
      </c>
      <c r="AL46" s="181">
        <v>0.37257380440005849</v>
      </c>
      <c r="AM46" s="181">
        <v>0.32381925449611038</v>
      </c>
      <c r="AN46" s="181">
        <v>0</v>
      </c>
      <c r="AO46" s="181">
        <v>7.4261727822867345E-3</v>
      </c>
      <c r="AP46" s="184">
        <v>0.26745444124294698</v>
      </c>
      <c r="AQ46" s="172"/>
      <c r="AR46" s="172"/>
      <c r="AS46" s="172"/>
      <c r="AT46" s="172"/>
      <c r="AU46" s="172"/>
      <c r="AV46" s="172"/>
      <c r="AW46" s="172"/>
      <c r="AX46" s="172"/>
      <c r="AY46" s="172"/>
      <c r="AZ46" s="172"/>
      <c r="BA46" s="172"/>
      <c r="BB46" s="172"/>
      <c r="BC46" s="172"/>
      <c r="BD46" s="172"/>
      <c r="BE46" s="172"/>
      <c r="BF46" s="172"/>
      <c r="BG46" s="172"/>
      <c r="BH46" s="172"/>
      <c r="BI46" s="172"/>
      <c r="BJ46" s="172"/>
      <c r="BK46" s="172"/>
      <c r="BL46" s="172"/>
    </row>
    <row r="47" spans="1:64">
      <c r="A47" s="161">
        <v>43</v>
      </c>
      <c r="B47" s="3" t="s">
        <v>29</v>
      </c>
      <c r="C47" s="181">
        <v>0.13784174431835655</v>
      </c>
      <c r="D47" s="181">
        <v>0.31599957978779286</v>
      </c>
      <c r="E47" s="181">
        <v>0.15181744987530194</v>
      </c>
      <c r="F47" s="181">
        <v>0.12022523208035307</v>
      </c>
      <c r="G47" s="181">
        <v>8.712183237435743E-2</v>
      </c>
      <c r="H47" s="181">
        <v>-1.4943675687373014E-2</v>
      </c>
      <c r="I47" s="181">
        <v>8.4373184554963315E-2</v>
      </c>
      <c r="J47" s="181">
        <v>8.257605296220448E-2</v>
      </c>
      <c r="K47" s="181">
        <v>9.4890776875883473E-2</v>
      </c>
      <c r="L47" s="181">
        <v>6.0659307975133595E-2</v>
      </c>
      <c r="M47" s="181">
        <v>0.11176099485677014</v>
      </c>
      <c r="N47" s="181">
        <v>8.4968817744207115E-2</v>
      </c>
      <c r="O47" s="181">
        <v>6.3621474650318144E-2</v>
      </c>
      <c r="P47" s="181">
        <v>5.0170081139343174E-2</v>
      </c>
      <c r="Q47" s="181">
        <v>0.10991144600670467</v>
      </c>
      <c r="R47" s="181">
        <v>7.7112973429480938E-2</v>
      </c>
      <c r="S47" s="181">
        <v>4.2322163353613641E-3</v>
      </c>
      <c r="T47" s="181">
        <v>-4.9214922109667554E-2</v>
      </c>
      <c r="U47" s="181">
        <v>-2.2806758936799048E-2</v>
      </c>
      <c r="V47" s="181">
        <v>-3.5831914093471015E-2</v>
      </c>
      <c r="W47" s="181">
        <v>9.8520271056280924E-3</v>
      </c>
      <c r="X47" s="181">
        <v>-1.0263379761008731E-2</v>
      </c>
      <c r="Y47" s="181">
        <v>3.3771555341492072E-2</v>
      </c>
      <c r="Z47" s="181">
        <v>0.10068973188650231</v>
      </c>
      <c r="AA47" s="181">
        <v>0.11905388754910118</v>
      </c>
      <c r="AB47" s="181">
        <v>5.7274646656177298E-2</v>
      </c>
      <c r="AC47" s="181">
        <v>8.8944105405315846E-2</v>
      </c>
      <c r="AD47" s="181">
        <v>0.22207562395187613</v>
      </c>
      <c r="AE47" s="181">
        <v>0.34745982802396136</v>
      </c>
      <c r="AF47" s="181">
        <v>2.2376059872551281E-2</v>
      </c>
      <c r="AG47" s="181">
        <v>0.13642994169820968</v>
      </c>
      <c r="AH47" s="181">
        <v>0</v>
      </c>
      <c r="AI47" s="181">
        <v>1.5983321347536598E-2</v>
      </c>
      <c r="AJ47" s="181">
        <v>1.4806407335726255E-2</v>
      </c>
      <c r="AK47" s="181">
        <v>-7.8414666855997853E-3</v>
      </c>
      <c r="AL47" s="181">
        <v>7.3574577439776023E-2</v>
      </c>
      <c r="AM47" s="181">
        <v>2.8935462887427953E-2</v>
      </c>
      <c r="AN47" s="181">
        <v>0</v>
      </c>
      <c r="AO47" s="181">
        <v>0.57490164271155375</v>
      </c>
      <c r="AP47" s="184">
        <v>8.7303473744248794E-2</v>
      </c>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row>
    <row r="48" spans="1:64">
      <c r="A48" s="161">
        <v>44</v>
      </c>
      <c r="B48" s="3" t="s">
        <v>30</v>
      </c>
      <c r="C48" s="181">
        <v>0.17296183534766429</v>
      </c>
      <c r="D48" s="181">
        <v>7.2381552684105468E-2</v>
      </c>
      <c r="E48" s="181">
        <v>0.12652436030870137</v>
      </c>
      <c r="F48" s="181">
        <v>0.11307259169076245</v>
      </c>
      <c r="G48" s="181">
        <v>6.4934136860168731E-2</v>
      </c>
      <c r="H48" s="181">
        <v>0.12759230094134336</v>
      </c>
      <c r="I48" s="181">
        <v>6.2602568461519931E-2</v>
      </c>
      <c r="J48" s="181">
        <v>0.15674971869097926</v>
      </c>
      <c r="K48" s="181">
        <v>4.8505559522595124E-2</v>
      </c>
      <c r="L48" s="181">
        <v>0.10236551733584319</v>
      </c>
      <c r="M48" s="181">
        <v>0.12148786547050039</v>
      </c>
      <c r="N48" s="181">
        <v>5.0854723161341674E-2</v>
      </c>
      <c r="O48" s="181">
        <v>3.5418677195497482E-2</v>
      </c>
      <c r="P48" s="181">
        <v>8.2087665031132712E-2</v>
      </c>
      <c r="Q48" s="181">
        <v>0.10549363299526049</v>
      </c>
      <c r="R48" s="181">
        <v>0.11294369992083128</v>
      </c>
      <c r="S48" s="181">
        <v>0.13834424134021689</v>
      </c>
      <c r="T48" s="181">
        <v>0.1732946393871925</v>
      </c>
      <c r="U48" s="181">
        <v>0.17171731312580651</v>
      </c>
      <c r="V48" s="181">
        <v>0.21323090852909263</v>
      </c>
      <c r="W48" s="181">
        <v>0.10974147216333677</v>
      </c>
      <c r="X48" s="181">
        <v>0.10292369354010804</v>
      </c>
      <c r="Y48" s="181">
        <v>4.6854361421868045E-2</v>
      </c>
      <c r="Z48" s="181">
        <v>0.19481729580895243</v>
      </c>
      <c r="AA48" s="181">
        <v>0.2077835230683362</v>
      </c>
      <c r="AB48" s="181">
        <v>7.8522343701671576E-2</v>
      </c>
      <c r="AC48" s="181">
        <v>9.6935733873852389E-2</v>
      </c>
      <c r="AD48" s="181">
        <v>7.5285691326309523E-2</v>
      </c>
      <c r="AE48" s="181">
        <v>0.33563775681644992</v>
      </c>
      <c r="AF48" s="181">
        <v>0.16623803952410993</v>
      </c>
      <c r="AG48" s="181">
        <v>0.15307620508346584</v>
      </c>
      <c r="AH48" s="181">
        <v>0.37343221293266199</v>
      </c>
      <c r="AI48" s="181">
        <v>0.16240890116771478</v>
      </c>
      <c r="AJ48" s="181">
        <v>5.9503133853570443E-2</v>
      </c>
      <c r="AK48" s="181">
        <v>4.4508606680235402E-2</v>
      </c>
      <c r="AL48" s="181">
        <v>0.12089487295714489</v>
      </c>
      <c r="AM48" s="181">
        <v>0.12516995377257387</v>
      </c>
      <c r="AN48" s="181">
        <v>0</v>
      </c>
      <c r="AO48" s="181">
        <v>3.5155817958697842E-2</v>
      </c>
      <c r="AP48" s="184">
        <v>0.13848546018510022</v>
      </c>
      <c r="AQ48" s="172"/>
      <c r="AR48" s="172"/>
      <c r="AS48" s="172"/>
      <c r="AT48" s="172"/>
      <c r="AU48" s="172"/>
      <c r="AV48" s="172"/>
      <c r="AW48" s="172"/>
      <c r="AX48" s="172"/>
      <c r="AY48" s="172"/>
      <c r="AZ48" s="172"/>
      <c r="BA48" s="172"/>
      <c r="BB48" s="172"/>
      <c r="BC48" s="172"/>
      <c r="BD48" s="172"/>
      <c r="BE48" s="172"/>
      <c r="BF48" s="172"/>
      <c r="BG48" s="172"/>
      <c r="BH48" s="172"/>
      <c r="BI48" s="172"/>
      <c r="BJ48" s="172"/>
      <c r="BK48" s="172"/>
      <c r="BL48" s="172"/>
    </row>
    <row r="49" spans="1:64">
      <c r="A49" s="161">
        <v>45</v>
      </c>
      <c r="B49" s="3" t="s">
        <v>31</v>
      </c>
      <c r="C49" s="181">
        <v>2.3230925362118276E-2</v>
      </c>
      <c r="D49" s="181">
        <v>3.7293833385859856E-2</v>
      </c>
      <c r="E49" s="181">
        <v>2.5410914517997762E-2</v>
      </c>
      <c r="F49" s="181">
        <v>5.2351240298280324E-2</v>
      </c>
      <c r="G49" s="181">
        <v>4.8956989481395805E-2</v>
      </c>
      <c r="H49" s="181">
        <v>5.951021291431732E-3</v>
      </c>
      <c r="I49" s="181">
        <v>3.5654336587860179E-2</v>
      </c>
      <c r="J49" s="181">
        <v>1.9747249260283145E-3</v>
      </c>
      <c r="K49" s="181">
        <v>0.10587138048119381</v>
      </c>
      <c r="L49" s="181">
        <v>2.468638159400921E-2</v>
      </c>
      <c r="M49" s="181">
        <v>3.9053617191147798E-2</v>
      </c>
      <c r="N49" s="181">
        <v>1.5043053731592862E-2</v>
      </c>
      <c r="O49" s="181">
        <v>-4.8012429573093818E-3</v>
      </c>
      <c r="P49" s="181">
        <v>3.5607558202290161E-2</v>
      </c>
      <c r="Q49" s="181">
        <v>2.0731551504900737E-3</v>
      </c>
      <c r="R49" s="181">
        <v>3.7910694603644404E-3</v>
      </c>
      <c r="S49" s="181">
        <v>-2.168954412209741E-2</v>
      </c>
      <c r="T49" s="181">
        <v>-5.1470454702295124E-2</v>
      </c>
      <c r="U49" s="181">
        <v>-1.4947300287482923E-2</v>
      </c>
      <c r="V49" s="181">
        <v>-4.6843299151809563E-2</v>
      </c>
      <c r="W49" s="181">
        <v>-5.0565704869355195E-3</v>
      </c>
      <c r="X49" s="181">
        <v>2.0877826152868241E-2</v>
      </c>
      <c r="Y49" s="181">
        <v>4.7642048149688754E-2</v>
      </c>
      <c r="Z49" s="181">
        <v>3.3922471795679296E-2</v>
      </c>
      <c r="AA49" s="181">
        <v>3.7985614541318699E-2</v>
      </c>
      <c r="AB49" s="181">
        <v>4.4019490503534556E-2</v>
      </c>
      <c r="AC49" s="181">
        <v>5.7781810640905235E-2</v>
      </c>
      <c r="AD49" s="181">
        <v>1.7157046295415895E-2</v>
      </c>
      <c r="AE49" s="181">
        <v>7.1532714517269932E-2</v>
      </c>
      <c r="AF49" s="181">
        <v>4.714546551019784E-2</v>
      </c>
      <c r="AG49" s="181">
        <v>3.0184661422788823E-2</v>
      </c>
      <c r="AH49" s="181">
        <v>1.7085438313087528E-3</v>
      </c>
      <c r="AI49" s="181">
        <v>9.6382070797138737E-3</v>
      </c>
      <c r="AJ49" s="181">
        <v>1.1057662191649484E-2</v>
      </c>
      <c r="AK49" s="181">
        <v>3.2691185055458261E-2</v>
      </c>
      <c r="AL49" s="181">
        <v>5.5403147934003666E-2</v>
      </c>
      <c r="AM49" s="181">
        <v>5.6495966430464249E-2</v>
      </c>
      <c r="AN49" s="181">
        <v>0</v>
      </c>
      <c r="AO49" s="181">
        <v>3.2880565021146162E-2</v>
      </c>
      <c r="AP49" s="184">
        <v>2.9753068615584785E-2</v>
      </c>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row>
    <row r="50" spans="1:64">
      <c r="A50" s="161">
        <v>46</v>
      </c>
      <c r="B50" s="3" t="s">
        <v>32</v>
      </c>
      <c r="C50" s="181">
        <v>-5.8375618907033244E-2</v>
      </c>
      <c r="D50" s="181">
        <v>-1.3972055888223553E-2</v>
      </c>
      <c r="E50" s="181">
        <v>-1.4728118924650943E-3</v>
      </c>
      <c r="F50" s="181">
        <v>0</v>
      </c>
      <c r="G50" s="181">
        <v>-2.1987507915218894E-3</v>
      </c>
      <c r="H50" s="181">
        <v>0</v>
      </c>
      <c r="I50" s="181">
        <v>0</v>
      </c>
      <c r="J50" s="181">
        <v>-2.9272530774211603E-6</v>
      </c>
      <c r="K50" s="181">
        <v>-1.7778814065665029E-3</v>
      </c>
      <c r="L50" s="181">
        <v>-1.9567518701655998E-6</v>
      </c>
      <c r="M50" s="181">
        <v>0</v>
      </c>
      <c r="N50" s="181">
        <v>-1.3857753852109128E-6</v>
      </c>
      <c r="O50" s="181">
        <v>0</v>
      </c>
      <c r="P50" s="181">
        <v>-7.7099337870886364E-6</v>
      </c>
      <c r="Q50" s="181">
        <v>-3.8025589700845079E-6</v>
      </c>
      <c r="R50" s="181">
        <v>-2.2021896371562245E-6</v>
      </c>
      <c r="S50" s="181">
        <v>-4.5167730366716799E-6</v>
      </c>
      <c r="T50" s="181">
        <v>-7.2641951453383841E-6</v>
      </c>
      <c r="U50" s="181">
        <v>-3.2939893752372703E-6</v>
      </c>
      <c r="V50" s="181">
        <v>-2.3953415397734484E-6</v>
      </c>
      <c r="W50" s="181">
        <v>-2.0922585596389933E-5</v>
      </c>
      <c r="X50" s="181">
        <v>-2.6595956882634704E-6</v>
      </c>
      <c r="Y50" s="181">
        <v>-3.0367216177361327E-3</v>
      </c>
      <c r="Z50" s="181">
        <v>-2.0658008120186269E-4</v>
      </c>
      <c r="AA50" s="181">
        <v>-3.5900460208304813E-2</v>
      </c>
      <c r="AB50" s="181">
        <v>-4.4826365074882447E-6</v>
      </c>
      <c r="AC50" s="181">
        <v>-7.1675942745338928E-4</v>
      </c>
      <c r="AD50" s="181">
        <v>-1.1853423794189492E-2</v>
      </c>
      <c r="AE50" s="181">
        <v>-2.1528329116894272E-4</v>
      </c>
      <c r="AF50" s="181">
        <v>-4.0741348021710189E-3</v>
      </c>
      <c r="AG50" s="181">
        <v>-4.6904095196551609E-6</v>
      </c>
      <c r="AH50" s="181">
        <v>0</v>
      </c>
      <c r="AI50" s="181">
        <v>-4.9347016117508051E-3</v>
      </c>
      <c r="AJ50" s="181">
        <v>-1.3009606200002532E-2</v>
      </c>
      <c r="AK50" s="181">
        <v>-1.5283234197419837E-2</v>
      </c>
      <c r="AL50" s="181">
        <v>-3.8152371487824399E-5</v>
      </c>
      <c r="AM50" s="181">
        <v>-2.6659415305703516E-6</v>
      </c>
      <c r="AN50" s="181">
        <v>0</v>
      </c>
      <c r="AO50" s="181">
        <v>-2.9599355345001025E-3</v>
      </c>
      <c r="AP50" s="184">
        <v>-2.6683237460244161E-3</v>
      </c>
      <c r="AQ50" s="172"/>
      <c r="AR50" s="172"/>
      <c r="AS50" s="172"/>
      <c r="AT50" s="172"/>
      <c r="AU50" s="172"/>
      <c r="AV50" s="172"/>
      <c r="AW50" s="172"/>
      <c r="AX50" s="172"/>
      <c r="AY50" s="172"/>
      <c r="AZ50" s="172"/>
      <c r="BA50" s="172"/>
      <c r="BB50" s="172"/>
      <c r="BC50" s="172"/>
      <c r="BD50" s="172"/>
      <c r="BE50" s="172"/>
      <c r="BF50" s="172"/>
      <c r="BG50" s="172"/>
      <c r="BH50" s="172"/>
      <c r="BI50" s="172"/>
      <c r="BJ50" s="172"/>
      <c r="BK50" s="172"/>
      <c r="BL50" s="172"/>
    </row>
    <row r="51" spans="1:64">
      <c r="A51" s="168">
        <v>47</v>
      </c>
      <c r="B51" s="4" t="s">
        <v>33</v>
      </c>
      <c r="C51" s="177">
        <v>0.42912322785004769</v>
      </c>
      <c r="D51" s="177">
        <v>0.65353503519277234</v>
      </c>
      <c r="E51" s="177">
        <v>0.49922431906996839</v>
      </c>
      <c r="F51" s="177">
        <v>0.55714503119768677</v>
      </c>
      <c r="G51" s="177">
        <v>0.34217408465048571</v>
      </c>
      <c r="H51" s="177">
        <v>0.39899493862633595</v>
      </c>
      <c r="I51" s="177">
        <v>0.36711009260275584</v>
      </c>
      <c r="J51" s="177">
        <v>0.36716945165524451</v>
      </c>
      <c r="K51" s="177">
        <v>0.26553824630943879</v>
      </c>
      <c r="L51" s="177">
        <v>0.44177978323102784</v>
      </c>
      <c r="M51" s="177">
        <v>0.50152015768294467</v>
      </c>
      <c r="N51" s="177">
        <v>0.21781525119719444</v>
      </c>
      <c r="O51" s="177">
        <v>0.21466241135319769</v>
      </c>
      <c r="P51" s="177">
        <v>0.4674918351801195</v>
      </c>
      <c r="Q51" s="177">
        <v>0.44057436892731333</v>
      </c>
      <c r="R51" s="177">
        <v>0.44512308588429478</v>
      </c>
      <c r="S51" s="177">
        <v>0.37670338803145481</v>
      </c>
      <c r="T51" s="177">
        <v>0.34147165329449408</v>
      </c>
      <c r="U51" s="177">
        <v>0.34849584092666508</v>
      </c>
      <c r="V51" s="177">
        <v>0.30707320403279703</v>
      </c>
      <c r="W51" s="177">
        <v>0.30245857118826058</v>
      </c>
      <c r="X51" s="177">
        <v>0.41512565259829198</v>
      </c>
      <c r="Y51" s="177">
        <v>0.47583758419627675</v>
      </c>
      <c r="Z51" s="177">
        <v>0.4042223235058518</v>
      </c>
      <c r="AA51" s="177">
        <v>0.45076718935939425</v>
      </c>
      <c r="AB51" s="177">
        <v>0.64984333185406329</v>
      </c>
      <c r="AC51" s="177">
        <v>0.69408106350973653</v>
      </c>
      <c r="AD51" s="177">
        <v>0.62976793811683118</v>
      </c>
      <c r="AE51" s="177">
        <v>0.81478745616023451</v>
      </c>
      <c r="AF51" s="177">
        <v>0.64440251117885894</v>
      </c>
      <c r="AG51" s="177">
        <v>0.50551263830845072</v>
      </c>
      <c r="AH51" s="177">
        <v>0.71768433227771555</v>
      </c>
      <c r="AI51" s="177">
        <v>0.70972336626232513</v>
      </c>
      <c r="AJ51" s="177">
        <v>0.58942217718679235</v>
      </c>
      <c r="AK51" s="177">
        <v>0.62181095280920151</v>
      </c>
      <c r="AL51" s="177">
        <v>0.63083129475522981</v>
      </c>
      <c r="AM51" s="177">
        <v>0.54869475502663279</v>
      </c>
      <c r="AN51" s="177">
        <v>0</v>
      </c>
      <c r="AO51" s="177">
        <v>0.64937930889192019</v>
      </c>
      <c r="AP51" s="186">
        <v>0.52909020717268085</v>
      </c>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row>
    <row r="52" spans="1:64">
      <c r="A52" s="168">
        <v>48</v>
      </c>
      <c r="B52" s="13" t="s">
        <v>34</v>
      </c>
      <c r="C52" s="189">
        <v>1</v>
      </c>
      <c r="D52" s="189">
        <v>1</v>
      </c>
      <c r="E52" s="189">
        <v>1</v>
      </c>
      <c r="F52" s="189">
        <v>1</v>
      </c>
      <c r="G52" s="189">
        <v>1</v>
      </c>
      <c r="H52" s="189">
        <v>1</v>
      </c>
      <c r="I52" s="189">
        <v>1</v>
      </c>
      <c r="J52" s="189">
        <v>1</v>
      </c>
      <c r="K52" s="189">
        <v>1</v>
      </c>
      <c r="L52" s="189">
        <v>1</v>
      </c>
      <c r="M52" s="189">
        <v>1</v>
      </c>
      <c r="N52" s="189">
        <v>1</v>
      </c>
      <c r="O52" s="189">
        <v>1</v>
      </c>
      <c r="P52" s="189">
        <v>1</v>
      </c>
      <c r="Q52" s="189">
        <v>1</v>
      </c>
      <c r="R52" s="189">
        <v>1</v>
      </c>
      <c r="S52" s="189">
        <v>1</v>
      </c>
      <c r="T52" s="189">
        <v>1</v>
      </c>
      <c r="U52" s="189">
        <v>1</v>
      </c>
      <c r="V52" s="189">
        <v>1</v>
      </c>
      <c r="W52" s="189">
        <v>1</v>
      </c>
      <c r="X52" s="189">
        <v>1</v>
      </c>
      <c r="Y52" s="189">
        <v>1</v>
      </c>
      <c r="Z52" s="189">
        <v>1</v>
      </c>
      <c r="AA52" s="189">
        <v>1</v>
      </c>
      <c r="AB52" s="189">
        <v>1</v>
      </c>
      <c r="AC52" s="189">
        <v>1</v>
      </c>
      <c r="AD52" s="189">
        <v>1</v>
      </c>
      <c r="AE52" s="189">
        <v>1</v>
      </c>
      <c r="AF52" s="189">
        <v>1</v>
      </c>
      <c r="AG52" s="189">
        <v>1</v>
      </c>
      <c r="AH52" s="189">
        <v>1</v>
      </c>
      <c r="AI52" s="189">
        <v>1</v>
      </c>
      <c r="AJ52" s="189">
        <v>1</v>
      </c>
      <c r="AK52" s="189">
        <v>1</v>
      </c>
      <c r="AL52" s="189">
        <v>1</v>
      </c>
      <c r="AM52" s="189">
        <v>1</v>
      </c>
      <c r="AN52" s="189">
        <v>1</v>
      </c>
      <c r="AO52" s="189">
        <v>1</v>
      </c>
      <c r="AP52" s="253">
        <v>1</v>
      </c>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row>
    <row r="53" spans="1:64">
      <c r="A53" s="109" t="s">
        <v>194</v>
      </c>
    </row>
  </sheetData>
  <phoneticPr fontId="3"/>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AQ46"/>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09" customWidth="1"/>
    <col min="2" max="2" width="21.58203125" style="109" customWidth="1"/>
    <col min="3" max="109" width="10.58203125" style="109" customWidth="1"/>
    <col min="110" max="111" width="10.6640625" style="109" customWidth="1"/>
    <col min="112" max="16384" width="8.6640625" style="109"/>
  </cols>
  <sheetData>
    <row r="1" spans="1:43">
      <c r="A1" s="109" t="s">
        <v>0</v>
      </c>
    </row>
    <row r="2" spans="1:43" ht="14">
      <c r="A2" s="109" t="s">
        <v>102</v>
      </c>
    </row>
    <row r="3" spans="1:43">
      <c r="A3" s="159"/>
      <c r="B3" s="160"/>
      <c r="C3" s="159">
        <v>1</v>
      </c>
      <c r="D3" s="160">
        <v>2</v>
      </c>
      <c r="E3" s="160">
        <v>3</v>
      </c>
      <c r="F3" s="160">
        <v>4</v>
      </c>
      <c r="G3" s="160">
        <v>5</v>
      </c>
      <c r="H3" s="160">
        <v>6</v>
      </c>
      <c r="I3" s="160">
        <v>7</v>
      </c>
      <c r="J3" s="160">
        <v>8</v>
      </c>
      <c r="K3" s="160">
        <v>9</v>
      </c>
      <c r="L3" s="160">
        <v>10</v>
      </c>
      <c r="M3" s="160">
        <v>11</v>
      </c>
      <c r="N3" s="160">
        <v>12</v>
      </c>
      <c r="O3" s="160">
        <v>13</v>
      </c>
      <c r="P3" s="160">
        <v>14</v>
      </c>
      <c r="Q3" s="160">
        <v>15</v>
      </c>
      <c r="R3" s="160">
        <v>16</v>
      </c>
      <c r="S3" s="160">
        <v>17</v>
      </c>
      <c r="T3" s="160">
        <v>18</v>
      </c>
      <c r="U3" s="160">
        <v>19</v>
      </c>
      <c r="V3" s="160">
        <v>20</v>
      </c>
      <c r="W3" s="160">
        <v>21</v>
      </c>
      <c r="X3" s="160">
        <v>22</v>
      </c>
      <c r="Y3" s="160">
        <v>23</v>
      </c>
      <c r="Z3" s="160">
        <v>24</v>
      </c>
      <c r="AA3" s="160">
        <v>25</v>
      </c>
      <c r="AB3" s="160">
        <v>26</v>
      </c>
      <c r="AC3" s="160">
        <v>27</v>
      </c>
      <c r="AD3" s="160">
        <v>28</v>
      </c>
      <c r="AE3" s="160">
        <v>29</v>
      </c>
      <c r="AF3" s="160">
        <v>30</v>
      </c>
      <c r="AG3" s="160">
        <v>31</v>
      </c>
      <c r="AH3" s="160">
        <v>32</v>
      </c>
      <c r="AI3" s="160">
        <v>33</v>
      </c>
      <c r="AJ3" s="160">
        <v>34</v>
      </c>
      <c r="AK3" s="160">
        <v>35</v>
      </c>
      <c r="AL3" s="160">
        <v>36</v>
      </c>
      <c r="AM3" s="160">
        <v>37</v>
      </c>
      <c r="AN3" s="160">
        <v>38</v>
      </c>
      <c r="AO3" s="5">
        <v>39</v>
      </c>
      <c r="AP3" s="159"/>
      <c r="AQ3" s="171"/>
    </row>
    <row r="4" spans="1:43" ht="48" customHeight="1">
      <c r="A4" s="163"/>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37</v>
      </c>
      <c r="AQ4" s="2" t="s">
        <v>38</v>
      </c>
    </row>
    <row r="5" spans="1:43">
      <c r="A5" s="161">
        <v>1</v>
      </c>
      <c r="B5" s="3" t="s">
        <v>73</v>
      </c>
      <c r="C5" s="172">
        <v>1.027476081318728</v>
      </c>
      <c r="D5" s="172">
        <v>1.8006845653944936E-4</v>
      </c>
      <c r="E5" s="172">
        <v>1.0315406988460631E-3</v>
      </c>
      <c r="F5" s="172">
        <v>9.5710100876881704E-6</v>
      </c>
      <c r="G5" s="172">
        <v>2.7094998615681855E-2</v>
      </c>
      <c r="H5" s="172">
        <v>2.0181733905256507E-3</v>
      </c>
      <c r="I5" s="172">
        <v>2.8185399299679876E-4</v>
      </c>
      <c r="J5" s="172">
        <v>3.0593882297995752E-4</v>
      </c>
      <c r="K5" s="172">
        <v>4.5819891419889472E-6</v>
      </c>
      <c r="L5" s="172">
        <v>9.8155002074567328E-4</v>
      </c>
      <c r="M5" s="172">
        <v>2.5921722875266581E-5</v>
      </c>
      <c r="N5" s="172">
        <v>9.7428050325008164E-6</v>
      </c>
      <c r="O5" s="172">
        <v>1.2315963407826339E-5</v>
      </c>
      <c r="P5" s="172">
        <v>8.8807018527374979E-6</v>
      </c>
      <c r="Q5" s="172">
        <v>6.5832632872460746E-6</v>
      </c>
      <c r="R5" s="172">
        <v>1.1616564066278066E-5</v>
      </c>
      <c r="S5" s="172">
        <v>1.7347118082391089E-5</v>
      </c>
      <c r="T5" s="172">
        <v>1.1466647256297706E-5</v>
      </c>
      <c r="U5" s="172">
        <v>1.3238415621720175E-5</v>
      </c>
      <c r="V5" s="172">
        <v>1.9332227977031889E-5</v>
      </c>
      <c r="W5" s="172">
        <v>1.3338484955700672E-5</v>
      </c>
      <c r="X5" s="172">
        <v>7.7876219427728914E-4</v>
      </c>
      <c r="Y5" s="172">
        <v>1.7516758276085208E-4</v>
      </c>
      <c r="Z5" s="172">
        <v>1.2082404701949914E-5</v>
      </c>
      <c r="AA5" s="172">
        <v>2.9457627278403363E-5</v>
      </c>
      <c r="AB5" s="172">
        <v>1.3372521638656273E-5</v>
      </c>
      <c r="AC5" s="172">
        <v>3.7672498689607676E-5</v>
      </c>
      <c r="AD5" s="172">
        <v>1.1875510562622596E-5</v>
      </c>
      <c r="AE5" s="172">
        <v>6.264021796474753E-6</v>
      </c>
      <c r="AF5" s="172">
        <v>1.4550392784860719E-5</v>
      </c>
      <c r="AG5" s="172">
        <v>2.4427544573927522E-5</v>
      </c>
      <c r="AH5" s="172">
        <v>1.6264820074933795E-5</v>
      </c>
      <c r="AI5" s="172">
        <v>2.7769220585078559E-4</v>
      </c>
      <c r="AJ5" s="172">
        <v>3.7739860571192732E-4</v>
      </c>
      <c r="AK5" s="172">
        <v>4.4683844384285084E-4</v>
      </c>
      <c r="AL5" s="172">
        <v>1.2934446531812985E-5</v>
      </c>
      <c r="AM5" s="172">
        <v>2.879994634862455E-3</v>
      </c>
      <c r="AN5" s="172">
        <v>9.4490449610566685E-5</v>
      </c>
      <c r="AO5" s="172">
        <v>4.1408172336252942E-5</v>
      </c>
      <c r="AP5" s="173">
        <v>1.0647847963085741</v>
      </c>
      <c r="AQ5" s="174">
        <v>0.82241144915683251</v>
      </c>
    </row>
    <row r="6" spans="1:43">
      <c r="A6" s="161">
        <v>2</v>
      </c>
      <c r="B6" s="3" t="s">
        <v>74</v>
      </c>
      <c r="C6" s="172">
        <v>3.0714066594067149E-4</v>
      </c>
      <c r="D6" s="172">
        <v>1.0802849915324393</v>
      </c>
      <c r="E6" s="172">
        <v>1.8625669934065406E-4</v>
      </c>
      <c r="F6" s="172">
        <v>9.1031461729867844E-6</v>
      </c>
      <c r="G6" s="172">
        <v>2.847684674313584E-4</v>
      </c>
      <c r="H6" s="172">
        <v>3.1811466342120272E-5</v>
      </c>
      <c r="I6" s="172">
        <v>8.7738493113177028E-3</v>
      </c>
      <c r="J6" s="172">
        <v>1.8956719910488329E-4</v>
      </c>
      <c r="K6" s="172">
        <v>3.701069742745454E-6</v>
      </c>
      <c r="L6" s="172">
        <v>2.6743126543213643E-5</v>
      </c>
      <c r="M6" s="172">
        <v>5.3904036108471679E-5</v>
      </c>
      <c r="N6" s="172">
        <v>8.0009093253313192E-6</v>
      </c>
      <c r="O6" s="172">
        <v>9.2773667180796728E-6</v>
      </c>
      <c r="P6" s="172">
        <v>2.0585182625420402E-5</v>
      </c>
      <c r="Q6" s="172">
        <v>6.0122806762046599E-6</v>
      </c>
      <c r="R6" s="172">
        <v>7.6979247415771254E-6</v>
      </c>
      <c r="S6" s="172">
        <v>1.761705535964311E-5</v>
      </c>
      <c r="T6" s="172">
        <v>1.6621816724710928E-5</v>
      </c>
      <c r="U6" s="172">
        <v>2.0357567902355725E-5</v>
      </c>
      <c r="V6" s="172">
        <v>2.0983546469282022E-5</v>
      </c>
      <c r="W6" s="172">
        <v>1.2072615016547357E-5</v>
      </c>
      <c r="X6" s="172">
        <v>3.1877565337458695E-4</v>
      </c>
      <c r="Y6" s="172">
        <v>1.284368358504619E-4</v>
      </c>
      <c r="Z6" s="172">
        <v>1.936620568250759E-5</v>
      </c>
      <c r="AA6" s="172">
        <v>2.5281285261175017E-5</v>
      </c>
      <c r="AB6" s="172">
        <v>2.1438842486815565E-5</v>
      </c>
      <c r="AC6" s="172">
        <v>2.6845057026959914E-5</v>
      </c>
      <c r="AD6" s="172">
        <v>2.3027445154802266E-5</v>
      </c>
      <c r="AE6" s="172">
        <v>5.9219194082679708E-6</v>
      </c>
      <c r="AF6" s="172">
        <v>2.7831210678325647E-5</v>
      </c>
      <c r="AG6" s="172">
        <v>3.7937445565080436E-5</v>
      </c>
      <c r="AH6" s="172">
        <v>1.305466189792098E-5</v>
      </c>
      <c r="AI6" s="172">
        <v>5.4326182541052547E-5</v>
      </c>
      <c r="AJ6" s="172">
        <v>5.3753313524294402E-5</v>
      </c>
      <c r="AK6" s="172">
        <v>6.3357456012495068E-5</v>
      </c>
      <c r="AL6" s="172">
        <v>1.5920542743156631E-5</v>
      </c>
      <c r="AM6" s="172">
        <v>5.1938504338518664E-4</v>
      </c>
      <c r="AN6" s="172">
        <v>1.1490969445374912E-3</v>
      </c>
      <c r="AO6" s="172">
        <v>9.7347323295932263E-6</v>
      </c>
      <c r="AP6" s="175">
        <v>1.0928045537635034</v>
      </c>
      <c r="AQ6" s="176">
        <v>0.84405316437799272</v>
      </c>
    </row>
    <row r="7" spans="1:43">
      <c r="A7" s="161">
        <v>3</v>
      </c>
      <c r="B7" s="3" t="s">
        <v>75</v>
      </c>
      <c r="C7" s="172">
        <v>5.3989227775172836E-5</v>
      </c>
      <c r="D7" s="172">
        <v>3.247410398464893E-6</v>
      </c>
      <c r="E7" s="172">
        <v>1.0068598763083012</v>
      </c>
      <c r="F7" s="172">
        <v>8.2321587738858114E-7</v>
      </c>
      <c r="G7" s="172">
        <v>1.4536124143814343E-3</v>
      </c>
      <c r="H7" s="172">
        <v>3.4768287047897175E-6</v>
      </c>
      <c r="I7" s="172">
        <v>2.5696223151694308E-6</v>
      </c>
      <c r="J7" s="172">
        <v>1.1586817656777095E-5</v>
      </c>
      <c r="K7" s="172">
        <v>9.753519063271788E-7</v>
      </c>
      <c r="L7" s="172">
        <v>1.2162059082613484E-6</v>
      </c>
      <c r="M7" s="172">
        <v>1.7519740040287564E-6</v>
      </c>
      <c r="N7" s="172">
        <v>1.8145697221034274E-6</v>
      </c>
      <c r="O7" s="172">
        <v>3.1912398432988233E-6</v>
      </c>
      <c r="P7" s="172">
        <v>1.0358427730308216E-6</v>
      </c>
      <c r="Q7" s="172">
        <v>4.8424228627322322E-7</v>
      </c>
      <c r="R7" s="172">
        <v>6.835419572352932E-7</v>
      </c>
      <c r="S7" s="172">
        <v>1.2873008083922211E-6</v>
      </c>
      <c r="T7" s="172">
        <v>7.8878082958776547E-7</v>
      </c>
      <c r="U7" s="172">
        <v>6.8027939753193244E-7</v>
      </c>
      <c r="V7" s="172">
        <v>1.0145938071077344E-6</v>
      </c>
      <c r="W7" s="172">
        <v>6.332330917731252E-7</v>
      </c>
      <c r="X7" s="172">
        <v>2.7588843602080834E-4</v>
      </c>
      <c r="Y7" s="172">
        <v>8.1889006567900625E-7</v>
      </c>
      <c r="Z7" s="172">
        <v>1.4336597586246365E-6</v>
      </c>
      <c r="AA7" s="172">
        <v>1.1439312553229935E-6</v>
      </c>
      <c r="AB7" s="172">
        <v>1.046363877306375E-6</v>
      </c>
      <c r="AC7" s="172">
        <v>1.2036795088821384E-6</v>
      </c>
      <c r="AD7" s="172">
        <v>2.1788190373589206E-6</v>
      </c>
      <c r="AE7" s="172">
        <v>4.4959971162335967E-7</v>
      </c>
      <c r="AF7" s="172">
        <v>1.2588250561566748E-6</v>
      </c>
      <c r="AG7" s="172">
        <v>4.2843319087409056E-6</v>
      </c>
      <c r="AH7" s="172">
        <v>2.0705660932562464E-6</v>
      </c>
      <c r="AI7" s="172">
        <v>1.8091065581873987E-5</v>
      </c>
      <c r="AJ7" s="172">
        <v>4.7427775147043773E-5</v>
      </c>
      <c r="AK7" s="172">
        <v>6.1587395072134712E-6</v>
      </c>
      <c r="AL7" s="172">
        <v>1.4423117888172961E-6</v>
      </c>
      <c r="AM7" s="172">
        <v>5.1851163942135878E-4</v>
      </c>
      <c r="AN7" s="172">
        <v>1.4812040691065809E-5</v>
      </c>
      <c r="AO7" s="172">
        <v>3.1007811365152385E-6</v>
      </c>
      <c r="AP7" s="175">
        <v>1.0093060604573132</v>
      </c>
      <c r="AQ7" s="176">
        <v>0.77956114954041855</v>
      </c>
    </row>
    <row r="8" spans="1:43">
      <c r="A8" s="161">
        <v>4</v>
      </c>
      <c r="B8" s="3" t="s">
        <v>76</v>
      </c>
      <c r="C8" s="172">
        <v>6.2426792506363975E-5</v>
      </c>
      <c r="D8" s="172">
        <v>4.0321924663178751E-5</v>
      </c>
      <c r="E8" s="172">
        <v>7.2730398041826472E-5</v>
      </c>
      <c r="F8" s="172">
        <v>1.0001686332671216</v>
      </c>
      <c r="G8" s="172">
        <v>6.1801806303383083E-5</v>
      </c>
      <c r="H8" s="172">
        <v>9.4989682863295445E-5</v>
      </c>
      <c r="I8" s="172">
        <v>1.596936079048352E-4</v>
      </c>
      <c r="J8" s="172">
        <v>1.4607497090549998E-4</v>
      </c>
      <c r="K8" s="172">
        <v>5.0635926601941827E-3</v>
      </c>
      <c r="L8" s="172">
        <v>9.2530114696071661E-5</v>
      </c>
      <c r="M8" s="172">
        <v>6.5035636315849562E-4</v>
      </c>
      <c r="N8" s="172">
        <v>1.1262827704622523E-3</v>
      </c>
      <c r="O8" s="172">
        <v>1.141715636484247E-3</v>
      </c>
      <c r="P8" s="172">
        <v>2.1316350707195898E-4</v>
      </c>
      <c r="Q8" s="172">
        <v>1.4393184081469017E-4</v>
      </c>
      <c r="R8" s="172">
        <v>1.0621262937021604E-4</v>
      </c>
      <c r="S8" s="172">
        <v>6.2823957587776263E-5</v>
      </c>
      <c r="T8" s="172">
        <v>9.9107485363911577E-5</v>
      </c>
      <c r="U8" s="172">
        <v>8.6857016312243831E-5</v>
      </c>
      <c r="V8" s="172">
        <v>3.6721276016708353E-5</v>
      </c>
      <c r="W8" s="172">
        <v>1.1578452470796924E-4</v>
      </c>
      <c r="X8" s="172">
        <v>8.5214413860890519E-5</v>
      </c>
      <c r="Y8" s="172">
        <v>8.695383192859854E-5</v>
      </c>
      <c r="Z8" s="172">
        <v>2.6862695261057278E-3</v>
      </c>
      <c r="AA8" s="172">
        <v>1.9222236296091461E-4</v>
      </c>
      <c r="AB8" s="172">
        <v>2.1128209552818478E-4</v>
      </c>
      <c r="AC8" s="172">
        <v>8.578751914293537E-5</v>
      </c>
      <c r="AD8" s="172">
        <v>2.5581097162431276E-5</v>
      </c>
      <c r="AE8" s="172">
        <v>1.7257914906618437E-5</v>
      </c>
      <c r="AF8" s="172">
        <v>7.982745935542782E-5</v>
      </c>
      <c r="AG8" s="172">
        <v>3.4318187130919815E-5</v>
      </c>
      <c r="AH8" s="172">
        <v>5.3130485409906505E-5</v>
      </c>
      <c r="AI8" s="172">
        <v>5.6014935107057701E-5</v>
      </c>
      <c r="AJ8" s="172">
        <v>4.8103147138063035E-5</v>
      </c>
      <c r="AK8" s="172">
        <v>2.6158147950441868E-5</v>
      </c>
      <c r="AL8" s="172">
        <v>2.5042996829028493E-5</v>
      </c>
      <c r="AM8" s="172">
        <v>1.0097910396910618E-4</v>
      </c>
      <c r="AN8" s="172">
        <v>3.640288763018483E-5</v>
      </c>
      <c r="AO8" s="172">
        <v>3.6664207499847457E-5</v>
      </c>
      <c r="AP8" s="175">
        <v>1.0136329625521667</v>
      </c>
      <c r="AQ8" s="176">
        <v>0.78290313360567276</v>
      </c>
    </row>
    <row r="9" spans="1:43">
      <c r="A9" s="161">
        <v>5</v>
      </c>
      <c r="B9" s="3" t="s">
        <v>77</v>
      </c>
      <c r="C9" s="172">
        <v>3.8899266701939474E-2</v>
      </c>
      <c r="D9" s="172">
        <v>2.1029405655540409E-3</v>
      </c>
      <c r="E9" s="172">
        <v>3.9815232578087195E-2</v>
      </c>
      <c r="F9" s="172">
        <v>2.3375859565377022E-5</v>
      </c>
      <c r="G9" s="172">
        <v>1.0641334486088769</v>
      </c>
      <c r="H9" s="172">
        <v>1.1040839623786538E-3</v>
      </c>
      <c r="I9" s="172">
        <v>5.1314299280795571E-4</v>
      </c>
      <c r="J9" s="172">
        <v>3.0320528732223967E-3</v>
      </c>
      <c r="K9" s="172">
        <v>1.4548992349225793E-5</v>
      </c>
      <c r="L9" s="172">
        <v>1.6114733286204456E-4</v>
      </c>
      <c r="M9" s="172">
        <v>1.3040369549877746E-4</v>
      </c>
      <c r="N9" s="172">
        <v>2.7217655463799584E-5</v>
      </c>
      <c r="O9" s="172">
        <v>2.2935236936028855E-5</v>
      </c>
      <c r="P9" s="172">
        <v>2.4854460680246608E-5</v>
      </c>
      <c r="Q9" s="172">
        <v>1.8888256762554109E-5</v>
      </c>
      <c r="R9" s="172">
        <v>2.1964906880264913E-5</v>
      </c>
      <c r="S9" s="172">
        <v>2.8307362413673363E-5</v>
      </c>
      <c r="T9" s="172">
        <v>2.8157101304472974E-5</v>
      </c>
      <c r="U9" s="172">
        <v>2.4585849546573232E-5</v>
      </c>
      <c r="V9" s="172">
        <v>3.1918733899507106E-5</v>
      </c>
      <c r="W9" s="172">
        <v>2.5488790755233171E-5</v>
      </c>
      <c r="X9" s="172">
        <v>9.7997217196680599E-4</v>
      </c>
      <c r="Y9" s="172">
        <v>4.9403093951989649E-5</v>
      </c>
      <c r="Z9" s="172">
        <v>2.1026382304195217E-5</v>
      </c>
      <c r="AA9" s="172">
        <v>4.3827720645547494E-5</v>
      </c>
      <c r="AB9" s="172">
        <v>3.1028990902267264E-5</v>
      </c>
      <c r="AC9" s="172">
        <v>6.9513183283485201E-5</v>
      </c>
      <c r="AD9" s="172">
        <v>3.354835753018023E-5</v>
      </c>
      <c r="AE9" s="172">
        <v>2.1120169471901533E-5</v>
      </c>
      <c r="AF9" s="172">
        <v>5.4835609596634936E-5</v>
      </c>
      <c r="AG9" s="172">
        <v>1.4570159351123702E-4</v>
      </c>
      <c r="AH9" s="172">
        <v>2.1676989504396577E-4</v>
      </c>
      <c r="AI9" s="172">
        <v>1.6619572663331657E-3</v>
      </c>
      <c r="AJ9" s="172">
        <v>2.3797428619024281E-3</v>
      </c>
      <c r="AK9" s="172">
        <v>5.6921740873413259E-4</v>
      </c>
      <c r="AL9" s="172">
        <v>4.9900916642812056E-5</v>
      </c>
      <c r="AM9" s="172">
        <v>3.0286111919121367E-2</v>
      </c>
      <c r="AN9" s="172">
        <v>1.3348248587518016E-4</v>
      </c>
      <c r="AO9" s="172">
        <v>1.1771172279710887E-3</v>
      </c>
      <c r="AP9" s="175">
        <v>1.1881082397725731</v>
      </c>
      <c r="AQ9" s="176">
        <v>0.91766319599417723</v>
      </c>
    </row>
    <row r="10" spans="1:43">
      <c r="A10" s="161">
        <v>6</v>
      </c>
      <c r="B10" s="3" t="s">
        <v>78</v>
      </c>
      <c r="C10" s="172">
        <v>2.4623067356435463E-4</v>
      </c>
      <c r="D10" s="172">
        <v>8.6064697618215089E-5</v>
      </c>
      <c r="E10" s="172">
        <v>1.5975751625428511E-3</v>
      </c>
      <c r="F10" s="172">
        <v>2.6812294257842902E-4</v>
      </c>
      <c r="G10" s="172">
        <v>1.3652231022384027E-4</v>
      </c>
      <c r="H10" s="172">
        <v>1.0172682419276702</v>
      </c>
      <c r="I10" s="172">
        <v>3.1068851266080085E-4</v>
      </c>
      <c r="J10" s="172">
        <v>1.6380791018376169E-4</v>
      </c>
      <c r="K10" s="172">
        <v>3.7678296667149079E-5</v>
      </c>
      <c r="L10" s="172">
        <v>3.2766345775451334E-4</v>
      </c>
      <c r="M10" s="172">
        <v>3.4548705196091008E-4</v>
      </c>
      <c r="N10" s="172">
        <v>8.3817706684330941E-5</v>
      </c>
      <c r="O10" s="172">
        <v>8.8270791197117039E-5</v>
      </c>
      <c r="P10" s="172">
        <v>1.4187493913698728E-4</v>
      </c>
      <c r="Q10" s="172">
        <v>1.0324524335616037E-4</v>
      </c>
      <c r="R10" s="172">
        <v>1.1257457650985945E-4</v>
      </c>
      <c r="S10" s="172">
        <v>1.523582940817309E-4</v>
      </c>
      <c r="T10" s="172">
        <v>3.2246563518846316E-4</v>
      </c>
      <c r="U10" s="172">
        <v>1.5735094728239849E-4</v>
      </c>
      <c r="V10" s="172">
        <v>1.3824644796552464E-4</v>
      </c>
      <c r="W10" s="172">
        <v>1.5892709570603859E-4</v>
      </c>
      <c r="X10" s="172">
        <v>1.254502535693681E-3</v>
      </c>
      <c r="Y10" s="172">
        <v>3.7426635780903289E-4</v>
      </c>
      <c r="Z10" s="172">
        <v>6.3995216936282279E-5</v>
      </c>
      <c r="AA10" s="172">
        <v>1.639179327513551E-4</v>
      </c>
      <c r="AB10" s="172">
        <v>2.77545671854628E-4</v>
      </c>
      <c r="AC10" s="172">
        <v>4.0499710495186066E-4</v>
      </c>
      <c r="AD10" s="172">
        <v>1.7556383077177258E-4</v>
      </c>
      <c r="AE10" s="172">
        <v>2.7269184923979429E-5</v>
      </c>
      <c r="AF10" s="172">
        <v>2.3850420787852571E-4</v>
      </c>
      <c r="AG10" s="172">
        <v>1.2078428236770065E-4</v>
      </c>
      <c r="AH10" s="172">
        <v>4.0593581605859538E-4</v>
      </c>
      <c r="AI10" s="172">
        <v>8.9878781920589199E-5</v>
      </c>
      <c r="AJ10" s="172">
        <v>3.2722041278986303E-4</v>
      </c>
      <c r="AK10" s="172">
        <v>1.7427378591851983E-3</v>
      </c>
      <c r="AL10" s="172">
        <v>2.1412840214278048E-4</v>
      </c>
      <c r="AM10" s="172">
        <v>3.8472661606533823E-4</v>
      </c>
      <c r="AN10" s="172">
        <v>1.8326392021850778E-3</v>
      </c>
      <c r="AO10" s="172">
        <v>9.1269861322814744E-5</v>
      </c>
      <c r="AP10" s="175">
        <v>1.0304370978981423</v>
      </c>
      <c r="AQ10" s="176">
        <v>0.79588220069004756</v>
      </c>
    </row>
    <row r="11" spans="1:43">
      <c r="A11" s="161">
        <v>7</v>
      </c>
      <c r="B11" s="3" t="s">
        <v>79</v>
      </c>
      <c r="C11" s="172">
        <v>9.587911227146792E-3</v>
      </c>
      <c r="D11" s="172">
        <v>4.3715051358278146E-3</v>
      </c>
      <c r="E11" s="172">
        <v>2.0693899890522997E-3</v>
      </c>
      <c r="F11" s="172">
        <v>1.0383200521866243E-3</v>
      </c>
      <c r="G11" s="172">
        <v>6.4155590683496449E-3</v>
      </c>
      <c r="H11" s="172">
        <v>2.6107223259860821E-3</v>
      </c>
      <c r="I11" s="172">
        <v>1.1018506254503626</v>
      </c>
      <c r="J11" s="172">
        <v>6.7331133879495238E-3</v>
      </c>
      <c r="K11" s="172">
        <v>3.6220743208532918E-4</v>
      </c>
      <c r="L11" s="172">
        <v>2.6547868120319219E-3</v>
      </c>
      <c r="M11" s="172">
        <v>6.5281226661334582E-3</v>
      </c>
      <c r="N11" s="172">
        <v>8.2011593604700624E-4</v>
      </c>
      <c r="O11" s="172">
        <v>8.979902100967566E-4</v>
      </c>
      <c r="P11" s="172">
        <v>2.4585570570511456E-3</v>
      </c>
      <c r="Q11" s="172">
        <v>6.9540813340084799E-4</v>
      </c>
      <c r="R11" s="172">
        <v>8.8246978226921456E-4</v>
      </c>
      <c r="S11" s="172">
        <v>2.049382324694361E-3</v>
      </c>
      <c r="T11" s="172">
        <v>1.9538511981887722E-3</v>
      </c>
      <c r="U11" s="172">
        <v>2.4509691820505863E-3</v>
      </c>
      <c r="V11" s="172">
        <v>2.4933311820217667E-3</v>
      </c>
      <c r="W11" s="172">
        <v>1.3596726114913965E-3</v>
      </c>
      <c r="X11" s="172">
        <v>1.9244195023310991E-2</v>
      </c>
      <c r="Y11" s="172">
        <v>1.4715365090278742E-2</v>
      </c>
      <c r="Z11" s="172">
        <v>2.2697750557076255E-3</v>
      </c>
      <c r="AA11" s="172">
        <v>2.9610348171958852E-3</v>
      </c>
      <c r="AB11" s="172">
        <v>2.541423706580637E-3</v>
      </c>
      <c r="AC11" s="172">
        <v>3.2574878722537283E-3</v>
      </c>
      <c r="AD11" s="172">
        <v>2.7078803589596317E-3</v>
      </c>
      <c r="AE11" s="172">
        <v>6.7687658666230758E-4</v>
      </c>
      <c r="AF11" s="172">
        <v>3.3946618405249923E-3</v>
      </c>
      <c r="AG11" s="172">
        <v>4.3239595348232062E-3</v>
      </c>
      <c r="AH11" s="172">
        <v>1.3657002293993139E-3</v>
      </c>
      <c r="AI11" s="172">
        <v>3.7972058370488743E-3</v>
      </c>
      <c r="AJ11" s="172">
        <v>2.9058642375342923E-3</v>
      </c>
      <c r="AK11" s="172">
        <v>7.4670185506473287E-3</v>
      </c>
      <c r="AL11" s="172">
        <v>1.8401597922733874E-3</v>
      </c>
      <c r="AM11" s="172">
        <v>2.658894107842349E-3</v>
      </c>
      <c r="AN11" s="172">
        <v>0.14317284247218584</v>
      </c>
      <c r="AO11" s="172">
        <v>9.6776446851880467E-4</v>
      </c>
      <c r="AP11" s="175">
        <v>1.380552120746172</v>
      </c>
      <c r="AQ11" s="176">
        <v>1.0663017298852984</v>
      </c>
    </row>
    <row r="12" spans="1:43">
      <c r="A12" s="161">
        <v>8</v>
      </c>
      <c r="B12" s="3" t="s">
        <v>80</v>
      </c>
      <c r="C12" s="172">
        <v>1.1592229443354189E-2</v>
      </c>
      <c r="D12" s="172">
        <v>4.1491137490270801E-4</v>
      </c>
      <c r="E12" s="172">
        <v>4.2292952951869097E-3</v>
      </c>
      <c r="F12" s="172">
        <v>1.4931715557307303E-3</v>
      </c>
      <c r="G12" s="172">
        <v>3.4880073930277857E-3</v>
      </c>
      <c r="H12" s="172">
        <v>3.2147651161412064E-2</v>
      </c>
      <c r="I12" s="172">
        <v>8.6161964967786803E-3</v>
      </c>
      <c r="J12" s="172">
        <v>1.07753377578149</v>
      </c>
      <c r="K12" s="172">
        <v>1.6336663572164166E-3</v>
      </c>
      <c r="L12" s="172">
        <v>3.845968003560768E-2</v>
      </c>
      <c r="M12" s="172">
        <v>6.6266465066889867E-3</v>
      </c>
      <c r="N12" s="172">
        <v>2.1187812390909676E-3</v>
      </c>
      <c r="O12" s="172">
        <v>1.4201716747298421E-3</v>
      </c>
      <c r="P12" s="172">
        <v>2.4387255950729511E-3</v>
      </c>
      <c r="Q12" s="172">
        <v>8.9959469625587086E-4</v>
      </c>
      <c r="R12" s="172">
        <v>1.4570400397020239E-3</v>
      </c>
      <c r="S12" s="172">
        <v>3.8723050325230974E-3</v>
      </c>
      <c r="T12" s="172">
        <v>3.9491563504278479E-3</v>
      </c>
      <c r="U12" s="172">
        <v>2.8856666432358316E-3</v>
      </c>
      <c r="V12" s="172">
        <v>3.2421923140787991E-3</v>
      </c>
      <c r="W12" s="172">
        <v>3.3881896421207574E-3</v>
      </c>
      <c r="X12" s="172">
        <v>1.031112596543556E-2</v>
      </c>
      <c r="Y12" s="172">
        <v>1.8190489980792087E-3</v>
      </c>
      <c r="Z12" s="172">
        <v>7.4307050902057165E-4</v>
      </c>
      <c r="AA12" s="172">
        <v>3.0289006267391295E-3</v>
      </c>
      <c r="AB12" s="172">
        <v>4.0168147876127897E-3</v>
      </c>
      <c r="AC12" s="172">
        <v>2.8465042293378994E-4</v>
      </c>
      <c r="AD12" s="172">
        <v>3.2094445552406778E-4</v>
      </c>
      <c r="AE12" s="172">
        <v>1.0008249066562169E-4</v>
      </c>
      <c r="AF12" s="172">
        <v>4.8678631827090259E-4</v>
      </c>
      <c r="AG12" s="172">
        <v>5.8077518354696176E-4</v>
      </c>
      <c r="AH12" s="172">
        <v>5.6790450370539948E-4</v>
      </c>
      <c r="AI12" s="172">
        <v>2.4399908115612036E-3</v>
      </c>
      <c r="AJ12" s="172">
        <v>3.7422235682342E-2</v>
      </c>
      <c r="AK12" s="172">
        <v>9.9700827036769131E-4</v>
      </c>
      <c r="AL12" s="172">
        <v>1.267363720536069E-3</v>
      </c>
      <c r="AM12" s="172">
        <v>2.5636215054450902E-3</v>
      </c>
      <c r="AN12" s="172">
        <v>4.3692382427072962E-3</v>
      </c>
      <c r="AO12" s="172">
        <v>1.123301054709486E-3</v>
      </c>
      <c r="AP12" s="175">
        <v>1.2843499181778368</v>
      </c>
      <c r="AQ12" s="176">
        <v>0.99199770798285247</v>
      </c>
    </row>
    <row r="13" spans="1:43">
      <c r="A13" s="161">
        <v>9</v>
      </c>
      <c r="B13" s="3" t="s">
        <v>81</v>
      </c>
      <c r="C13" s="172">
        <v>4.6488418836766925E-3</v>
      </c>
      <c r="D13" s="172">
        <v>4.2189024256982996E-3</v>
      </c>
      <c r="E13" s="172">
        <v>8.1888888741857794E-3</v>
      </c>
      <c r="F13" s="172">
        <v>1.9550597612131539E-2</v>
      </c>
      <c r="G13" s="172">
        <v>1.5701241168212636E-3</v>
      </c>
      <c r="H13" s="172">
        <v>2.0199361788690116E-3</v>
      </c>
      <c r="I13" s="172">
        <v>1.8309668367592312E-3</v>
      </c>
      <c r="J13" s="172">
        <v>2.1780590217241524E-3</v>
      </c>
      <c r="K13" s="172">
        <v>1.0188071457243686</v>
      </c>
      <c r="L13" s="172">
        <v>8.4068876351372222E-4</v>
      </c>
      <c r="M13" s="172">
        <v>5.344260783660966E-3</v>
      </c>
      <c r="N13" s="172">
        <v>9.8148646402036327E-3</v>
      </c>
      <c r="O13" s="172">
        <v>1.2215759451340007E-3</v>
      </c>
      <c r="P13" s="172">
        <v>2.6440655845477164E-3</v>
      </c>
      <c r="Q13" s="172">
        <v>1.686124440739446E-3</v>
      </c>
      <c r="R13" s="172">
        <v>1.311162564814684E-3</v>
      </c>
      <c r="S13" s="172">
        <v>1.0749206889995278E-3</v>
      </c>
      <c r="T13" s="172">
        <v>8.6044582821149498E-4</v>
      </c>
      <c r="U13" s="172">
        <v>1.0041328301908655E-3</v>
      </c>
      <c r="V13" s="172">
        <v>4.6887204246529068E-4</v>
      </c>
      <c r="W13" s="172">
        <v>1.6655153231906715E-3</v>
      </c>
      <c r="X13" s="172">
        <v>2.5673977076638363E-3</v>
      </c>
      <c r="Y13" s="172">
        <v>3.8535710846321434E-3</v>
      </c>
      <c r="Z13" s="172">
        <v>8.2107198975382503E-3</v>
      </c>
      <c r="AA13" s="172">
        <v>4.0220088598791311E-3</v>
      </c>
      <c r="AB13" s="172">
        <v>4.3223359091193354E-3</v>
      </c>
      <c r="AC13" s="172">
        <v>2.4216585523662167E-3</v>
      </c>
      <c r="AD13" s="172">
        <v>8.9754322040169374E-4</v>
      </c>
      <c r="AE13" s="172">
        <v>3.5026648818365334E-4</v>
      </c>
      <c r="AF13" s="172">
        <v>6.6641145881563496E-3</v>
      </c>
      <c r="AG13" s="172">
        <v>9.7450116129875041E-4</v>
      </c>
      <c r="AH13" s="172">
        <v>2.698594235328831E-3</v>
      </c>
      <c r="AI13" s="172">
        <v>1.6035608425346364E-3</v>
      </c>
      <c r="AJ13" s="172">
        <v>1.0220938969873216E-3</v>
      </c>
      <c r="AK13" s="172">
        <v>1.527611928534772E-3</v>
      </c>
      <c r="AL13" s="172">
        <v>9.4468380205961207E-4</v>
      </c>
      <c r="AM13" s="172">
        <v>2.2604121748342402E-3</v>
      </c>
      <c r="AN13" s="172">
        <v>7.8506862477679094E-4</v>
      </c>
      <c r="AO13" s="172">
        <v>2.7801718890334637E-3</v>
      </c>
      <c r="AP13" s="175">
        <v>1.1388564069732352</v>
      </c>
      <c r="AQ13" s="176">
        <v>0.8796223906346734</v>
      </c>
    </row>
    <row r="14" spans="1:43">
      <c r="A14" s="161">
        <v>10</v>
      </c>
      <c r="B14" s="3" t="s">
        <v>82</v>
      </c>
      <c r="C14" s="172">
        <v>2.6868254348600762E-3</v>
      </c>
      <c r="D14" s="172">
        <v>1.6424018886261862E-3</v>
      </c>
      <c r="E14" s="172">
        <v>4.4525001145278133E-3</v>
      </c>
      <c r="F14" s="172">
        <v>2.3344714476240952E-3</v>
      </c>
      <c r="G14" s="172">
        <v>6.5785911577996821E-3</v>
      </c>
      <c r="H14" s="172">
        <v>2.7959973315065823E-3</v>
      </c>
      <c r="I14" s="172">
        <v>5.8974406772530153E-3</v>
      </c>
      <c r="J14" s="172">
        <v>8.4060127623429536E-3</v>
      </c>
      <c r="K14" s="172">
        <v>2.2531607437321953E-4</v>
      </c>
      <c r="L14" s="172">
        <v>1.0504306550034801</v>
      </c>
      <c r="M14" s="172">
        <v>3.1458534533873013E-3</v>
      </c>
      <c r="N14" s="172">
        <v>7.2297778054902567E-4</v>
      </c>
      <c r="O14" s="172">
        <v>1.0585632135007696E-3</v>
      </c>
      <c r="P14" s="172">
        <v>2.4165257332936702E-3</v>
      </c>
      <c r="Q14" s="172">
        <v>2.3947340513519456E-3</v>
      </c>
      <c r="R14" s="172">
        <v>7.4992253653045357E-3</v>
      </c>
      <c r="S14" s="172">
        <v>1.0945668398751968E-2</v>
      </c>
      <c r="T14" s="172">
        <v>4.9357950839892788E-3</v>
      </c>
      <c r="U14" s="172">
        <v>8.2263881734151757E-3</v>
      </c>
      <c r="V14" s="172">
        <v>1.3097491306812533E-2</v>
      </c>
      <c r="W14" s="172">
        <v>9.0330001767302895E-3</v>
      </c>
      <c r="X14" s="172">
        <v>1.6231910580190401E-2</v>
      </c>
      <c r="Y14" s="172">
        <v>4.1895405754136987E-3</v>
      </c>
      <c r="Z14" s="172">
        <v>5.126608126806429E-4</v>
      </c>
      <c r="AA14" s="172">
        <v>1.1586347121091528E-2</v>
      </c>
      <c r="AB14" s="172">
        <v>5.7351565311529479E-3</v>
      </c>
      <c r="AC14" s="172">
        <v>1.9356598913270317E-3</v>
      </c>
      <c r="AD14" s="172">
        <v>1.2320480706269578E-3</v>
      </c>
      <c r="AE14" s="172">
        <v>3.9404641513694658E-4</v>
      </c>
      <c r="AF14" s="172">
        <v>1.1493153854792843E-3</v>
      </c>
      <c r="AG14" s="172">
        <v>1.4266832988885036E-3</v>
      </c>
      <c r="AH14" s="172">
        <v>1.0610917637897265E-3</v>
      </c>
      <c r="AI14" s="172">
        <v>1.6580933243210696E-3</v>
      </c>
      <c r="AJ14" s="172">
        <v>1.2371608754958002E-3</v>
      </c>
      <c r="AK14" s="172">
        <v>2.467637275171795E-3</v>
      </c>
      <c r="AL14" s="172">
        <v>2.4908147019620623E-3</v>
      </c>
      <c r="AM14" s="172">
        <v>1.4319589505786452E-3</v>
      </c>
      <c r="AN14" s="172">
        <v>1.3565187409795839E-2</v>
      </c>
      <c r="AO14" s="172">
        <v>9.9628406612756507E-4</v>
      </c>
      <c r="AP14" s="175">
        <v>1.2182280316787102</v>
      </c>
      <c r="AQ14" s="176">
        <v>0.940926921956179</v>
      </c>
    </row>
    <row r="15" spans="1:43">
      <c r="A15" s="161">
        <v>11</v>
      </c>
      <c r="B15" s="3" t="s">
        <v>83</v>
      </c>
      <c r="C15" s="172">
        <v>1.4295772995768486E-3</v>
      </c>
      <c r="D15" s="172">
        <v>1.8932251549648118E-4</v>
      </c>
      <c r="E15" s="172">
        <v>2.2212422651013934E-4</v>
      </c>
      <c r="F15" s="172">
        <v>4.1010391248623158E-4</v>
      </c>
      <c r="G15" s="172">
        <v>1.2837545641291204E-3</v>
      </c>
      <c r="H15" s="172">
        <v>4.332604550854565E-4</v>
      </c>
      <c r="I15" s="172">
        <v>9.0932035981415712E-4</v>
      </c>
      <c r="J15" s="172">
        <v>3.9101214005326261E-3</v>
      </c>
      <c r="K15" s="172">
        <v>2.2153618929446634E-3</v>
      </c>
      <c r="L15" s="172">
        <v>1.5562013507915806E-3</v>
      </c>
      <c r="M15" s="172">
        <v>1.0399625579319725</v>
      </c>
      <c r="N15" s="172">
        <v>3.2960322985300301E-3</v>
      </c>
      <c r="O15" s="172">
        <v>2.9237179354391781E-3</v>
      </c>
      <c r="P15" s="172">
        <v>3.649247825549473E-3</v>
      </c>
      <c r="Q15" s="172">
        <v>2.1919079511647727E-3</v>
      </c>
      <c r="R15" s="172">
        <v>2.2718391221685464E-3</v>
      </c>
      <c r="S15" s="172">
        <v>2.8295645740929326E-3</v>
      </c>
      <c r="T15" s="172">
        <v>1.2657617339236493E-2</v>
      </c>
      <c r="U15" s="172">
        <v>4.3785946970066212E-3</v>
      </c>
      <c r="V15" s="172">
        <v>1.7363142178520679E-3</v>
      </c>
      <c r="W15" s="172">
        <v>3.6025338156099847E-3</v>
      </c>
      <c r="X15" s="172">
        <v>3.6683055243089315E-3</v>
      </c>
      <c r="Y15" s="172">
        <v>2.4785738243431409E-2</v>
      </c>
      <c r="Z15" s="172">
        <v>8.3340530570852854E-4</v>
      </c>
      <c r="AA15" s="172">
        <v>3.9012114635579654E-3</v>
      </c>
      <c r="AB15" s="172">
        <v>4.8659977870197432E-4</v>
      </c>
      <c r="AC15" s="172">
        <v>3.2614531640887595E-4</v>
      </c>
      <c r="AD15" s="172">
        <v>2.3225454061188169E-4</v>
      </c>
      <c r="AE15" s="172">
        <v>4.1873875457793018E-4</v>
      </c>
      <c r="AF15" s="172">
        <v>3.7045595792108805E-4</v>
      </c>
      <c r="AG15" s="172">
        <v>3.1086290347412995E-4</v>
      </c>
      <c r="AH15" s="172">
        <v>4.2966901842105194E-4</v>
      </c>
      <c r="AI15" s="172">
        <v>1.1211925972564611E-3</v>
      </c>
      <c r="AJ15" s="172">
        <v>6.0070367901764621E-4</v>
      </c>
      <c r="AK15" s="172">
        <v>3.8608313865655115E-4</v>
      </c>
      <c r="AL15" s="172">
        <v>4.9686721320686277E-4</v>
      </c>
      <c r="AM15" s="172">
        <v>7.134838005963132E-4</v>
      </c>
      <c r="AN15" s="172">
        <v>2.7121298024493407E-3</v>
      </c>
      <c r="AO15" s="172">
        <v>1.6611322763039607E-3</v>
      </c>
      <c r="AP15" s="175">
        <v>1.1355140550006011</v>
      </c>
      <c r="AQ15" s="176">
        <v>0.87704084689087103</v>
      </c>
    </row>
    <row r="16" spans="1:43">
      <c r="A16" s="161">
        <v>12</v>
      </c>
      <c r="B16" s="3" t="s">
        <v>84</v>
      </c>
      <c r="C16" s="172">
        <v>5.9599495666906078E-4</v>
      </c>
      <c r="D16" s="172">
        <v>2.4709673972919699E-4</v>
      </c>
      <c r="E16" s="172">
        <v>1.4149945171044417E-3</v>
      </c>
      <c r="F16" s="172">
        <v>3.9965743981753704E-3</v>
      </c>
      <c r="G16" s="172">
        <v>1.1260632581458097E-3</v>
      </c>
      <c r="H16" s="172">
        <v>5.4505974417856564E-4</v>
      </c>
      <c r="I16" s="172">
        <v>4.057424339380715E-3</v>
      </c>
      <c r="J16" s="172">
        <v>1.3565194127219472E-3</v>
      </c>
      <c r="K16" s="172">
        <v>2.7140749318815219E-4</v>
      </c>
      <c r="L16" s="172">
        <v>3.5292972143788444E-3</v>
      </c>
      <c r="M16" s="172">
        <v>8.3625656230699053E-3</v>
      </c>
      <c r="N16" s="172">
        <v>1.6479514214074551</v>
      </c>
      <c r="O16" s="172">
        <v>1.1835955325728974E-3</v>
      </c>
      <c r="P16" s="172">
        <v>0.2171052729861376</v>
      </c>
      <c r="Q16" s="172">
        <v>0.15132476825920929</v>
      </c>
      <c r="R16" s="172">
        <v>0.10184253265756812</v>
      </c>
      <c r="S16" s="172">
        <v>2.5047519887766687E-2</v>
      </c>
      <c r="T16" s="172">
        <v>7.7700352559725528E-3</v>
      </c>
      <c r="U16" s="172">
        <v>6.4743213663340307E-2</v>
      </c>
      <c r="V16" s="172">
        <v>1.4560624367018429E-2</v>
      </c>
      <c r="W16" s="172">
        <v>8.6403428130425952E-2</v>
      </c>
      <c r="X16" s="172">
        <v>8.7800933066082987E-3</v>
      </c>
      <c r="Y16" s="172">
        <v>2.9656165558259291E-2</v>
      </c>
      <c r="Z16" s="172">
        <v>1.1094113105769949E-3</v>
      </c>
      <c r="AA16" s="172">
        <v>2.6141898551463021E-3</v>
      </c>
      <c r="AB16" s="172">
        <v>4.3868102243276394E-4</v>
      </c>
      <c r="AC16" s="172">
        <v>5.6563496106476268E-4</v>
      </c>
      <c r="AD16" s="172">
        <v>4.5268099850109562E-4</v>
      </c>
      <c r="AE16" s="172">
        <v>5.241138075952629E-4</v>
      </c>
      <c r="AF16" s="172">
        <v>1.3293874383519142E-3</v>
      </c>
      <c r="AG16" s="172">
        <v>5.9853830627862369E-4</v>
      </c>
      <c r="AH16" s="172">
        <v>9.103775689568663E-4</v>
      </c>
      <c r="AI16" s="172">
        <v>5.7556301092040907E-4</v>
      </c>
      <c r="AJ16" s="172">
        <v>3.5247542431112762E-4</v>
      </c>
      <c r="AK16" s="172">
        <v>5.7191675161569417E-4</v>
      </c>
      <c r="AL16" s="172">
        <v>1.8943143687034883E-3</v>
      </c>
      <c r="AM16" s="172">
        <v>6.0693090608813171E-4</v>
      </c>
      <c r="AN16" s="172">
        <v>1.2378745956513754E-3</v>
      </c>
      <c r="AO16" s="172">
        <v>3.8280157048195111E-3</v>
      </c>
      <c r="AP16" s="175">
        <v>2.3994817747400914</v>
      </c>
      <c r="AQ16" s="176">
        <v>1.8532958870475154</v>
      </c>
    </row>
    <row r="17" spans="1:43">
      <c r="A17" s="161">
        <v>13</v>
      </c>
      <c r="B17" s="3" t="s">
        <v>85</v>
      </c>
      <c r="C17" s="172">
        <v>1.8907207052591483E-5</v>
      </c>
      <c r="D17" s="172">
        <v>6.3649552799731885E-6</v>
      </c>
      <c r="E17" s="172">
        <v>2.516036685640384E-5</v>
      </c>
      <c r="F17" s="172">
        <v>3.6123753159506278E-5</v>
      </c>
      <c r="G17" s="172">
        <v>9.9035578281127739E-5</v>
      </c>
      <c r="H17" s="172">
        <v>2.5274706780752484E-5</v>
      </c>
      <c r="I17" s="172">
        <v>7.2330199145602265E-5</v>
      </c>
      <c r="J17" s="172">
        <v>3.8368764303397412E-4</v>
      </c>
      <c r="K17" s="172">
        <v>9.5420651661180829E-6</v>
      </c>
      <c r="L17" s="172">
        <v>1.5961557113696817E-4</v>
      </c>
      <c r="M17" s="172">
        <v>5.1344147520643443E-4</v>
      </c>
      <c r="N17" s="172">
        <v>1.0203533080575451E-3</v>
      </c>
      <c r="O17" s="172">
        <v>1.0259733594539617</v>
      </c>
      <c r="P17" s="172">
        <v>3.6323882144721625E-3</v>
      </c>
      <c r="Q17" s="172">
        <v>2.0506773731031247E-3</v>
      </c>
      <c r="R17" s="172">
        <v>9.9034701691082575E-4</v>
      </c>
      <c r="S17" s="172">
        <v>1.1828031213174728E-3</v>
      </c>
      <c r="T17" s="172">
        <v>1.6340037373674167E-3</v>
      </c>
      <c r="U17" s="172">
        <v>3.7693204083210996E-3</v>
      </c>
      <c r="V17" s="172">
        <v>2.5648144110271371E-3</v>
      </c>
      <c r="W17" s="172">
        <v>1.2613041917727108E-3</v>
      </c>
      <c r="X17" s="172">
        <v>9.9542328544485726E-4</v>
      </c>
      <c r="Y17" s="172">
        <v>5.6039003218234242E-4</v>
      </c>
      <c r="Z17" s="172">
        <v>4.5366526218225724E-5</v>
      </c>
      <c r="AA17" s="172">
        <v>6.4791497187065034E-5</v>
      </c>
      <c r="AB17" s="172">
        <v>1.5532256866604884E-5</v>
      </c>
      <c r="AC17" s="172">
        <v>1.5881256138030168E-5</v>
      </c>
      <c r="AD17" s="172">
        <v>1.6804718747683553E-5</v>
      </c>
      <c r="AE17" s="172">
        <v>1.1152962915857772E-5</v>
      </c>
      <c r="AF17" s="172">
        <v>2.0858452121778549E-5</v>
      </c>
      <c r="AG17" s="172">
        <v>2.4579609349962157E-5</v>
      </c>
      <c r="AH17" s="172">
        <v>3.1647040912956559E-5</v>
      </c>
      <c r="AI17" s="172">
        <v>2.437346409361122E-5</v>
      </c>
      <c r="AJ17" s="172">
        <v>1.0908786813927346E-4</v>
      </c>
      <c r="AK17" s="172">
        <v>3.7120188232250726E-5</v>
      </c>
      <c r="AL17" s="172">
        <v>5.4572633500707389E-5</v>
      </c>
      <c r="AM17" s="172">
        <v>3.6763440991983599E-5</v>
      </c>
      <c r="AN17" s="172">
        <v>1.2491471176093511E-4</v>
      </c>
      <c r="AO17" s="172">
        <v>1.3238937186792218E-4</v>
      </c>
      <c r="AP17" s="175">
        <v>1.0477505040740822</v>
      </c>
      <c r="AQ17" s="176">
        <v>0.80925461501485652</v>
      </c>
    </row>
    <row r="18" spans="1:43">
      <c r="A18" s="161">
        <v>14</v>
      </c>
      <c r="B18" s="3" t="s">
        <v>86</v>
      </c>
      <c r="C18" s="172">
        <v>1.2965191837520742E-3</v>
      </c>
      <c r="D18" s="172">
        <v>5.150554124436973E-4</v>
      </c>
      <c r="E18" s="172">
        <v>9.1966453675448813E-4</v>
      </c>
      <c r="F18" s="172">
        <v>2.9323229797282397E-3</v>
      </c>
      <c r="G18" s="172">
        <v>4.2505850891177413E-3</v>
      </c>
      <c r="H18" s="172">
        <v>6.6313325406103804E-4</v>
      </c>
      <c r="I18" s="172">
        <v>2.2490122800627259E-3</v>
      </c>
      <c r="J18" s="172">
        <v>4.7526294897973801E-3</v>
      </c>
      <c r="K18" s="172">
        <v>4.4381653350261088E-4</v>
      </c>
      <c r="L18" s="172">
        <v>2.734690330676269E-3</v>
      </c>
      <c r="M18" s="172">
        <v>3.0905592523707494E-3</v>
      </c>
      <c r="N18" s="172">
        <v>6.9383040248036858E-4</v>
      </c>
      <c r="O18" s="172">
        <v>8.0509815899234942E-4</v>
      </c>
      <c r="P18" s="172">
        <v>1.0287219975651121</v>
      </c>
      <c r="Q18" s="172">
        <v>1.0673987812671371E-2</v>
      </c>
      <c r="R18" s="172">
        <v>1.0161795532655782E-2</v>
      </c>
      <c r="S18" s="172">
        <v>1.0694986161541289E-2</v>
      </c>
      <c r="T18" s="172">
        <v>5.363331167261327E-3</v>
      </c>
      <c r="U18" s="172">
        <v>9.9675762748295208E-3</v>
      </c>
      <c r="V18" s="172">
        <v>7.3430204536737761E-3</v>
      </c>
      <c r="W18" s="172">
        <v>6.5430766675919081E-3</v>
      </c>
      <c r="X18" s="172">
        <v>5.4951859102827507E-3</v>
      </c>
      <c r="Y18" s="172">
        <v>2.7309203581612197E-2</v>
      </c>
      <c r="Z18" s="172">
        <v>1.1171056430920629E-3</v>
      </c>
      <c r="AA18" s="172">
        <v>1.9122346155234552E-3</v>
      </c>
      <c r="AB18" s="172">
        <v>3.73927382221593E-4</v>
      </c>
      <c r="AC18" s="172">
        <v>1.0691704368108752E-3</v>
      </c>
      <c r="AD18" s="172">
        <v>3.1462430896266746E-4</v>
      </c>
      <c r="AE18" s="172">
        <v>5.2287476033325317E-4</v>
      </c>
      <c r="AF18" s="172">
        <v>1.0070321587513445E-3</v>
      </c>
      <c r="AG18" s="172">
        <v>5.0963927636955007E-4</v>
      </c>
      <c r="AH18" s="172">
        <v>1.4206829327136619E-3</v>
      </c>
      <c r="AI18" s="172">
        <v>4.8619104887789909E-4</v>
      </c>
      <c r="AJ18" s="172">
        <v>4.9420885265834432E-4</v>
      </c>
      <c r="AK18" s="172">
        <v>9.0627794008110848E-4</v>
      </c>
      <c r="AL18" s="172">
        <v>6.8263358070550526E-4</v>
      </c>
      <c r="AM18" s="172">
        <v>1.1966846193372813E-3</v>
      </c>
      <c r="AN18" s="172">
        <v>8.7339129649590102E-4</v>
      </c>
      <c r="AO18" s="172">
        <v>1.536307642042568E-3</v>
      </c>
      <c r="AP18" s="175">
        <v>1.1620440645259487</v>
      </c>
      <c r="AQ18" s="176">
        <v>0.89753192044444441</v>
      </c>
    </row>
    <row r="19" spans="1:43">
      <c r="A19" s="161">
        <v>15</v>
      </c>
      <c r="B19" s="3" t="s">
        <v>70</v>
      </c>
      <c r="C19" s="172">
        <v>1.5250021005611375E-4</v>
      </c>
      <c r="D19" s="172">
        <v>9.1921153807503859E-5</v>
      </c>
      <c r="E19" s="172">
        <v>1.2451131719573002E-4</v>
      </c>
      <c r="F19" s="172">
        <v>1.5323590825704466E-3</v>
      </c>
      <c r="G19" s="172">
        <v>1.6298703136043979E-4</v>
      </c>
      <c r="H19" s="172">
        <v>1.3226917597759625E-4</v>
      </c>
      <c r="I19" s="172">
        <v>1.5072613812093429E-4</v>
      </c>
      <c r="J19" s="172">
        <v>2.082392175684613E-4</v>
      </c>
      <c r="K19" s="172">
        <v>6.7377959371986125E-5</v>
      </c>
      <c r="L19" s="172">
        <v>2.7056367067334117E-4</v>
      </c>
      <c r="M19" s="172">
        <v>4.8420795140376513E-4</v>
      </c>
      <c r="N19" s="172">
        <v>1.4933469289797325E-4</v>
      </c>
      <c r="O19" s="172">
        <v>7.73063594249894E-5</v>
      </c>
      <c r="P19" s="172">
        <v>4.9886986234174747E-4</v>
      </c>
      <c r="Q19" s="172">
        <v>1.0513332661945143</v>
      </c>
      <c r="R19" s="172">
        <v>1.1304269745330303E-2</v>
      </c>
      <c r="S19" s="172">
        <v>4.5606741555348131E-3</v>
      </c>
      <c r="T19" s="172">
        <v>8.0177653304210148E-4</v>
      </c>
      <c r="U19" s="172">
        <v>5.2638119667076698E-3</v>
      </c>
      <c r="V19" s="172">
        <v>6.250360749617003E-4</v>
      </c>
      <c r="W19" s="172">
        <v>4.921733874124882E-3</v>
      </c>
      <c r="X19" s="172">
        <v>2.1671094720547251E-4</v>
      </c>
      <c r="Y19" s="172">
        <v>2.5843707027357579E-3</v>
      </c>
      <c r="Z19" s="172">
        <v>2.7861696711631436E-4</v>
      </c>
      <c r="AA19" s="172">
        <v>4.489657402987973E-3</v>
      </c>
      <c r="AB19" s="172">
        <v>2.5609655153170939E-4</v>
      </c>
      <c r="AC19" s="172">
        <v>2.7758690558255092E-4</v>
      </c>
      <c r="AD19" s="172">
        <v>3.4952216812789193E-4</v>
      </c>
      <c r="AE19" s="172">
        <v>1.2783435664435341E-4</v>
      </c>
      <c r="AF19" s="172">
        <v>3.0837929211327634E-4</v>
      </c>
      <c r="AG19" s="172">
        <v>4.6217237392512898E-4</v>
      </c>
      <c r="AH19" s="172">
        <v>3.785601685417441E-4</v>
      </c>
      <c r="AI19" s="172">
        <v>2.9642325522976026E-4</v>
      </c>
      <c r="AJ19" s="172">
        <v>1.7366276483788415E-4</v>
      </c>
      <c r="AK19" s="172">
        <v>2.3391066803064736E-4</v>
      </c>
      <c r="AL19" s="172">
        <v>3.3844037173234786E-3</v>
      </c>
      <c r="AM19" s="172">
        <v>2.0410730574354989E-4</v>
      </c>
      <c r="AN19" s="172">
        <v>7.3224561091024678E-5</v>
      </c>
      <c r="AO19" s="172">
        <v>1.8943408346176462E-4</v>
      </c>
      <c r="AP19" s="175">
        <v>1.0971984165592177</v>
      </c>
      <c r="AQ19" s="176">
        <v>0.84744686710717076</v>
      </c>
    </row>
    <row r="20" spans="1:43">
      <c r="A20" s="161">
        <v>16</v>
      </c>
      <c r="B20" s="3" t="s">
        <v>71</v>
      </c>
      <c r="C20" s="172">
        <v>2.0608439955866574E-4</v>
      </c>
      <c r="D20" s="172">
        <v>2.0837666269895604E-4</v>
      </c>
      <c r="E20" s="172">
        <v>1.2335442659841466E-4</v>
      </c>
      <c r="F20" s="172">
        <v>6.9538553677266676E-4</v>
      </c>
      <c r="G20" s="172">
        <v>2.302018889468523E-4</v>
      </c>
      <c r="H20" s="172">
        <v>1.7311513094758608E-4</v>
      </c>
      <c r="I20" s="172">
        <v>1.808661117435188E-4</v>
      </c>
      <c r="J20" s="172">
        <v>2.7114100513224513E-4</v>
      </c>
      <c r="K20" s="172">
        <v>8.0968733030115558E-5</v>
      </c>
      <c r="L20" s="172">
        <v>1.1589853961074946E-3</v>
      </c>
      <c r="M20" s="172">
        <v>6.5833341315979597E-4</v>
      </c>
      <c r="N20" s="172">
        <v>1.7136186206824283E-4</v>
      </c>
      <c r="O20" s="172">
        <v>1.4280705770248255E-4</v>
      </c>
      <c r="P20" s="172">
        <v>3.5236984766963951E-4</v>
      </c>
      <c r="Q20" s="172">
        <v>1.3563181628795465E-3</v>
      </c>
      <c r="R20" s="172">
        <v>1.0637441525708031</v>
      </c>
      <c r="S20" s="172">
        <v>8.3456751325482279E-4</v>
      </c>
      <c r="T20" s="172">
        <v>1.2182252610266114E-3</v>
      </c>
      <c r="U20" s="172">
        <v>9.5316273843881164E-4</v>
      </c>
      <c r="V20" s="172">
        <v>4.4327439855936369E-4</v>
      </c>
      <c r="W20" s="172">
        <v>7.1347795651911013E-4</v>
      </c>
      <c r="X20" s="172">
        <v>2.8223665819450942E-4</v>
      </c>
      <c r="Y20" s="172">
        <v>4.7395503389221946E-4</v>
      </c>
      <c r="Z20" s="172">
        <v>3.1647502504081028E-4</v>
      </c>
      <c r="AA20" s="172">
        <v>8.53568272778449E-4</v>
      </c>
      <c r="AB20" s="172">
        <v>3.2185745116224108E-4</v>
      </c>
      <c r="AC20" s="172">
        <v>3.8392777347975794E-4</v>
      </c>
      <c r="AD20" s="172">
        <v>5.1073053489250012E-4</v>
      </c>
      <c r="AE20" s="172">
        <v>1.4129486764810704E-4</v>
      </c>
      <c r="AF20" s="172">
        <v>3.6757547041601428E-4</v>
      </c>
      <c r="AG20" s="172">
        <v>6.6784126918876597E-4</v>
      </c>
      <c r="AH20" s="172">
        <v>3.8526947897914567E-4</v>
      </c>
      <c r="AI20" s="172">
        <v>3.7238320711559546E-4</v>
      </c>
      <c r="AJ20" s="172">
        <v>2.1721381449261762E-4</v>
      </c>
      <c r="AK20" s="172">
        <v>3.3476371603657825E-4</v>
      </c>
      <c r="AL20" s="172">
        <v>5.2161418221457236E-3</v>
      </c>
      <c r="AM20" s="172">
        <v>2.2803708193885064E-4</v>
      </c>
      <c r="AN20" s="172">
        <v>9.5381952679649944E-5</v>
      </c>
      <c r="AO20" s="172">
        <v>2.0644444201285993E-4</v>
      </c>
      <c r="AP20" s="175">
        <v>1.0852916279457125</v>
      </c>
      <c r="AQ20" s="176">
        <v>0.83825038035004862</v>
      </c>
    </row>
    <row r="21" spans="1:43">
      <c r="A21" s="161">
        <v>17</v>
      </c>
      <c r="B21" s="3" t="s">
        <v>72</v>
      </c>
      <c r="C21" s="172">
        <v>1.5667598481509005E-5</v>
      </c>
      <c r="D21" s="172">
        <v>1.5995618345726173E-5</v>
      </c>
      <c r="E21" s="172">
        <v>1.2072914834205471E-5</v>
      </c>
      <c r="F21" s="172">
        <v>3.379646171240566E-5</v>
      </c>
      <c r="G21" s="172">
        <v>1.6963515649438564E-5</v>
      </c>
      <c r="H21" s="172">
        <v>1.4285273246097701E-5</v>
      </c>
      <c r="I21" s="172">
        <v>1.2654731659162285E-5</v>
      </c>
      <c r="J21" s="172">
        <v>1.8965030740867089E-5</v>
      </c>
      <c r="K21" s="172">
        <v>5.1741943358962632E-6</v>
      </c>
      <c r="L21" s="172">
        <v>1.4726615860697596E-5</v>
      </c>
      <c r="M21" s="172">
        <v>2.1339781525470743E-5</v>
      </c>
      <c r="N21" s="172">
        <v>9.8662195918086345E-6</v>
      </c>
      <c r="O21" s="172">
        <v>7.0016753409393419E-6</v>
      </c>
      <c r="P21" s="172">
        <v>1.4294421904173857E-5</v>
      </c>
      <c r="Q21" s="172">
        <v>1.4592473651852948E-4</v>
      </c>
      <c r="R21" s="172">
        <v>3.9709943831024491E-4</v>
      </c>
      <c r="S21" s="172">
        <v>1.009414305515639</v>
      </c>
      <c r="T21" s="172">
        <v>2.1480724722138378E-5</v>
      </c>
      <c r="U21" s="172">
        <v>5.6712036421939908E-5</v>
      </c>
      <c r="V21" s="172">
        <v>3.2518101020394282E-5</v>
      </c>
      <c r="W21" s="172">
        <v>4.5049924256778014E-5</v>
      </c>
      <c r="X21" s="172">
        <v>2.9322385415150469E-5</v>
      </c>
      <c r="Y21" s="172">
        <v>4.3933151466813431E-5</v>
      </c>
      <c r="Z21" s="172">
        <v>2.0681203605438852E-5</v>
      </c>
      <c r="AA21" s="172">
        <v>5.7185467151203302E-5</v>
      </c>
      <c r="AB21" s="172">
        <v>2.6878768457729086E-5</v>
      </c>
      <c r="AC21" s="172">
        <v>8.7111948828177364E-5</v>
      </c>
      <c r="AD21" s="172">
        <v>3.9302958019193256E-5</v>
      </c>
      <c r="AE21" s="172">
        <v>1.01808989024283E-5</v>
      </c>
      <c r="AF21" s="172">
        <v>3.1100164753468494E-5</v>
      </c>
      <c r="AG21" s="172">
        <v>5.0977467102961497E-5</v>
      </c>
      <c r="AH21" s="172">
        <v>2.4610839026268923E-4</v>
      </c>
      <c r="AI21" s="172">
        <v>3.0047810983872791E-5</v>
      </c>
      <c r="AJ21" s="172">
        <v>8.0532030595716834E-4</v>
      </c>
      <c r="AK21" s="172">
        <v>2.9351584594781699E-5</v>
      </c>
      <c r="AL21" s="172">
        <v>3.2533576293626153E-4</v>
      </c>
      <c r="AM21" s="172">
        <v>7.7542657322657741E-5</v>
      </c>
      <c r="AN21" s="172">
        <v>1.5643680010620472E-3</v>
      </c>
      <c r="AO21" s="172">
        <v>3.6800499215534606E-5</v>
      </c>
      <c r="AP21" s="175">
        <v>1.0138374439561546</v>
      </c>
      <c r="AQ21" s="176">
        <v>0.7830610696020941</v>
      </c>
    </row>
    <row r="22" spans="1:43">
      <c r="A22" s="161">
        <v>18</v>
      </c>
      <c r="B22" s="3" t="s">
        <v>87</v>
      </c>
      <c r="C22" s="172">
        <v>9.1137024213384978E-5</v>
      </c>
      <c r="D22" s="172">
        <v>7.8598169616020497E-5</v>
      </c>
      <c r="E22" s="172">
        <v>6.8944522983956362E-5</v>
      </c>
      <c r="F22" s="172">
        <v>2.1904216004721406E-4</v>
      </c>
      <c r="G22" s="172">
        <v>1.0559501505586998E-4</v>
      </c>
      <c r="H22" s="172">
        <v>8.0932975877373462E-5</v>
      </c>
      <c r="I22" s="172">
        <v>7.5086197078147983E-5</v>
      </c>
      <c r="J22" s="172">
        <v>1.2294160036028666E-4</v>
      </c>
      <c r="K22" s="172">
        <v>3.2861816708735447E-5</v>
      </c>
      <c r="L22" s="172">
        <v>9.4075913762266559E-5</v>
      </c>
      <c r="M22" s="172">
        <v>1.3541634923459127E-4</v>
      </c>
      <c r="N22" s="172">
        <v>6.1589782297647935E-5</v>
      </c>
      <c r="O22" s="172">
        <v>5.0480181019550855E-5</v>
      </c>
      <c r="P22" s="172">
        <v>1.2930083510869553E-3</v>
      </c>
      <c r="Q22" s="172">
        <v>7.2250831165187376E-4</v>
      </c>
      <c r="R22" s="172">
        <v>1.5556557735002391E-3</v>
      </c>
      <c r="S22" s="172">
        <v>1.7747267052207191E-2</v>
      </c>
      <c r="T22" s="172">
        <v>1.0475304412908595</v>
      </c>
      <c r="U22" s="172">
        <v>1.3069370297706625E-2</v>
      </c>
      <c r="V22" s="172">
        <v>4.4873531716601633E-2</v>
      </c>
      <c r="W22" s="172">
        <v>1.3439876803044593E-3</v>
      </c>
      <c r="X22" s="172">
        <v>3.2353188047531375E-4</v>
      </c>
      <c r="Y22" s="172">
        <v>3.0898468826352814E-4</v>
      </c>
      <c r="Z22" s="172">
        <v>1.3924663132208853E-4</v>
      </c>
      <c r="AA22" s="172">
        <v>3.2509725876161602E-4</v>
      </c>
      <c r="AB22" s="172">
        <v>1.5028806586255502E-4</v>
      </c>
      <c r="AC22" s="172">
        <v>1.8261592270075596E-4</v>
      </c>
      <c r="AD22" s="172">
        <v>2.4506335714454268E-4</v>
      </c>
      <c r="AE22" s="172">
        <v>6.5693160282355269E-5</v>
      </c>
      <c r="AF22" s="172">
        <v>1.6625157128481537E-4</v>
      </c>
      <c r="AG22" s="172">
        <v>3.8310641350224766E-4</v>
      </c>
      <c r="AH22" s="172">
        <v>4.2364591930978536E-4</v>
      </c>
      <c r="AI22" s="172">
        <v>3.017172658011232E-4</v>
      </c>
      <c r="AJ22" s="172">
        <v>1.1922403496704164E-4</v>
      </c>
      <c r="AK22" s="172">
        <v>1.6967443168590832E-4</v>
      </c>
      <c r="AL22" s="172">
        <v>2.2127395426688942E-3</v>
      </c>
      <c r="AM22" s="172">
        <v>1.1423686762821361E-4</v>
      </c>
      <c r="AN22" s="172">
        <v>4.4706183793242421E-3</v>
      </c>
      <c r="AO22" s="172">
        <v>1.2108514940808891E-4</v>
      </c>
      <c r="AP22" s="175">
        <v>1.1395752927225666</v>
      </c>
      <c r="AQ22" s="176">
        <v>0.88017763886223588</v>
      </c>
    </row>
    <row r="23" spans="1:43">
      <c r="A23" s="161">
        <v>19</v>
      </c>
      <c r="B23" s="3" t="s">
        <v>88</v>
      </c>
      <c r="C23" s="172">
        <v>5.9803697377537523E-5</v>
      </c>
      <c r="D23" s="172">
        <v>3.32465118861572E-5</v>
      </c>
      <c r="E23" s="172">
        <v>2.1722857166145965E-4</v>
      </c>
      <c r="F23" s="172">
        <v>1.3010560815617138E-4</v>
      </c>
      <c r="G23" s="172">
        <v>5.6426998171437207E-5</v>
      </c>
      <c r="H23" s="172">
        <v>4.7515682138853332E-5</v>
      </c>
      <c r="I23" s="172">
        <v>6.063263948860857E-5</v>
      </c>
      <c r="J23" s="172">
        <v>6.9188128156060622E-5</v>
      </c>
      <c r="K23" s="172">
        <v>2.2070435614541496E-5</v>
      </c>
      <c r="L23" s="172">
        <v>6.3975823899540683E-5</v>
      </c>
      <c r="M23" s="172">
        <v>8.5444672358463681E-5</v>
      </c>
      <c r="N23" s="172">
        <v>4.7157862994642303E-5</v>
      </c>
      <c r="O23" s="172">
        <v>3.0785425863833744E-5</v>
      </c>
      <c r="P23" s="172">
        <v>1.9629853396692693E-4</v>
      </c>
      <c r="Q23" s="172">
        <v>4.6496899009238028E-3</v>
      </c>
      <c r="R23" s="172">
        <v>3.317135679974101E-3</v>
      </c>
      <c r="S23" s="172">
        <v>3.701765373705812E-3</v>
      </c>
      <c r="T23" s="172">
        <v>2.7490790257735675E-3</v>
      </c>
      <c r="U23" s="172">
        <v>1.0274541862396018</v>
      </c>
      <c r="V23" s="172">
        <v>4.8400205510365094E-3</v>
      </c>
      <c r="W23" s="172">
        <v>4.5487801639644406E-3</v>
      </c>
      <c r="X23" s="172">
        <v>2.6799457276950302E-4</v>
      </c>
      <c r="Y23" s="172">
        <v>1.4185221456731909E-3</v>
      </c>
      <c r="Z23" s="172">
        <v>1.1057631544686148E-4</v>
      </c>
      <c r="AA23" s="172">
        <v>2.9230763966935146E-4</v>
      </c>
      <c r="AB23" s="172">
        <v>8.2203085898842617E-5</v>
      </c>
      <c r="AC23" s="172">
        <v>1.2672168454076017E-4</v>
      </c>
      <c r="AD23" s="172">
        <v>1.2330159738949684E-4</v>
      </c>
      <c r="AE23" s="172">
        <v>5.4615570491324582E-5</v>
      </c>
      <c r="AF23" s="172">
        <v>1.4339438013416758E-4</v>
      </c>
      <c r="AG23" s="172">
        <v>1.7805815825175974E-4</v>
      </c>
      <c r="AH23" s="172">
        <v>3.538915431796001E-4</v>
      </c>
      <c r="AI23" s="172">
        <v>2.0440474520173603E-4</v>
      </c>
      <c r="AJ23" s="172">
        <v>6.8382938511000533E-5</v>
      </c>
      <c r="AK23" s="172">
        <v>8.3409651733291304E-5</v>
      </c>
      <c r="AL23" s="172">
        <v>1.1498529599993361E-3</v>
      </c>
      <c r="AM23" s="172">
        <v>8.2150189073045189E-5</v>
      </c>
      <c r="AN23" s="172">
        <v>5.2713549741540574E-5</v>
      </c>
      <c r="AO23" s="172">
        <v>1.3258957495573351E-4</v>
      </c>
      <c r="AP23" s="175">
        <v>1.0573056278293751</v>
      </c>
      <c r="AQ23" s="176">
        <v>0.81663473839913714</v>
      </c>
    </row>
    <row r="24" spans="1:43">
      <c r="A24" s="161">
        <v>20</v>
      </c>
      <c r="B24" s="3" t="s">
        <v>89</v>
      </c>
      <c r="C24" s="172">
        <v>1.5295818957505223E-5</v>
      </c>
      <c r="D24" s="172">
        <v>3.0613996432008078E-5</v>
      </c>
      <c r="E24" s="172">
        <v>1.6383943197835582E-5</v>
      </c>
      <c r="F24" s="172">
        <v>3.3904332918142394E-5</v>
      </c>
      <c r="G24" s="172">
        <v>1.814078312098662E-5</v>
      </c>
      <c r="H24" s="172">
        <v>1.3634033952193076E-5</v>
      </c>
      <c r="I24" s="172">
        <v>1.4104016491187867E-5</v>
      </c>
      <c r="J24" s="172">
        <v>2.4811669303024353E-5</v>
      </c>
      <c r="K24" s="172">
        <v>1.3091464158980102E-5</v>
      </c>
      <c r="L24" s="172">
        <v>1.5840724757298251E-5</v>
      </c>
      <c r="M24" s="172">
        <v>2.9392295527668193E-5</v>
      </c>
      <c r="N24" s="172">
        <v>1.3817970701608095E-5</v>
      </c>
      <c r="O24" s="172">
        <v>7.9400508164203434E-6</v>
      </c>
      <c r="P24" s="172">
        <v>1.8888938073448269E-5</v>
      </c>
      <c r="Q24" s="172">
        <v>1.3735173686605569E-4</v>
      </c>
      <c r="R24" s="172">
        <v>4.9335050881908802E-5</v>
      </c>
      <c r="S24" s="172">
        <v>2.0879240080171043E-5</v>
      </c>
      <c r="T24" s="172">
        <v>2.4879672867416052E-5</v>
      </c>
      <c r="U24" s="172">
        <v>2.0968580887111297E-5</v>
      </c>
      <c r="V24" s="172">
        <v>1.0025798348349517</v>
      </c>
      <c r="W24" s="172">
        <v>4.0842826237752819E-4</v>
      </c>
      <c r="X24" s="172">
        <v>2.5545859645879228E-5</v>
      </c>
      <c r="Y24" s="172">
        <v>3.6881266574583687E-4</v>
      </c>
      <c r="Z24" s="172">
        <v>3.1625508317472806E-5</v>
      </c>
      <c r="AA24" s="172">
        <v>6.2229359158841546E-5</v>
      </c>
      <c r="AB24" s="172">
        <v>2.7461382089362527E-5</v>
      </c>
      <c r="AC24" s="172">
        <v>6.7177840120671771E-5</v>
      </c>
      <c r="AD24" s="172">
        <v>5.4144589995866394E-5</v>
      </c>
      <c r="AE24" s="172">
        <v>2.6271702564543607E-5</v>
      </c>
      <c r="AF24" s="172">
        <v>4.7975912038543959E-5</v>
      </c>
      <c r="AG24" s="172">
        <v>6.8851290404717101E-5</v>
      </c>
      <c r="AH24" s="172">
        <v>3.5036987087913536E-4</v>
      </c>
      <c r="AI24" s="172">
        <v>4.4279827431378101E-5</v>
      </c>
      <c r="AJ24" s="172">
        <v>1.896621517986566E-5</v>
      </c>
      <c r="AK24" s="172">
        <v>3.1601003446775815E-5</v>
      </c>
      <c r="AL24" s="172">
        <v>2.9417235390409916E-4</v>
      </c>
      <c r="AM24" s="172">
        <v>3.4330290433564254E-5</v>
      </c>
      <c r="AN24" s="172">
        <v>9.275035847274981E-6</v>
      </c>
      <c r="AO24" s="172">
        <v>5.2752287799753266E-5</v>
      </c>
      <c r="AP24" s="175">
        <v>1.0051233804123239</v>
      </c>
      <c r="AQ24" s="176">
        <v>0.77633055874959911</v>
      </c>
    </row>
    <row r="25" spans="1:43">
      <c r="A25" s="161">
        <v>21</v>
      </c>
      <c r="B25" s="3" t="s">
        <v>90</v>
      </c>
      <c r="C25" s="172">
        <v>2.8536264876777382E-4</v>
      </c>
      <c r="D25" s="172">
        <v>2.3107886046478638E-4</v>
      </c>
      <c r="E25" s="172">
        <v>8.9463482532842978E-3</v>
      </c>
      <c r="F25" s="172">
        <v>5.8460728867746215E-4</v>
      </c>
      <c r="G25" s="172">
        <v>3.3380147645959438E-4</v>
      </c>
      <c r="H25" s="172">
        <v>2.2695757801756165E-4</v>
      </c>
      <c r="I25" s="172">
        <v>2.682448679185163E-4</v>
      </c>
      <c r="J25" s="172">
        <v>3.2134517156961535E-4</v>
      </c>
      <c r="K25" s="172">
        <v>1.6779006005923115E-4</v>
      </c>
      <c r="L25" s="172">
        <v>2.472391602693314E-4</v>
      </c>
      <c r="M25" s="172">
        <v>4.1002935483820538E-4</v>
      </c>
      <c r="N25" s="172">
        <v>2.2075124669555552E-4</v>
      </c>
      <c r="O25" s="172">
        <v>1.5643756676549472E-4</v>
      </c>
      <c r="P25" s="172">
        <v>2.3176979316132129E-4</v>
      </c>
      <c r="Q25" s="172">
        <v>2.4007668091356223E-4</v>
      </c>
      <c r="R25" s="172">
        <v>4.9692309103993809E-4</v>
      </c>
      <c r="S25" s="172">
        <v>2.3884530216988417E-4</v>
      </c>
      <c r="T25" s="172">
        <v>2.7406867375212146E-4</v>
      </c>
      <c r="U25" s="172">
        <v>2.4285361233502371E-4</v>
      </c>
      <c r="V25" s="172">
        <v>2.5377282769329913E-4</v>
      </c>
      <c r="W25" s="172">
        <v>1.0793526024895805</v>
      </c>
      <c r="X25" s="172">
        <v>5.4550383364192136E-4</v>
      </c>
      <c r="Y25" s="172">
        <v>4.9535964787676993E-4</v>
      </c>
      <c r="Z25" s="172">
        <v>3.9488141034994313E-4</v>
      </c>
      <c r="AA25" s="172">
        <v>7.40091892391384E-4</v>
      </c>
      <c r="AB25" s="172">
        <v>4.6006224104104342E-4</v>
      </c>
      <c r="AC25" s="172">
        <v>4.2169058554834539E-4</v>
      </c>
      <c r="AD25" s="172">
        <v>5.6597671504803786E-4</v>
      </c>
      <c r="AE25" s="172">
        <v>1.4392082752322959E-4</v>
      </c>
      <c r="AF25" s="172">
        <v>4.5774789076292533E-3</v>
      </c>
      <c r="AG25" s="172">
        <v>6.7863714615706036E-4</v>
      </c>
      <c r="AH25" s="172">
        <v>2.0599988995091607E-3</v>
      </c>
      <c r="AI25" s="172">
        <v>4.2916552881159679E-4</v>
      </c>
      <c r="AJ25" s="172">
        <v>2.4569932060369268E-4</v>
      </c>
      <c r="AK25" s="172">
        <v>4.0378355368227262E-4</v>
      </c>
      <c r="AL25" s="172">
        <v>4.9200706490447809E-3</v>
      </c>
      <c r="AM25" s="172">
        <v>3.1097615060751493E-4</v>
      </c>
      <c r="AN25" s="172">
        <v>2.5776784651793539E-4</v>
      </c>
      <c r="AO25" s="172">
        <v>4.8390047125636184E-4</v>
      </c>
      <c r="AP25" s="175">
        <v>1.1118658716316736</v>
      </c>
      <c r="AQ25" s="176">
        <v>0.85877561919247525</v>
      </c>
    </row>
    <row r="26" spans="1:43">
      <c r="A26" s="161">
        <v>22</v>
      </c>
      <c r="B26" s="3" t="s">
        <v>64</v>
      </c>
      <c r="C26" s="172">
        <v>9.4900040188927736E-4</v>
      </c>
      <c r="D26" s="172">
        <v>1.0694781382398243E-3</v>
      </c>
      <c r="E26" s="172">
        <v>2.9114019126837087E-3</v>
      </c>
      <c r="F26" s="172">
        <v>2.3875139042287999E-3</v>
      </c>
      <c r="G26" s="172">
        <v>3.2877671972691234E-3</v>
      </c>
      <c r="H26" s="172">
        <v>6.2709062413243109E-3</v>
      </c>
      <c r="I26" s="172">
        <v>6.4378314754431048E-3</v>
      </c>
      <c r="J26" s="172">
        <v>2.5884169239011831E-3</v>
      </c>
      <c r="K26" s="172">
        <v>3.3341968677115964E-3</v>
      </c>
      <c r="L26" s="172">
        <v>2.5282629552203142E-3</v>
      </c>
      <c r="M26" s="172">
        <v>5.154685695193101E-3</v>
      </c>
      <c r="N26" s="172">
        <v>6.238666726659234E-3</v>
      </c>
      <c r="O26" s="172">
        <v>1.1547316519326367E-2</v>
      </c>
      <c r="P26" s="172">
        <v>3.3092750741606975E-3</v>
      </c>
      <c r="Q26" s="172">
        <v>1.3189674554466492E-3</v>
      </c>
      <c r="R26" s="172">
        <v>1.9350786306526154E-3</v>
      </c>
      <c r="S26" s="172">
        <v>4.1221301607812875E-3</v>
      </c>
      <c r="T26" s="172">
        <v>2.1804272804123231E-3</v>
      </c>
      <c r="U26" s="172">
        <v>1.9149943398386183E-3</v>
      </c>
      <c r="V26" s="172">
        <v>2.8492420635109822E-3</v>
      </c>
      <c r="W26" s="172">
        <v>1.7140975953065E-3</v>
      </c>
      <c r="X26" s="172">
        <v>1.0195431105325776</v>
      </c>
      <c r="Y26" s="172">
        <v>2.0812037649778222E-3</v>
      </c>
      <c r="Z26" s="172">
        <v>4.7626175779478704E-3</v>
      </c>
      <c r="AA26" s="172">
        <v>2.9198076452794288E-3</v>
      </c>
      <c r="AB26" s="172">
        <v>3.2258332419089833E-3</v>
      </c>
      <c r="AC26" s="172">
        <v>3.0489627051059147E-3</v>
      </c>
      <c r="AD26" s="172">
        <v>7.0865390395250276E-3</v>
      </c>
      <c r="AE26" s="172">
        <v>6.2224777832107321E-4</v>
      </c>
      <c r="AF26" s="172">
        <v>1.6943808647368901E-3</v>
      </c>
      <c r="AG26" s="172">
        <v>8.0171596380933883E-3</v>
      </c>
      <c r="AH26" s="172">
        <v>3.5142931784829762E-3</v>
      </c>
      <c r="AI26" s="172">
        <v>7.0310086573575617E-3</v>
      </c>
      <c r="AJ26" s="172">
        <v>2.0442991117414493E-3</v>
      </c>
      <c r="AK26" s="172">
        <v>1.715229931627818E-2</v>
      </c>
      <c r="AL26" s="172">
        <v>2.9646669306422667E-3</v>
      </c>
      <c r="AM26" s="172">
        <v>3.1000270677728021E-3</v>
      </c>
      <c r="AN26" s="172">
        <v>5.4032009117511944E-2</v>
      </c>
      <c r="AO26" s="172">
        <v>1.2968507448121785E-3</v>
      </c>
      <c r="AP26" s="175">
        <v>1.2181869744722731</v>
      </c>
      <c r="AQ26" s="176">
        <v>0.94089521046221192</v>
      </c>
    </row>
    <row r="27" spans="1:43">
      <c r="A27" s="161">
        <v>23</v>
      </c>
      <c r="B27" s="3" t="s">
        <v>91</v>
      </c>
      <c r="C27" s="172">
        <v>5.9769981227196052E-3</v>
      </c>
      <c r="D27" s="172">
        <v>1.8118561167933002E-3</v>
      </c>
      <c r="E27" s="172">
        <v>2.6319947893719826E-3</v>
      </c>
      <c r="F27" s="172">
        <v>1.1324661114665048E-2</v>
      </c>
      <c r="G27" s="172">
        <v>2.519958720252386E-3</v>
      </c>
      <c r="H27" s="172">
        <v>5.2643008625176263E-3</v>
      </c>
      <c r="I27" s="172">
        <v>9.0114039143365261E-3</v>
      </c>
      <c r="J27" s="172">
        <v>5.9685543814780757E-3</v>
      </c>
      <c r="K27" s="172">
        <v>3.1085930772256202E-3</v>
      </c>
      <c r="L27" s="172">
        <v>6.8014184251789832E-3</v>
      </c>
      <c r="M27" s="172">
        <v>9.6482434776377669E-3</v>
      </c>
      <c r="N27" s="172">
        <v>1.1003131457440694E-2</v>
      </c>
      <c r="O27" s="172">
        <v>4.6782900096906162E-3</v>
      </c>
      <c r="P27" s="172">
        <v>6.731066660658566E-3</v>
      </c>
      <c r="Q27" s="172">
        <v>4.264279351916935E-3</v>
      </c>
      <c r="R27" s="172">
        <v>3.8862344612273026E-3</v>
      </c>
      <c r="S27" s="172">
        <v>2.6771285746497132E-3</v>
      </c>
      <c r="T27" s="172">
        <v>5.8747521883861361E-3</v>
      </c>
      <c r="U27" s="172">
        <v>4.2169301784325802E-3</v>
      </c>
      <c r="V27" s="172">
        <v>3.696138264196229E-3</v>
      </c>
      <c r="W27" s="172">
        <v>3.5842122392697336E-3</v>
      </c>
      <c r="X27" s="172">
        <v>4.4886614952432758E-3</v>
      </c>
      <c r="Y27" s="172">
        <v>1.0028804419076927</v>
      </c>
      <c r="Z27" s="172">
        <v>2.9618014208654599E-2</v>
      </c>
      <c r="AA27" s="172">
        <v>5.3607375354405865E-2</v>
      </c>
      <c r="AB27" s="172">
        <v>6.9026759810070677E-3</v>
      </c>
      <c r="AC27" s="172">
        <v>6.6155331345711336E-3</v>
      </c>
      <c r="AD27" s="172">
        <v>5.3413645715935645E-3</v>
      </c>
      <c r="AE27" s="172">
        <v>1.4852902629986909E-2</v>
      </c>
      <c r="AF27" s="172">
        <v>1.0320500654825093E-2</v>
      </c>
      <c r="AG27" s="172">
        <v>7.7158397538968099E-3</v>
      </c>
      <c r="AH27" s="172">
        <v>1.0119399178230211E-2</v>
      </c>
      <c r="AI27" s="172">
        <v>1.0465629671255068E-2</v>
      </c>
      <c r="AJ27" s="172">
        <v>4.677969752938267E-3</v>
      </c>
      <c r="AK27" s="172">
        <v>3.1529166538026162E-3</v>
      </c>
      <c r="AL27" s="172">
        <v>2.8696732554950332E-3</v>
      </c>
      <c r="AM27" s="172">
        <v>5.9133009073709048E-3</v>
      </c>
      <c r="AN27" s="172">
        <v>2.3038004525292636E-3</v>
      </c>
      <c r="AO27" s="172">
        <v>1.7084661209258615E-2</v>
      </c>
      <c r="AP27" s="175">
        <v>1.3136108071608026</v>
      </c>
      <c r="AQ27" s="176">
        <v>1.0145980401772317</v>
      </c>
    </row>
    <row r="28" spans="1:43">
      <c r="A28" s="161">
        <v>24</v>
      </c>
      <c r="B28" s="3" t="s">
        <v>92</v>
      </c>
      <c r="C28" s="172">
        <v>1.5686890552538184E-2</v>
      </c>
      <c r="D28" s="172">
        <v>6.2135219415796047E-3</v>
      </c>
      <c r="E28" s="172">
        <v>1.2966359148289905E-2</v>
      </c>
      <c r="F28" s="172">
        <v>2.6035684086800522E-2</v>
      </c>
      <c r="G28" s="172">
        <v>2.1034294715121169E-2</v>
      </c>
      <c r="H28" s="172">
        <v>3.3854156357205338E-2</v>
      </c>
      <c r="I28" s="172">
        <v>5.2763963182971656E-2</v>
      </c>
      <c r="J28" s="172">
        <v>3.5971188419632004E-2</v>
      </c>
      <c r="K28" s="172">
        <v>1.2556113316467296E-2</v>
      </c>
      <c r="L28" s="172">
        <v>3.4721140950078604E-2</v>
      </c>
      <c r="M28" s="172">
        <v>5.9130878460994435E-2</v>
      </c>
      <c r="N28" s="172">
        <v>8.3744018563807393E-2</v>
      </c>
      <c r="O28" s="172">
        <v>3.678570524450453E-2</v>
      </c>
      <c r="P28" s="172">
        <v>3.282870968980519E-2</v>
      </c>
      <c r="Q28" s="172">
        <v>2.160571457953956E-2</v>
      </c>
      <c r="R28" s="172">
        <v>1.8097801024756017E-2</v>
      </c>
      <c r="S28" s="172">
        <v>1.7220023095119542E-2</v>
      </c>
      <c r="T28" s="172">
        <v>3.4300768845874505E-2</v>
      </c>
      <c r="U28" s="172">
        <v>1.7235213150808996E-2</v>
      </c>
      <c r="V28" s="172">
        <v>9.5918197418263899E-3</v>
      </c>
      <c r="W28" s="172">
        <v>2.4280333032355425E-2</v>
      </c>
      <c r="X28" s="172">
        <v>2.6004658764154871E-2</v>
      </c>
      <c r="Y28" s="172">
        <v>9.4408895895664938E-3</v>
      </c>
      <c r="Z28" s="172">
        <v>1.1048787638132456</v>
      </c>
      <c r="AA28" s="172">
        <v>7.0189218706928097E-2</v>
      </c>
      <c r="AB28" s="172">
        <v>7.9017468105971336E-2</v>
      </c>
      <c r="AC28" s="172">
        <v>3.0561563369440492E-2</v>
      </c>
      <c r="AD28" s="172">
        <v>8.6021695161145155E-3</v>
      </c>
      <c r="AE28" s="172">
        <v>6.1677646945316007E-3</v>
      </c>
      <c r="AF28" s="172">
        <v>1.9090392152088822E-2</v>
      </c>
      <c r="AG28" s="172">
        <v>1.2011555556136149E-2</v>
      </c>
      <c r="AH28" s="172">
        <v>1.6208585044275782E-2</v>
      </c>
      <c r="AI28" s="172">
        <v>1.9441555184039887E-2</v>
      </c>
      <c r="AJ28" s="172">
        <v>1.6997978992255719E-2</v>
      </c>
      <c r="AK28" s="172">
        <v>7.3136582943394641E-3</v>
      </c>
      <c r="AL28" s="172">
        <v>7.8919665336798818E-3</v>
      </c>
      <c r="AM28" s="172">
        <v>3.7092717036652859E-2</v>
      </c>
      <c r="AN28" s="172">
        <v>1.1444289435379762E-2</v>
      </c>
      <c r="AO28" s="172">
        <v>7.6859245285245221E-3</v>
      </c>
      <c r="AP28" s="175">
        <v>2.0966654174174022</v>
      </c>
      <c r="AQ28" s="176">
        <v>1.6194085887713532</v>
      </c>
    </row>
    <row r="29" spans="1:43">
      <c r="A29" s="161">
        <v>25</v>
      </c>
      <c r="B29" s="3" t="s">
        <v>1</v>
      </c>
      <c r="C29" s="172">
        <v>1.5808761869149342E-3</v>
      </c>
      <c r="D29" s="172">
        <v>4.5104354666049518E-4</v>
      </c>
      <c r="E29" s="172">
        <v>8.466807516817309E-4</v>
      </c>
      <c r="F29" s="172">
        <v>3.3987743787140322E-3</v>
      </c>
      <c r="G29" s="172">
        <v>2.6247576560047589E-3</v>
      </c>
      <c r="H29" s="172">
        <v>2.3995462730421395E-3</v>
      </c>
      <c r="I29" s="172">
        <v>3.3741765600524194E-3</v>
      </c>
      <c r="J29" s="172">
        <v>3.2147071193387292E-3</v>
      </c>
      <c r="K29" s="172">
        <v>1.836491635845928E-3</v>
      </c>
      <c r="L29" s="172">
        <v>1.0927590688409837E-3</v>
      </c>
      <c r="M29" s="172">
        <v>1.6269822997922699E-3</v>
      </c>
      <c r="N29" s="172">
        <v>3.7480672146612106E-3</v>
      </c>
      <c r="O29" s="172">
        <v>1.010192373586298E-3</v>
      </c>
      <c r="P29" s="172">
        <v>1.3341835751790774E-3</v>
      </c>
      <c r="Q29" s="172">
        <v>9.7734933578675904E-4</v>
      </c>
      <c r="R29" s="172">
        <v>9.2314413627826947E-4</v>
      </c>
      <c r="S29" s="172">
        <v>7.1870281174611791E-4</v>
      </c>
      <c r="T29" s="172">
        <v>1.5900592640114846E-3</v>
      </c>
      <c r="U29" s="172">
        <v>8.2347849255083659E-4</v>
      </c>
      <c r="V29" s="172">
        <v>6.2911254168769755E-4</v>
      </c>
      <c r="W29" s="172">
        <v>1.0598273369424526E-3</v>
      </c>
      <c r="X29" s="172">
        <v>1.3787212620984038E-3</v>
      </c>
      <c r="Y29" s="172">
        <v>1.596604966097939E-3</v>
      </c>
      <c r="Z29" s="172">
        <v>1.6197873378961173E-3</v>
      </c>
      <c r="AA29" s="172">
        <v>1.0805365879839781</v>
      </c>
      <c r="AB29" s="172">
        <v>9.431786051154141E-3</v>
      </c>
      <c r="AC29" s="172">
        <v>3.7757078189078856E-3</v>
      </c>
      <c r="AD29" s="172">
        <v>1.8597300150981044E-3</v>
      </c>
      <c r="AE29" s="172">
        <v>7.7849541756638244E-4</v>
      </c>
      <c r="AF29" s="172">
        <v>3.4335771017647192E-3</v>
      </c>
      <c r="AG29" s="172">
        <v>3.5315427761332258E-3</v>
      </c>
      <c r="AH29" s="172">
        <v>4.8306672975939437E-3</v>
      </c>
      <c r="AI29" s="172">
        <v>8.8096477420229937E-3</v>
      </c>
      <c r="AJ29" s="172">
        <v>5.3577546250428223E-3</v>
      </c>
      <c r="AK29" s="172">
        <v>2.7930983416958894E-3</v>
      </c>
      <c r="AL29" s="172">
        <v>1.2547794992537043E-3</v>
      </c>
      <c r="AM29" s="172">
        <v>9.7110828857583254E-3</v>
      </c>
      <c r="AN29" s="172">
        <v>8.8537634063860944E-4</v>
      </c>
      <c r="AO29" s="172">
        <v>1.987252113612848E-3</v>
      </c>
      <c r="AP29" s="175">
        <v>1.1788331121356328</v>
      </c>
      <c r="AQ29" s="176">
        <v>0.91049933416270157</v>
      </c>
    </row>
    <row r="30" spans="1:43">
      <c r="A30" s="161">
        <v>26</v>
      </c>
      <c r="B30" s="3" t="s">
        <v>2</v>
      </c>
      <c r="C30" s="172">
        <v>1.066235992590525E-3</v>
      </c>
      <c r="D30" s="172">
        <v>5.506901718363577E-4</v>
      </c>
      <c r="E30" s="172">
        <v>7.841562742652385E-4</v>
      </c>
      <c r="F30" s="172">
        <v>2.6114883988233042E-3</v>
      </c>
      <c r="G30" s="172">
        <v>2.4199015256325044E-3</v>
      </c>
      <c r="H30" s="172">
        <v>1.358432074946246E-3</v>
      </c>
      <c r="I30" s="172">
        <v>2.7462284161479627E-3</v>
      </c>
      <c r="J30" s="172">
        <v>4.6386581983624544E-3</v>
      </c>
      <c r="K30" s="172">
        <v>7.3916036204051616E-4</v>
      </c>
      <c r="L30" s="172">
        <v>1.1017698710150069E-3</v>
      </c>
      <c r="M30" s="172">
        <v>4.6854229082241355E-3</v>
      </c>
      <c r="N30" s="172">
        <v>2.0785009050492717E-3</v>
      </c>
      <c r="O30" s="172">
        <v>9.7660944355157939E-4</v>
      </c>
      <c r="P30" s="172">
        <v>1.1479997345039731E-3</v>
      </c>
      <c r="Q30" s="172">
        <v>1.0986162309225907E-3</v>
      </c>
      <c r="R30" s="172">
        <v>7.4171651691332672E-4</v>
      </c>
      <c r="S30" s="172">
        <v>8.4404017425341693E-4</v>
      </c>
      <c r="T30" s="172">
        <v>1.8678299865083345E-3</v>
      </c>
      <c r="U30" s="172">
        <v>9.2957684814661391E-4</v>
      </c>
      <c r="V30" s="172">
        <v>9.0500623853222238E-4</v>
      </c>
      <c r="W30" s="172">
        <v>3.7139158938176747E-3</v>
      </c>
      <c r="X30" s="172">
        <v>1.8786064873354841E-3</v>
      </c>
      <c r="Y30" s="172">
        <v>3.1430982265366315E-3</v>
      </c>
      <c r="Z30" s="172">
        <v>1.6849745061703524E-2</v>
      </c>
      <c r="AA30" s="172">
        <v>4.7719528913502205E-3</v>
      </c>
      <c r="AB30" s="172">
        <v>1.0020401886521324</v>
      </c>
      <c r="AC30" s="172">
        <v>2.6839647805526755E-3</v>
      </c>
      <c r="AD30" s="172">
        <v>5.7939425429475774E-3</v>
      </c>
      <c r="AE30" s="172">
        <v>6.2874077853180231E-4</v>
      </c>
      <c r="AF30" s="172">
        <v>1.1865996661195517E-2</v>
      </c>
      <c r="AG30" s="172">
        <v>9.138435990335923E-3</v>
      </c>
      <c r="AH30" s="172">
        <v>3.2577829076958172E-2</v>
      </c>
      <c r="AI30" s="172">
        <v>8.7436214218173797E-3</v>
      </c>
      <c r="AJ30" s="172">
        <v>6.0171106850724528E-3</v>
      </c>
      <c r="AK30" s="172">
        <v>1.11112994467761E-3</v>
      </c>
      <c r="AL30" s="172">
        <v>2.3001701804199704E-3</v>
      </c>
      <c r="AM30" s="172">
        <v>2.2041335127465519E-2</v>
      </c>
      <c r="AN30" s="172">
        <v>1.081933799451997E-3</v>
      </c>
      <c r="AO30" s="172">
        <v>1.6680979931584759E-2</v>
      </c>
      <c r="AP30" s="175">
        <v>1.186354738406153</v>
      </c>
      <c r="AQ30" s="176">
        <v>0.91630883818886721</v>
      </c>
    </row>
    <row r="31" spans="1:43">
      <c r="A31" s="161">
        <v>27</v>
      </c>
      <c r="B31" s="3" t="s">
        <v>65</v>
      </c>
      <c r="C31" s="172">
        <v>1.6385324151769902E-2</v>
      </c>
      <c r="D31" s="172">
        <v>4.3537408938911608E-3</v>
      </c>
      <c r="E31" s="172">
        <v>1.7503770743344922E-2</v>
      </c>
      <c r="F31" s="172">
        <v>9.0831555008439348E-3</v>
      </c>
      <c r="G31" s="172">
        <v>1.9197272859655796E-2</v>
      </c>
      <c r="H31" s="172">
        <v>2.2954628867011988E-2</v>
      </c>
      <c r="I31" s="172">
        <v>2.2128826206719448E-2</v>
      </c>
      <c r="J31" s="172">
        <v>1.4522508839579781E-2</v>
      </c>
      <c r="K31" s="172">
        <v>3.5322131291446999E-3</v>
      </c>
      <c r="L31" s="172">
        <v>1.551516227366065E-2</v>
      </c>
      <c r="M31" s="172">
        <v>1.0004724671642998E-2</v>
      </c>
      <c r="N31" s="172">
        <v>8.0027487919857986E-3</v>
      </c>
      <c r="O31" s="172">
        <v>6.9388260909822837E-3</v>
      </c>
      <c r="P31" s="172">
        <v>9.5082434828744847E-3</v>
      </c>
      <c r="Q31" s="172">
        <v>1.2681242696155176E-2</v>
      </c>
      <c r="R31" s="172">
        <v>1.0724938713400687E-2</v>
      </c>
      <c r="S31" s="172">
        <v>1.7072360287530289E-2</v>
      </c>
      <c r="T31" s="172">
        <v>1.3408101363595165E-2</v>
      </c>
      <c r="U31" s="172">
        <v>1.440240645906137E-2</v>
      </c>
      <c r="V31" s="172">
        <v>1.5093738446866473E-2</v>
      </c>
      <c r="W31" s="172">
        <v>1.1938032835034548E-2</v>
      </c>
      <c r="X31" s="172">
        <v>1.8718767995567608E-2</v>
      </c>
      <c r="Y31" s="172">
        <v>1.4334399443466072E-2</v>
      </c>
      <c r="Z31" s="172">
        <v>2.8846936417364264E-3</v>
      </c>
      <c r="AA31" s="172">
        <v>7.7732986089394758E-3</v>
      </c>
      <c r="AB31" s="172">
        <v>6.002684109893461E-3</v>
      </c>
      <c r="AC31" s="172">
        <v>1.0040778555169585</v>
      </c>
      <c r="AD31" s="172">
        <v>2.8638315411516299E-3</v>
      </c>
      <c r="AE31" s="172">
        <v>9.7528935767096864E-4</v>
      </c>
      <c r="AF31" s="172">
        <v>3.536162328794053E-3</v>
      </c>
      <c r="AG31" s="172">
        <v>3.9208392263567551E-3</v>
      </c>
      <c r="AH31" s="172">
        <v>3.6981767452685926E-3</v>
      </c>
      <c r="AI31" s="172">
        <v>5.8548390223194637E-3</v>
      </c>
      <c r="AJ31" s="172">
        <v>1.2226820478036691E-2</v>
      </c>
      <c r="AK31" s="172">
        <v>1.0296970643930507E-2</v>
      </c>
      <c r="AL31" s="172">
        <v>6.1254051262334417E-3</v>
      </c>
      <c r="AM31" s="172">
        <v>1.7555847012288271E-2</v>
      </c>
      <c r="AN31" s="172">
        <v>6.3304985472491096E-2</v>
      </c>
      <c r="AO31" s="172">
        <v>2.377070766980341E-3</v>
      </c>
      <c r="AP31" s="175">
        <v>1.4614799043428346</v>
      </c>
      <c r="AQ31" s="176">
        <v>1.1288081969343395</v>
      </c>
    </row>
    <row r="32" spans="1:43">
      <c r="A32" s="161">
        <v>28</v>
      </c>
      <c r="B32" s="3" t="s">
        <v>66</v>
      </c>
      <c r="C32" s="172">
        <v>8.7487918543284644E-3</v>
      </c>
      <c r="D32" s="172">
        <v>1.2309848249988126E-2</v>
      </c>
      <c r="E32" s="172">
        <v>1.1434220598312629E-2</v>
      </c>
      <c r="F32" s="172">
        <v>5.7907024334509567E-2</v>
      </c>
      <c r="G32" s="172">
        <v>8.9795219294675366E-3</v>
      </c>
      <c r="H32" s="172">
        <v>1.9420048668107776E-2</v>
      </c>
      <c r="I32" s="172">
        <v>1.2434542338732472E-2</v>
      </c>
      <c r="J32" s="172">
        <v>9.5624804910073476E-3</v>
      </c>
      <c r="K32" s="172">
        <v>5.1560593882002612E-3</v>
      </c>
      <c r="L32" s="172">
        <v>6.6308328712503823E-3</v>
      </c>
      <c r="M32" s="172">
        <v>1.2982212206344008E-2</v>
      </c>
      <c r="N32" s="172">
        <v>1.0348576689885036E-2</v>
      </c>
      <c r="O32" s="172">
        <v>7.839126247466523E-3</v>
      </c>
      <c r="P32" s="172">
        <v>1.4077058953206906E-2</v>
      </c>
      <c r="Q32" s="172">
        <v>9.582877019803317E-3</v>
      </c>
      <c r="R32" s="172">
        <v>8.5082914988845199E-3</v>
      </c>
      <c r="S32" s="172">
        <v>9.428790455867633E-3</v>
      </c>
      <c r="T32" s="172">
        <v>7.4999758811232133E-3</v>
      </c>
      <c r="U32" s="172">
        <v>8.0998777327693072E-3</v>
      </c>
      <c r="V32" s="172">
        <v>6.9890036783097952E-3</v>
      </c>
      <c r="W32" s="172">
        <v>1.2815210389224917E-2</v>
      </c>
      <c r="X32" s="172">
        <v>2.4887163563181117E-2</v>
      </c>
      <c r="Y32" s="172">
        <v>1.2947419130022021E-2</v>
      </c>
      <c r="Z32" s="172">
        <v>1.911152763045406E-2</v>
      </c>
      <c r="AA32" s="172">
        <v>2.174692567722895E-2</v>
      </c>
      <c r="AB32" s="172">
        <v>2.5576433214694761E-2</v>
      </c>
      <c r="AC32" s="172">
        <v>2.075813226792703E-2</v>
      </c>
      <c r="AD32" s="172">
        <v>1.0670988919589308</v>
      </c>
      <c r="AE32" s="172">
        <v>6.71359332393653E-2</v>
      </c>
      <c r="AF32" s="172">
        <v>2.3199581721692321E-2</v>
      </c>
      <c r="AG32" s="172">
        <v>1.0759871045623008E-2</v>
      </c>
      <c r="AH32" s="172">
        <v>1.6825685960387658E-2</v>
      </c>
      <c r="AI32" s="172">
        <v>1.1067813752358732E-2</v>
      </c>
      <c r="AJ32" s="172">
        <v>9.7061900932715259E-3</v>
      </c>
      <c r="AK32" s="172">
        <v>2.5101325935954811E-2</v>
      </c>
      <c r="AL32" s="172">
        <v>1.2708343774812409E-2</v>
      </c>
      <c r="AM32" s="172">
        <v>1.6122784139297627E-2</v>
      </c>
      <c r="AN32" s="172">
        <v>5.1538102442506241E-3</v>
      </c>
      <c r="AO32" s="172">
        <v>3.2905156875257427E-2</v>
      </c>
      <c r="AP32" s="175">
        <v>1.6835673617014999</v>
      </c>
      <c r="AQ32" s="176">
        <v>1.3003426405882148</v>
      </c>
    </row>
    <row r="33" spans="1:43">
      <c r="A33" s="161">
        <v>29</v>
      </c>
      <c r="B33" s="3" t="s">
        <v>93</v>
      </c>
      <c r="C33" s="172">
        <v>3.4754658749550208E-3</v>
      </c>
      <c r="D33" s="172">
        <v>3.8251776626511552E-3</v>
      </c>
      <c r="E33" s="172">
        <v>4.1776777573061669E-3</v>
      </c>
      <c r="F33" s="172">
        <v>1.2122020858848557E-2</v>
      </c>
      <c r="G33" s="172">
        <v>7.3787561414133665E-3</v>
      </c>
      <c r="H33" s="172">
        <v>8.4979870761884239E-3</v>
      </c>
      <c r="I33" s="172">
        <v>6.5603594370919607E-3</v>
      </c>
      <c r="J33" s="172">
        <v>6.3640834130509289E-3</v>
      </c>
      <c r="K33" s="172">
        <v>2.6379754108844431E-3</v>
      </c>
      <c r="L33" s="172">
        <v>7.1706388011251228E-3</v>
      </c>
      <c r="M33" s="172">
        <v>7.9980865147120123E-3</v>
      </c>
      <c r="N33" s="172">
        <v>5.4507044164156812E-3</v>
      </c>
      <c r="O33" s="172">
        <v>2.9755759207931282E-3</v>
      </c>
      <c r="P33" s="172">
        <v>7.3361472870701544E-3</v>
      </c>
      <c r="Q33" s="172">
        <v>6.1232072313038453E-3</v>
      </c>
      <c r="R33" s="172">
        <v>5.1391549894178852E-3</v>
      </c>
      <c r="S33" s="172">
        <v>6.4087371718133191E-3</v>
      </c>
      <c r="T33" s="172">
        <v>4.2053740772823797E-3</v>
      </c>
      <c r="U33" s="172">
        <v>4.6752098889672987E-3</v>
      </c>
      <c r="V33" s="172">
        <v>5.0057710198568913E-3</v>
      </c>
      <c r="W33" s="172">
        <v>3.4259631331617782E-3</v>
      </c>
      <c r="X33" s="172">
        <v>9.1297638226774409E-3</v>
      </c>
      <c r="Y33" s="172">
        <v>9.8397607256116969E-3</v>
      </c>
      <c r="Z33" s="172">
        <v>1.2350314821203438E-2</v>
      </c>
      <c r="AA33" s="172">
        <v>6.6927440710321433E-3</v>
      </c>
      <c r="AB33" s="172">
        <v>6.0189745211257856E-3</v>
      </c>
      <c r="AC33" s="172">
        <v>4.0941267202729177E-2</v>
      </c>
      <c r="AD33" s="172">
        <v>2.3732176139123668E-2</v>
      </c>
      <c r="AE33" s="172">
        <v>1.0524855735867189</v>
      </c>
      <c r="AF33" s="172">
        <v>3.9554966533433732E-2</v>
      </c>
      <c r="AG33" s="172">
        <v>2.9432551363981947E-2</v>
      </c>
      <c r="AH33" s="172">
        <v>6.8468843145677825E-3</v>
      </c>
      <c r="AI33" s="172">
        <v>1.1805705966891988E-2</v>
      </c>
      <c r="AJ33" s="172">
        <v>2.373547293278961E-2</v>
      </c>
      <c r="AK33" s="172">
        <v>2.1608394226427137E-2</v>
      </c>
      <c r="AL33" s="172">
        <v>1.4656457138805108E-2</v>
      </c>
      <c r="AM33" s="172">
        <v>4.1270956047609587E-2</v>
      </c>
      <c r="AN33" s="172">
        <v>5.2999224422566032E-3</v>
      </c>
      <c r="AO33" s="172">
        <v>2.3773904794158963E-2</v>
      </c>
      <c r="AP33" s="175">
        <v>1.5001298647354542</v>
      </c>
      <c r="AQ33" s="176">
        <v>1.1586603980988806</v>
      </c>
    </row>
    <row r="34" spans="1:43">
      <c r="A34" s="161">
        <v>30</v>
      </c>
      <c r="B34" s="3" t="s">
        <v>94</v>
      </c>
      <c r="C34" s="172">
        <v>2.3166187336510668E-2</v>
      </c>
      <c r="D34" s="172">
        <v>2.7204293411599651E-2</v>
      </c>
      <c r="E34" s="172">
        <v>2.0160530938448031E-2</v>
      </c>
      <c r="F34" s="172">
        <v>2.3701054449602025E-2</v>
      </c>
      <c r="G34" s="172">
        <v>2.7885124797206763E-2</v>
      </c>
      <c r="H34" s="172">
        <v>1.6803504924648511E-2</v>
      </c>
      <c r="I34" s="172">
        <v>3.1347905381557371E-2</v>
      </c>
      <c r="J34" s="172">
        <v>1.9133503960475442E-2</v>
      </c>
      <c r="K34" s="172">
        <v>2.5029863604329954E-2</v>
      </c>
      <c r="L34" s="172">
        <v>1.3883527929242606E-2</v>
      </c>
      <c r="M34" s="172">
        <v>3.4217790466657343E-2</v>
      </c>
      <c r="N34" s="172">
        <v>2.3843602100457814E-2</v>
      </c>
      <c r="O34" s="172">
        <v>1.7491617230716936E-2</v>
      </c>
      <c r="P34" s="172">
        <v>1.8434285819357979E-2</v>
      </c>
      <c r="Q34" s="172">
        <v>1.5876174788712619E-2</v>
      </c>
      <c r="R34" s="172">
        <v>1.2149074716516118E-2</v>
      </c>
      <c r="S34" s="172">
        <v>1.4879316469948301E-2</v>
      </c>
      <c r="T34" s="172">
        <v>1.2383348508119838E-2</v>
      </c>
      <c r="U34" s="172">
        <v>1.5535967239361995E-2</v>
      </c>
      <c r="V34" s="172">
        <v>1.3967537197094124E-2</v>
      </c>
      <c r="W34" s="172">
        <v>1.3745453347526153E-2</v>
      </c>
      <c r="X34" s="172">
        <v>7.7161337008414543E-2</v>
      </c>
      <c r="Y34" s="172">
        <v>2.1407425908614112E-2</v>
      </c>
      <c r="Z34" s="172">
        <v>2.5805982302712617E-2</v>
      </c>
      <c r="AA34" s="172">
        <v>1.7345940153457789E-2</v>
      </c>
      <c r="AB34" s="172">
        <v>4.0564973269342351E-2</v>
      </c>
      <c r="AC34" s="172">
        <v>1.5877119949099957E-2</v>
      </c>
      <c r="AD34" s="172">
        <v>2.1828945789480695E-2</v>
      </c>
      <c r="AE34" s="172">
        <v>2.9793250881872649E-3</v>
      </c>
      <c r="AF34" s="172">
        <v>1.0528373876240369</v>
      </c>
      <c r="AG34" s="172">
        <v>1.3669768520372149E-2</v>
      </c>
      <c r="AH34" s="172">
        <v>1.7941050902598114E-2</v>
      </c>
      <c r="AI34" s="172">
        <v>1.4963798271982158E-2</v>
      </c>
      <c r="AJ34" s="172">
        <v>1.0836614235130201E-2</v>
      </c>
      <c r="AK34" s="172">
        <v>2.2812148330261798E-2</v>
      </c>
      <c r="AL34" s="172">
        <v>8.3671568470595429E-3</v>
      </c>
      <c r="AM34" s="172">
        <v>1.7528850713738275E-2</v>
      </c>
      <c r="AN34" s="172">
        <v>4.7022631125266293E-2</v>
      </c>
      <c r="AO34" s="172">
        <v>3.1623741187753622E-2</v>
      </c>
      <c r="AP34" s="175">
        <v>1.8814138618455987</v>
      </c>
      <c r="AQ34" s="176">
        <v>1.4531540137954653</v>
      </c>
    </row>
    <row r="35" spans="1:43">
      <c r="A35" s="161">
        <v>31</v>
      </c>
      <c r="B35" s="3" t="s">
        <v>95</v>
      </c>
      <c r="C35" s="172">
        <v>4.1536436686280239E-3</v>
      </c>
      <c r="D35" s="172">
        <v>2.8695051700737572E-3</v>
      </c>
      <c r="E35" s="172">
        <v>4.7119314302402435E-3</v>
      </c>
      <c r="F35" s="172">
        <v>6.8536013840718403E-3</v>
      </c>
      <c r="G35" s="172">
        <v>4.985468184185415E-3</v>
      </c>
      <c r="H35" s="172">
        <v>4.9061688096984002E-3</v>
      </c>
      <c r="I35" s="172">
        <v>4.8336013703004863E-3</v>
      </c>
      <c r="J35" s="172">
        <v>8.2836005890108404E-3</v>
      </c>
      <c r="K35" s="172">
        <v>1.6227310636808831E-3</v>
      </c>
      <c r="L35" s="172">
        <v>4.1887791002988926E-3</v>
      </c>
      <c r="M35" s="172">
        <v>5.6897053046872847E-3</v>
      </c>
      <c r="N35" s="172">
        <v>4.2655363044918748E-3</v>
      </c>
      <c r="O35" s="172">
        <v>2.2761004181332646E-3</v>
      </c>
      <c r="P35" s="172">
        <v>6.0359701652818688E-3</v>
      </c>
      <c r="Q35" s="172">
        <v>5.7858970620284847E-3</v>
      </c>
      <c r="R35" s="172">
        <v>7.3203259174162575E-3</v>
      </c>
      <c r="S35" s="172">
        <v>5.056581758636383E-3</v>
      </c>
      <c r="T35" s="172">
        <v>4.6353598321095587E-3</v>
      </c>
      <c r="U35" s="172">
        <v>7.6965533576789343E-3</v>
      </c>
      <c r="V35" s="172">
        <v>1.2553957283549425E-2</v>
      </c>
      <c r="W35" s="172">
        <v>4.2422914605282679E-3</v>
      </c>
      <c r="X35" s="172">
        <v>6.6266560874838221E-3</v>
      </c>
      <c r="Y35" s="172">
        <v>7.8401788361434962E-3</v>
      </c>
      <c r="Z35" s="172">
        <v>9.5677692702329613E-3</v>
      </c>
      <c r="AA35" s="172">
        <v>2.6722573786712719E-2</v>
      </c>
      <c r="AB35" s="172">
        <v>8.6451300458817906E-3</v>
      </c>
      <c r="AC35" s="172">
        <v>2.460088837228883E-2</v>
      </c>
      <c r="AD35" s="172">
        <v>3.4361548495744708E-2</v>
      </c>
      <c r="AE35" s="172">
        <v>4.5148069278812116E-3</v>
      </c>
      <c r="AF35" s="172">
        <v>9.6990646042297759E-3</v>
      </c>
      <c r="AG35" s="172">
        <v>1.1074411860586295</v>
      </c>
      <c r="AH35" s="172">
        <v>1.7694624313530149E-2</v>
      </c>
      <c r="AI35" s="172">
        <v>1.7806833744268329E-2</v>
      </c>
      <c r="AJ35" s="172">
        <v>9.0608543123938123E-3</v>
      </c>
      <c r="AK35" s="172">
        <v>3.5651783564375809E-2</v>
      </c>
      <c r="AL35" s="172">
        <v>2.3170174565456482E-2</v>
      </c>
      <c r="AM35" s="172">
        <v>1.4301632854171397E-2</v>
      </c>
      <c r="AN35" s="172">
        <v>2.8790478658257666E-3</v>
      </c>
      <c r="AO35" s="172">
        <v>2.5967071064229272E-2</v>
      </c>
      <c r="AP35" s="175">
        <v>1.49951913440421</v>
      </c>
      <c r="AQ35" s="176">
        <v>1.1581886862388842</v>
      </c>
    </row>
    <row r="36" spans="1:43">
      <c r="A36" s="161">
        <v>32</v>
      </c>
      <c r="B36" s="3" t="s">
        <v>67</v>
      </c>
      <c r="C36" s="172">
        <v>4.1919269447459061E-4</v>
      </c>
      <c r="D36" s="172">
        <v>9.2478703530532243E-5</v>
      </c>
      <c r="E36" s="172">
        <v>6.5653911213016359E-4</v>
      </c>
      <c r="F36" s="172">
        <v>4.6907083412531421E-4</v>
      </c>
      <c r="G36" s="172">
        <v>3.4175016195953643E-4</v>
      </c>
      <c r="H36" s="172">
        <v>2.3826168085790654E-4</v>
      </c>
      <c r="I36" s="172">
        <v>2.7583937340223708E-4</v>
      </c>
      <c r="J36" s="172">
        <v>1.323533413879003E-4</v>
      </c>
      <c r="K36" s="172">
        <v>2.817383702072034E-4</v>
      </c>
      <c r="L36" s="172">
        <v>2.023856552434582E-4</v>
      </c>
      <c r="M36" s="172">
        <v>8.3215259035591699E-4</v>
      </c>
      <c r="N36" s="172">
        <v>7.2949600741411538E-4</v>
      </c>
      <c r="O36" s="172">
        <v>3.514923416610339E-4</v>
      </c>
      <c r="P36" s="172">
        <v>5.4429985866528312E-4</v>
      </c>
      <c r="Q36" s="172">
        <v>5.7954339766832196E-4</v>
      </c>
      <c r="R36" s="172">
        <v>5.1970154741009644E-4</v>
      </c>
      <c r="S36" s="172">
        <v>2.7429717008914151E-4</v>
      </c>
      <c r="T36" s="172">
        <v>1.4097449779824461E-4</v>
      </c>
      <c r="U36" s="172">
        <v>3.1551610901501978E-4</v>
      </c>
      <c r="V36" s="172">
        <v>1.9560846202797214E-4</v>
      </c>
      <c r="W36" s="172">
        <v>4.0763109704361483E-4</v>
      </c>
      <c r="X36" s="172">
        <v>2.0226021550664126E-4</v>
      </c>
      <c r="Y36" s="172">
        <v>1.0572023897887492E-3</v>
      </c>
      <c r="Z36" s="172">
        <v>3.0689850065658054E-4</v>
      </c>
      <c r="AA36" s="172">
        <v>6.7297979621575683E-4</v>
      </c>
      <c r="AB36" s="172">
        <v>5.7643640536124516E-4</v>
      </c>
      <c r="AC36" s="172">
        <v>3.4956366161647336E-4</v>
      </c>
      <c r="AD36" s="172">
        <v>7.4764045894772199E-4</v>
      </c>
      <c r="AE36" s="172">
        <v>3.0471974151256094E-4</v>
      </c>
      <c r="AF36" s="172">
        <v>3.7006315404857252E-4</v>
      </c>
      <c r="AG36" s="172">
        <v>4.3204655793430125E-4</v>
      </c>
      <c r="AH36" s="172">
        <v>1.0000988643638855</v>
      </c>
      <c r="AI36" s="172">
        <v>4.7603314355880032E-4</v>
      </c>
      <c r="AJ36" s="172">
        <v>2.3513744069776667E-4</v>
      </c>
      <c r="AK36" s="172">
        <v>8.8083071468293423E-4</v>
      </c>
      <c r="AL36" s="172">
        <v>2.8921011958762689E-4</v>
      </c>
      <c r="AM36" s="172">
        <v>3.7292891817485306E-4</v>
      </c>
      <c r="AN36" s="172">
        <v>1.1757721054037347E-4</v>
      </c>
      <c r="AO36" s="172">
        <v>0.10158756409431778</v>
      </c>
      <c r="AP36" s="175">
        <v>1.1170782798935019</v>
      </c>
      <c r="AQ36" s="176">
        <v>0.86280154466311365</v>
      </c>
    </row>
    <row r="37" spans="1:43">
      <c r="A37" s="161">
        <v>33</v>
      </c>
      <c r="B37" s="3" t="s">
        <v>96</v>
      </c>
      <c r="C37" s="172">
        <v>2.1226447830700307E-4</v>
      </c>
      <c r="D37" s="172">
        <v>1.2692320075662579E-3</v>
      </c>
      <c r="E37" s="172">
        <v>1.6033567212066788E-4</v>
      </c>
      <c r="F37" s="172">
        <v>7.3491771288395073E-4</v>
      </c>
      <c r="G37" s="172">
        <v>5.5935522559213524E-4</v>
      </c>
      <c r="H37" s="172">
        <v>2.1401646997524877E-4</v>
      </c>
      <c r="I37" s="172">
        <v>4.213921697457399E-4</v>
      </c>
      <c r="J37" s="172">
        <v>8.5629841089318853E-4</v>
      </c>
      <c r="K37" s="172">
        <v>1.4651740150555057E-4</v>
      </c>
      <c r="L37" s="172">
        <v>4.2826860856947453E-4</v>
      </c>
      <c r="M37" s="172">
        <v>8.4590066207996888E-4</v>
      </c>
      <c r="N37" s="172">
        <v>3.6815993530873233E-4</v>
      </c>
      <c r="O37" s="172">
        <v>1.5572347933552139E-4</v>
      </c>
      <c r="P37" s="172">
        <v>8.4781338850705454E-4</v>
      </c>
      <c r="Q37" s="172">
        <v>8.4113395687965319E-4</v>
      </c>
      <c r="R37" s="172">
        <v>1.0890290703059733E-3</v>
      </c>
      <c r="S37" s="172">
        <v>6.2650720355731174E-4</v>
      </c>
      <c r="T37" s="172">
        <v>1.792953094686705E-3</v>
      </c>
      <c r="U37" s="172">
        <v>1.8035032523487536E-3</v>
      </c>
      <c r="V37" s="172">
        <v>4.8121408153794466E-3</v>
      </c>
      <c r="W37" s="172">
        <v>6.3448771401664029E-4</v>
      </c>
      <c r="X37" s="172">
        <v>3.8256770717185726E-4</v>
      </c>
      <c r="Y37" s="172">
        <v>5.5771755149184254E-4</v>
      </c>
      <c r="Z37" s="172">
        <v>1.2529808928842241E-3</v>
      </c>
      <c r="AA37" s="172">
        <v>6.6574533270167147E-4</v>
      </c>
      <c r="AB37" s="172">
        <v>6.875168067467923E-4</v>
      </c>
      <c r="AC37" s="172">
        <v>7.1180719411306618E-4</v>
      </c>
      <c r="AD37" s="172">
        <v>7.7976910503446152E-4</v>
      </c>
      <c r="AE37" s="172">
        <v>1.1369397978425557E-4</v>
      </c>
      <c r="AF37" s="172">
        <v>1.6840906040591725E-3</v>
      </c>
      <c r="AG37" s="172">
        <v>9.077341443363883E-3</v>
      </c>
      <c r="AH37" s="172">
        <v>4.8086447899476709E-4</v>
      </c>
      <c r="AI37" s="172">
        <v>1.0003021149476563</v>
      </c>
      <c r="AJ37" s="172">
        <v>3.5854449397412043E-4</v>
      </c>
      <c r="AK37" s="172">
        <v>4.487525866124515E-4</v>
      </c>
      <c r="AL37" s="172">
        <v>1.2126820268083991E-3</v>
      </c>
      <c r="AM37" s="172">
        <v>1.1456961552824085E-3</v>
      </c>
      <c r="AN37" s="172">
        <v>1.9475283801854935E-4</v>
      </c>
      <c r="AO37" s="172">
        <v>4.0298582412846319E-3</v>
      </c>
      <c r="AP37" s="175">
        <v>1.0429064471155478</v>
      </c>
      <c r="AQ37" s="176">
        <v>0.80551319429127211</v>
      </c>
    </row>
    <row r="38" spans="1:43">
      <c r="A38" s="161">
        <v>34</v>
      </c>
      <c r="B38" s="3" t="s">
        <v>97</v>
      </c>
      <c r="C38" s="172">
        <v>3.4958122214289896E-5</v>
      </c>
      <c r="D38" s="172">
        <v>3.8527913010951292E-5</v>
      </c>
      <c r="E38" s="172">
        <v>3.1335647031173042E-5</v>
      </c>
      <c r="F38" s="172">
        <v>4.3348043393828541E-5</v>
      </c>
      <c r="G38" s="172">
        <v>4.1332546007481798E-5</v>
      </c>
      <c r="H38" s="172">
        <v>2.7907878372516397E-5</v>
      </c>
      <c r="I38" s="172">
        <v>4.5802539376554962E-5</v>
      </c>
      <c r="J38" s="172">
        <v>3.5768964843155065E-5</v>
      </c>
      <c r="K38" s="172">
        <v>3.4516346795135875E-5</v>
      </c>
      <c r="L38" s="172">
        <v>2.2310887093234076E-5</v>
      </c>
      <c r="M38" s="172">
        <v>5.093645996188841E-5</v>
      </c>
      <c r="N38" s="172">
        <v>3.9002953262279216E-5</v>
      </c>
      <c r="O38" s="172">
        <v>2.558352722017024E-5</v>
      </c>
      <c r="P38" s="172">
        <v>3.0161599617400428E-5</v>
      </c>
      <c r="Q38" s="172">
        <v>2.6299933484713305E-5</v>
      </c>
      <c r="R38" s="172">
        <v>2.1809485228387504E-5</v>
      </c>
      <c r="S38" s="172">
        <v>2.4170124676882232E-5</v>
      </c>
      <c r="T38" s="172">
        <v>2.06277006294016E-5</v>
      </c>
      <c r="U38" s="172">
        <v>2.6001223818729765E-5</v>
      </c>
      <c r="V38" s="172">
        <v>2.5708695742562549E-5</v>
      </c>
      <c r="W38" s="172">
        <v>2.2789358819016883E-5</v>
      </c>
      <c r="X38" s="172">
        <v>1.0974652609788095E-4</v>
      </c>
      <c r="Y38" s="172">
        <v>3.6875516014316693E-5</v>
      </c>
      <c r="Z38" s="172">
        <v>4.2365403631771647E-5</v>
      </c>
      <c r="AA38" s="172">
        <v>1.5538765362080513E-4</v>
      </c>
      <c r="AB38" s="172">
        <v>6.214523312577599E-5</v>
      </c>
      <c r="AC38" s="172">
        <v>5.6432640584744887E-5</v>
      </c>
      <c r="AD38" s="172">
        <v>1.613775221160274E-4</v>
      </c>
      <c r="AE38" s="172">
        <v>2.5478534657274463E-5</v>
      </c>
      <c r="AF38" s="172">
        <v>1.3657151661618709E-3</v>
      </c>
      <c r="AG38" s="172">
        <v>4.7081921518374499E-4</v>
      </c>
      <c r="AH38" s="172">
        <v>5.2398686967616488E-5</v>
      </c>
      <c r="AI38" s="172">
        <v>4.4182876079358945E-5</v>
      </c>
      <c r="AJ38" s="172">
        <v>1.0147591127415121</v>
      </c>
      <c r="AK38" s="172">
        <v>5.5819025060794438E-5</v>
      </c>
      <c r="AL38" s="172">
        <v>4.8191285682844961E-5</v>
      </c>
      <c r="AM38" s="172">
        <v>3.2421381878836134E-4</v>
      </c>
      <c r="AN38" s="172">
        <v>6.4434736812686995E-5</v>
      </c>
      <c r="AO38" s="172">
        <v>1.9191785057038927E-4</v>
      </c>
      <c r="AP38" s="175">
        <v>1.0186955143832683</v>
      </c>
      <c r="AQ38" s="176">
        <v>0.78681331395599519</v>
      </c>
    </row>
    <row r="39" spans="1:43">
      <c r="A39" s="161">
        <v>35</v>
      </c>
      <c r="B39" s="3" t="s">
        <v>3</v>
      </c>
      <c r="C39" s="172">
        <v>2.2973315482239559E-3</v>
      </c>
      <c r="D39" s="172">
        <v>1.8141875156790035E-3</v>
      </c>
      <c r="E39" s="172">
        <v>1.2435703278184196E-2</v>
      </c>
      <c r="F39" s="172">
        <v>2.4405953827863719E-3</v>
      </c>
      <c r="G39" s="172">
        <v>1.6093691182112976E-3</v>
      </c>
      <c r="H39" s="172">
        <v>1.0627835949351069E-3</v>
      </c>
      <c r="I39" s="172">
        <v>9.2817972039196191E-4</v>
      </c>
      <c r="J39" s="172">
        <v>1.4342956680954047E-3</v>
      </c>
      <c r="K39" s="172">
        <v>4.5212917082923266E-4</v>
      </c>
      <c r="L39" s="172">
        <v>7.33229381506467E-4</v>
      </c>
      <c r="M39" s="172">
        <v>1.182412654939255E-3</v>
      </c>
      <c r="N39" s="172">
        <v>1.4091137275227508E-3</v>
      </c>
      <c r="O39" s="172">
        <v>1.4321268976804644E-3</v>
      </c>
      <c r="P39" s="172">
        <v>6.7795356074956366E-4</v>
      </c>
      <c r="Q39" s="172">
        <v>1.662422970082142E-3</v>
      </c>
      <c r="R39" s="172">
        <v>7.4799737675256038E-4</v>
      </c>
      <c r="S39" s="172">
        <v>1.0892547491091549E-3</v>
      </c>
      <c r="T39" s="172">
        <v>8.3378403985603477E-4</v>
      </c>
      <c r="U39" s="172">
        <v>5.4267473810392134E-4</v>
      </c>
      <c r="V39" s="172">
        <v>5.6634189550414115E-4</v>
      </c>
      <c r="W39" s="172">
        <v>5.4334528483373406E-4</v>
      </c>
      <c r="X39" s="172">
        <v>1.3713034458440266E-3</v>
      </c>
      <c r="Y39" s="172">
        <v>1.2285534338097857E-3</v>
      </c>
      <c r="Z39" s="172">
        <v>2.6598656838778267E-3</v>
      </c>
      <c r="AA39" s="172">
        <v>8.4356238858927009E-3</v>
      </c>
      <c r="AB39" s="172">
        <v>2.3557488202751694E-3</v>
      </c>
      <c r="AC39" s="172">
        <v>9.8195678926751308E-4</v>
      </c>
      <c r="AD39" s="172">
        <v>3.5816261091850148E-3</v>
      </c>
      <c r="AE39" s="172">
        <v>5.2683734082497127E-4</v>
      </c>
      <c r="AF39" s="172">
        <v>2.1167577732343914E-3</v>
      </c>
      <c r="AG39" s="172">
        <v>1.6268226069431984E-3</v>
      </c>
      <c r="AH39" s="172">
        <v>3.972366453354071E-4</v>
      </c>
      <c r="AI39" s="172">
        <v>2.4501717313077983E-3</v>
      </c>
      <c r="AJ39" s="172">
        <v>1.4021137449218063E-3</v>
      </c>
      <c r="AK39" s="172">
        <v>1.0003633260186116</v>
      </c>
      <c r="AL39" s="172">
        <v>2.1195649452147359E-3</v>
      </c>
      <c r="AM39" s="172">
        <v>2.7568393891609895E-3</v>
      </c>
      <c r="AN39" s="172">
        <v>3.4500153820264895E-4</v>
      </c>
      <c r="AO39" s="172">
        <v>5.9368154259106332E-4</v>
      </c>
      <c r="AP39" s="175">
        <v>1.0712082637184774</v>
      </c>
      <c r="AQ39" s="176">
        <v>0.82737276449445241</v>
      </c>
    </row>
    <row r="40" spans="1:43">
      <c r="A40" s="161">
        <v>36</v>
      </c>
      <c r="B40" s="3" t="s">
        <v>98</v>
      </c>
      <c r="C40" s="172">
        <v>4.3875070135565554E-2</v>
      </c>
      <c r="D40" s="172">
        <v>2.8032077860509312E-2</v>
      </c>
      <c r="E40" s="172">
        <v>2.4718555690358475E-2</v>
      </c>
      <c r="F40" s="172">
        <v>0.10522063900875514</v>
      </c>
      <c r="G40" s="172">
        <v>4.8218746993558263E-2</v>
      </c>
      <c r="H40" s="172">
        <v>3.6802608892315833E-2</v>
      </c>
      <c r="I40" s="172">
        <v>3.2698788901692297E-2</v>
      </c>
      <c r="J40" s="172">
        <v>5.6554823413935987E-2</v>
      </c>
      <c r="K40" s="172">
        <v>1.527896755366156E-2</v>
      </c>
      <c r="L40" s="172">
        <v>4.4223139737275978E-2</v>
      </c>
      <c r="M40" s="172">
        <v>6.2501080574853388E-2</v>
      </c>
      <c r="N40" s="172">
        <v>2.8549049461271778E-2</v>
      </c>
      <c r="O40" s="172">
        <v>1.9727074801085133E-2</v>
      </c>
      <c r="P40" s="172">
        <v>3.626414694574287E-2</v>
      </c>
      <c r="Q40" s="172">
        <v>4.0529915116316838E-2</v>
      </c>
      <c r="R40" s="172">
        <v>4.1497558941647424E-2</v>
      </c>
      <c r="S40" s="172">
        <v>4.1326617944882363E-2</v>
      </c>
      <c r="T40" s="172">
        <v>5.1879203159918653E-2</v>
      </c>
      <c r="U40" s="172">
        <v>4.1613155826984112E-2</v>
      </c>
      <c r="V40" s="172">
        <v>4.5684591846431422E-2</v>
      </c>
      <c r="W40" s="172">
        <v>3.4902379901333928E-2</v>
      </c>
      <c r="X40" s="172">
        <v>5.3345853929574839E-2</v>
      </c>
      <c r="Y40" s="172">
        <v>9.4379874626564414E-2</v>
      </c>
      <c r="Z40" s="172">
        <v>6.7289693751644286E-2</v>
      </c>
      <c r="AA40" s="172">
        <v>0.1552984828638693</v>
      </c>
      <c r="AB40" s="172">
        <v>6.8238643207234509E-2</v>
      </c>
      <c r="AC40" s="172">
        <v>8.2612081744642379E-2</v>
      </c>
      <c r="AD40" s="172">
        <v>0.11062807948466209</v>
      </c>
      <c r="AE40" s="172">
        <v>3.0502482102998073E-2</v>
      </c>
      <c r="AF40" s="172">
        <v>7.2915136159092286E-2</v>
      </c>
      <c r="AG40" s="172">
        <v>0.14451680751099161</v>
      </c>
      <c r="AH40" s="172">
        <v>8.1525897545150064E-2</v>
      </c>
      <c r="AI40" s="172">
        <v>8.0137544521399429E-2</v>
      </c>
      <c r="AJ40" s="172">
        <v>4.6580579299503884E-2</v>
      </c>
      <c r="AK40" s="172">
        <v>7.1965277766053798E-2</v>
      </c>
      <c r="AL40" s="172">
        <v>1.1347549842176599</v>
      </c>
      <c r="AM40" s="172">
        <v>4.7979692429861755E-2</v>
      </c>
      <c r="AN40" s="172">
        <v>1.554668735462268E-2</v>
      </c>
      <c r="AO40" s="172">
        <v>4.4000273890239812E-2</v>
      </c>
      <c r="AP40" s="175">
        <v>3.2823162651138613</v>
      </c>
      <c r="AQ40" s="176">
        <v>2.5351737605023463</v>
      </c>
    </row>
    <row r="41" spans="1:43">
      <c r="A41" s="161">
        <v>37</v>
      </c>
      <c r="B41" s="3" t="s">
        <v>99</v>
      </c>
      <c r="C41" s="172">
        <v>1.1716138614599077E-3</v>
      </c>
      <c r="D41" s="172">
        <v>1.2992885752534283E-4</v>
      </c>
      <c r="E41" s="172">
        <v>7.2494434481711967E-4</v>
      </c>
      <c r="F41" s="172">
        <v>2.5678017972382465E-4</v>
      </c>
      <c r="G41" s="172">
        <v>3.2263184944947683E-4</v>
      </c>
      <c r="H41" s="172">
        <v>1.610149803051387E-4</v>
      </c>
      <c r="I41" s="172">
        <v>1.4088241162565383E-4</v>
      </c>
      <c r="J41" s="172">
        <v>2.8468524589709155E-4</v>
      </c>
      <c r="K41" s="172">
        <v>7.7093026682780377E-5</v>
      </c>
      <c r="L41" s="172">
        <v>1.4773334420543685E-4</v>
      </c>
      <c r="M41" s="172">
        <v>2.5932899915194138E-4</v>
      </c>
      <c r="N41" s="172">
        <v>1.5111828094507211E-4</v>
      </c>
      <c r="O41" s="172">
        <v>7.4388098905445323E-5</v>
      </c>
      <c r="P41" s="172">
        <v>1.6756059257127891E-4</v>
      </c>
      <c r="Q41" s="172">
        <v>1.7305858093914048E-4</v>
      </c>
      <c r="R41" s="172">
        <v>2.2529702751517992E-4</v>
      </c>
      <c r="S41" s="172">
        <v>2.1700867756372104E-4</v>
      </c>
      <c r="T41" s="172">
        <v>2.4197403273077168E-4</v>
      </c>
      <c r="U41" s="172">
        <v>1.8432467488570958E-4</v>
      </c>
      <c r="V41" s="172">
        <v>2.646402801468434E-4</v>
      </c>
      <c r="W41" s="172">
        <v>2.1901607189103351E-4</v>
      </c>
      <c r="X41" s="172">
        <v>2.6730728420363583E-4</v>
      </c>
      <c r="Y41" s="172">
        <v>3.4827723048283347E-4</v>
      </c>
      <c r="Z41" s="172">
        <v>1.9923343834490068E-4</v>
      </c>
      <c r="AA41" s="172">
        <v>5.5091788628060213E-4</v>
      </c>
      <c r="AB41" s="172">
        <v>1.8369352262433391E-4</v>
      </c>
      <c r="AC41" s="172">
        <v>5.7332090852273664E-4</v>
      </c>
      <c r="AD41" s="172">
        <v>4.2655812471799971E-4</v>
      </c>
      <c r="AE41" s="172">
        <v>5.2768583784657008E-4</v>
      </c>
      <c r="AF41" s="172">
        <v>5.9853349075577559E-4</v>
      </c>
      <c r="AG41" s="172">
        <v>3.8132570396115189E-3</v>
      </c>
      <c r="AH41" s="172">
        <v>4.0468725678607383E-4</v>
      </c>
      <c r="AI41" s="172">
        <v>5.9033846937513118E-3</v>
      </c>
      <c r="AJ41" s="172">
        <v>1.3047763255661751E-2</v>
      </c>
      <c r="AK41" s="172">
        <v>1.5767090801350912E-3</v>
      </c>
      <c r="AL41" s="172">
        <v>1.1649602365486067E-3</v>
      </c>
      <c r="AM41" s="172">
        <v>1.0082007686953627</v>
      </c>
      <c r="AN41" s="172">
        <v>9.2216236914246562E-5</v>
      </c>
      <c r="AO41" s="172">
        <v>2.1423753593607228E-3</v>
      </c>
      <c r="AP41" s="175">
        <v>1.0456166729968495</v>
      </c>
      <c r="AQ41" s="176">
        <v>0.80760650065919826</v>
      </c>
    </row>
    <row r="42" spans="1:43">
      <c r="A42" s="161">
        <v>38</v>
      </c>
      <c r="B42" s="3" t="s">
        <v>4</v>
      </c>
      <c r="C42" s="172">
        <v>6.4938866432852924E-4</v>
      </c>
      <c r="D42" s="172">
        <v>4.8485947129603135E-3</v>
      </c>
      <c r="E42" s="172">
        <v>1.3211180088101048E-3</v>
      </c>
      <c r="F42" s="172">
        <v>1.7218241354889439E-3</v>
      </c>
      <c r="G42" s="172">
        <v>1.1394363118673637E-3</v>
      </c>
      <c r="H42" s="172">
        <v>1.3794367839096017E-3</v>
      </c>
      <c r="I42" s="172">
        <v>1.0167134974834807E-3</v>
      </c>
      <c r="J42" s="172">
        <v>1.0058130843820132E-3</v>
      </c>
      <c r="K42" s="172">
        <v>2.1622220070321126E-4</v>
      </c>
      <c r="L42" s="172">
        <v>4.0415837638478299E-4</v>
      </c>
      <c r="M42" s="172">
        <v>1.4491167174445797E-3</v>
      </c>
      <c r="N42" s="172">
        <v>4.6109129403851446E-4</v>
      </c>
      <c r="O42" s="172">
        <v>3.9048520004273638E-4</v>
      </c>
      <c r="P42" s="172">
        <v>8.0359351356157555E-4</v>
      </c>
      <c r="Q42" s="172">
        <v>8.5857010652923922E-4</v>
      </c>
      <c r="R42" s="172">
        <v>1.2396649603979369E-3</v>
      </c>
      <c r="S42" s="172">
        <v>1.5444256540954764E-3</v>
      </c>
      <c r="T42" s="172">
        <v>1.8736583636558995E-3</v>
      </c>
      <c r="U42" s="172">
        <v>1.1221246979458721E-3</v>
      </c>
      <c r="V42" s="172">
        <v>1.0992001777111922E-3</v>
      </c>
      <c r="W42" s="172">
        <v>1.0685643927751361E-3</v>
      </c>
      <c r="X42" s="172">
        <v>1.6690909183376009E-3</v>
      </c>
      <c r="Y42" s="172">
        <v>1.1226798011502574E-3</v>
      </c>
      <c r="Z42" s="172">
        <v>4.2964706542451928E-4</v>
      </c>
      <c r="AA42" s="172">
        <v>1.6617540052146155E-3</v>
      </c>
      <c r="AB42" s="172">
        <v>3.2718002559381037E-3</v>
      </c>
      <c r="AC42" s="172">
        <v>2.3684725099105378E-3</v>
      </c>
      <c r="AD42" s="172">
        <v>3.9738588427874998E-3</v>
      </c>
      <c r="AE42" s="172">
        <v>6.767195662000364E-4</v>
      </c>
      <c r="AF42" s="172">
        <v>3.0107935750844344E-3</v>
      </c>
      <c r="AG42" s="172">
        <v>2.6572685500220279E-3</v>
      </c>
      <c r="AH42" s="172">
        <v>3.1288923055992923E-3</v>
      </c>
      <c r="AI42" s="172">
        <v>3.8972857498901065E-3</v>
      </c>
      <c r="AJ42" s="172">
        <v>2.7191541725788159E-3</v>
      </c>
      <c r="AK42" s="172">
        <v>4.8381964955165769E-3</v>
      </c>
      <c r="AL42" s="172">
        <v>1.9363353064791612E-3</v>
      </c>
      <c r="AM42" s="172">
        <v>2.2785456208720403E-3</v>
      </c>
      <c r="AN42" s="172">
        <v>1.0004869774224474</v>
      </c>
      <c r="AO42" s="172">
        <v>8.1800009739963365E-4</v>
      </c>
      <c r="AP42" s="175">
        <v>1.0665586731153691</v>
      </c>
      <c r="AQ42" s="176">
        <v>0.82378154441022033</v>
      </c>
    </row>
    <row r="43" spans="1:43">
      <c r="A43" s="163">
        <v>39</v>
      </c>
      <c r="B43" s="3" t="s">
        <v>5</v>
      </c>
      <c r="C43" s="172">
        <v>4.1301280528875531E-3</v>
      </c>
      <c r="D43" s="172">
        <v>9.1115349284617429E-4</v>
      </c>
      <c r="E43" s="172">
        <v>6.4686017685144535E-3</v>
      </c>
      <c r="F43" s="172">
        <v>4.6215562349924385E-3</v>
      </c>
      <c r="G43" s="172">
        <v>3.3671195838874588E-3</v>
      </c>
      <c r="H43" s="172">
        <v>2.3474914162632896E-3</v>
      </c>
      <c r="I43" s="172">
        <v>2.7177285033734289E-3</v>
      </c>
      <c r="J43" s="172">
        <v>1.3040214091629516E-3</v>
      </c>
      <c r="K43" s="172">
        <v>2.7758488201375902E-3</v>
      </c>
      <c r="L43" s="172">
        <v>1.99402013260444E-3</v>
      </c>
      <c r="M43" s="172">
        <v>8.1988469813858954E-3</v>
      </c>
      <c r="N43" s="172">
        <v>7.1874151539468977E-3</v>
      </c>
      <c r="O43" s="172">
        <v>3.4631051537978748E-3</v>
      </c>
      <c r="P43" s="172">
        <v>5.3627559475335294E-3</v>
      </c>
      <c r="Q43" s="172">
        <v>5.7099956085250696E-3</v>
      </c>
      <c r="R43" s="172">
        <v>5.1203992063311504E-3</v>
      </c>
      <c r="S43" s="172">
        <v>2.7025338273911682E-3</v>
      </c>
      <c r="T43" s="172">
        <v>1.3889620114397232E-3</v>
      </c>
      <c r="U43" s="172">
        <v>3.1086465727036888E-3</v>
      </c>
      <c r="V43" s="172">
        <v>1.9272473186025137E-3</v>
      </c>
      <c r="W43" s="172">
        <v>4.0162165307754709E-3</v>
      </c>
      <c r="X43" s="172">
        <v>1.992784228012582E-3</v>
      </c>
      <c r="Y43" s="172">
        <v>1.04161673263868E-2</v>
      </c>
      <c r="Z43" s="172">
        <v>3.0237409278794192E-3</v>
      </c>
      <c r="AA43" s="172">
        <v>6.6305848647028971E-3</v>
      </c>
      <c r="AB43" s="172">
        <v>5.6793837294138476E-3</v>
      </c>
      <c r="AC43" s="172">
        <v>3.4441026862881106E-3</v>
      </c>
      <c r="AD43" s="172">
        <v>7.3661847491020196E-3</v>
      </c>
      <c r="AE43" s="172">
        <v>3.002274536933653E-3</v>
      </c>
      <c r="AF43" s="172">
        <v>3.6460755018446582E-3</v>
      </c>
      <c r="AG43" s="172">
        <v>4.256771724789987E-3</v>
      </c>
      <c r="AH43" s="172">
        <v>9.7406869942293225E-4</v>
      </c>
      <c r="AI43" s="172">
        <v>4.6901529206769682E-3</v>
      </c>
      <c r="AJ43" s="172">
        <v>2.3167096013618524E-3</v>
      </c>
      <c r="AK43" s="172">
        <v>8.6784519208206127E-3</v>
      </c>
      <c r="AL43" s="172">
        <v>2.8494648018257034E-3</v>
      </c>
      <c r="AM43" s="172">
        <v>3.674310661872304E-3</v>
      </c>
      <c r="AN43" s="172">
        <v>1.1584384509413196E-3</v>
      </c>
      <c r="AO43" s="172">
        <v>1.000899237560273</v>
      </c>
      <c r="AP43" s="175">
        <v>1.1535226986196514</v>
      </c>
      <c r="AQ43" s="176">
        <v>0.89095024412065649</v>
      </c>
    </row>
    <row r="44" spans="1:43">
      <c r="A44" s="168"/>
      <c r="B44" s="4" t="s">
        <v>35</v>
      </c>
      <c r="C44" s="177">
        <v>1.2337071551142613</v>
      </c>
      <c r="D44" s="177">
        <v>1.1927883623754092</v>
      </c>
      <c r="E44" s="177">
        <v>1.2052399315810052</v>
      </c>
      <c r="F44" s="177">
        <v>1.306434225566738</v>
      </c>
      <c r="G44" s="177">
        <v>1.2748135546740775</v>
      </c>
      <c r="H44" s="177">
        <v>1.2264137241181465</v>
      </c>
      <c r="I44" s="177">
        <v>1.3261715947825043</v>
      </c>
      <c r="J44" s="177">
        <v>1.2819953411909104</v>
      </c>
      <c r="K44" s="177">
        <v>1.1082993073421799</v>
      </c>
      <c r="L44" s="177">
        <v>1.2456114110142513</v>
      </c>
      <c r="M44" s="177">
        <v>1.3030645040002025</v>
      </c>
      <c r="N44" s="177">
        <v>1.8659871330509152</v>
      </c>
      <c r="O44" s="177">
        <v>1.1553738756744276</v>
      </c>
      <c r="P44" s="177">
        <v>1.4115239007926292</v>
      </c>
      <c r="Q44" s="177">
        <v>1.3604767489913889</v>
      </c>
      <c r="R44" s="177">
        <v>1.3274289517958109</v>
      </c>
      <c r="S44" s="177">
        <v>1.2207278217423239</v>
      </c>
      <c r="T44" s="177">
        <v>1.2383409287375042</v>
      </c>
      <c r="U44" s="177">
        <v>1.2690361522039737</v>
      </c>
      <c r="V44" s="177">
        <v>1.2252596715928863</v>
      </c>
      <c r="W44" s="177">
        <v>1.3272507932689503</v>
      </c>
      <c r="X44" s="177">
        <v>1.3218359601192711</v>
      </c>
      <c r="Y44" s="177">
        <v>1.3080567781663281</v>
      </c>
      <c r="Z44" s="177">
        <v>1.3215914328473619</v>
      </c>
      <c r="AA44" s="177">
        <v>1.5037446081771826</v>
      </c>
      <c r="AB44" s="177">
        <v>1.2882925485808523</v>
      </c>
      <c r="AC44" s="177">
        <v>1.256087873665235</v>
      </c>
      <c r="AD44" s="177">
        <v>1.3145688316594355</v>
      </c>
      <c r="AE44" s="177">
        <v>1.190467217599865</v>
      </c>
      <c r="AF44" s="177">
        <v>1.2814207512143763</v>
      </c>
      <c r="AG44" s="177">
        <v>1.3840965213560188</v>
      </c>
      <c r="AH44" s="177">
        <v>1.2307108438025025</v>
      </c>
      <c r="AI44" s="177">
        <v>1.2294338770331572</v>
      </c>
      <c r="AJ44" s="177">
        <v>1.2311061259961336</v>
      </c>
      <c r="AK44" s="177">
        <v>1.2543027255669874</v>
      </c>
      <c r="AL44" s="177">
        <v>1.2541776830293137</v>
      </c>
      <c r="AM44" s="177">
        <v>1.2985813684867873</v>
      </c>
      <c r="AN44" s="177">
        <v>1.3880388125767185</v>
      </c>
      <c r="AO44" s="177">
        <v>1.3312531898163391</v>
      </c>
      <c r="AP44" s="173"/>
      <c r="AQ44" s="178"/>
    </row>
    <row r="45" spans="1:43">
      <c r="A45" s="163"/>
      <c r="B45" s="4" t="s">
        <v>36</v>
      </c>
      <c r="C45" s="177">
        <v>0.95288258509153034</v>
      </c>
      <c r="D45" s="177">
        <v>0.92127799818272638</v>
      </c>
      <c r="E45" s="177">
        <v>0.93089525897584835</v>
      </c>
      <c r="F45" s="177">
        <v>1.0090550394795992</v>
      </c>
      <c r="G45" s="177">
        <v>0.98463207451775914</v>
      </c>
      <c r="H45" s="177">
        <v>0.94724933302441328</v>
      </c>
      <c r="I45" s="177">
        <v>1.0242996583693091</v>
      </c>
      <c r="J45" s="177">
        <v>0.99017909535926618</v>
      </c>
      <c r="K45" s="177">
        <v>0.85602089982007012</v>
      </c>
      <c r="L45" s="177">
        <v>0.96207711564811371</v>
      </c>
      <c r="M45" s="177">
        <v>1.0064523561896075</v>
      </c>
      <c r="N45" s="177">
        <v>1.4412388188868142</v>
      </c>
      <c r="O45" s="177">
        <v>0.89238004402909088</v>
      </c>
      <c r="P45" s="177">
        <v>1.0902235088206091</v>
      </c>
      <c r="Q45" s="177">
        <v>1.0507960468266639</v>
      </c>
      <c r="R45" s="177">
        <v>1.0252708074756882</v>
      </c>
      <c r="S45" s="177">
        <v>0.94285769329695279</v>
      </c>
      <c r="T45" s="177">
        <v>0.95646158856130903</v>
      </c>
      <c r="U45" s="177">
        <v>0.98016976255174249</v>
      </c>
      <c r="V45" s="177">
        <v>0.94635797355629092</v>
      </c>
      <c r="W45" s="177">
        <v>1.0251332025692668</v>
      </c>
      <c r="X45" s="177">
        <v>1.0209509295005594</v>
      </c>
      <c r="Y45" s="177">
        <v>1.0103082559411678</v>
      </c>
      <c r="Z45" s="177">
        <v>1.0207620631411352</v>
      </c>
      <c r="AA45" s="177">
        <v>1.1614523297667145</v>
      </c>
      <c r="AB45" s="177">
        <v>0.99504289081648678</v>
      </c>
      <c r="AC45" s="177">
        <v>0.97016885668414554</v>
      </c>
      <c r="AD45" s="177">
        <v>1.0153379928127124</v>
      </c>
      <c r="AE45" s="177">
        <v>0.91948520770978193</v>
      </c>
      <c r="AF45" s="177">
        <v>0.98973529734777066</v>
      </c>
      <c r="AG45" s="177">
        <v>1.0690393306211861</v>
      </c>
      <c r="AH45" s="177">
        <v>0.95056831394812979</v>
      </c>
      <c r="AI45" s="177">
        <v>0.94958201878788406</v>
      </c>
      <c r="AJ45" s="177">
        <v>0.95087361939841142</v>
      </c>
      <c r="AK45" s="177">
        <v>0.96879005578510091</v>
      </c>
      <c r="AL45" s="177">
        <v>0.96869347625563063</v>
      </c>
      <c r="AM45" s="177">
        <v>1.0029897015882867</v>
      </c>
      <c r="AN45" s="177">
        <v>1.0720842514794233</v>
      </c>
      <c r="AO45" s="177">
        <v>1.0282245471827978</v>
      </c>
      <c r="AP45" s="175"/>
      <c r="AQ45" s="179"/>
    </row>
    <row r="46" spans="1:43">
      <c r="A46" s="109" t="s">
        <v>194</v>
      </c>
    </row>
  </sheetData>
  <phoneticPr fontId="3"/>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48"/>
  <sheetViews>
    <sheetView workbookViewId="0">
      <pane xSplit="2" ySplit="7" topLeftCell="C8" activePane="bottomRight" state="frozen"/>
      <selection pane="topRight"/>
      <selection pane="bottomLeft"/>
      <selection pane="bottomRight" activeCell="C8" sqref="C8"/>
    </sheetView>
  </sheetViews>
  <sheetFormatPr defaultRowHeight="12"/>
  <cols>
    <col min="1" max="1" width="4.1640625" style="109" customWidth="1"/>
    <col min="2" max="2" width="21.58203125" style="109" customWidth="1"/>
    <col min="3" max="12" width="10.58203125" style="109" customWidth="1"/>
    <col min="13" max="16384" width="8.6640625" style="109"/>
  </cols>
  <sheetData>
    <row r="1" spans="1:12">
      <c r="A1" s="109" t="s">
        <v>0</v>
      </c>
    </row>
    <row r="2" spans="1:12">
      <c r="A2" s="109" t="s">
        <v>53</v>
      </c>
    </row>
    <row r="3" spans="1:12" ht="9.5" customHeight="1">
      <c r="A3" s="159"/>
      <c r="B3" s="160"/>
      <c r="C3" s="370" t="s">
        <v>54</v>
      </c>
      <c r="D3" s="9"/>
      <c r="E3" s="9"/>
      <c r="F3" s="9"/>
      <c r="G3" s="9"/>
      <c r="H3" s="9"/>
      <c r="I3" s="9"/>
      <c r="J3" s="9"/>
      <c r="K3" s="9"/>
      <c r="L3" s="10"/>
    </row>
    <row r="4" spans="1:12" ht="9.5" customHeight="1">
      <c r="A4" s="161"/>
      <c r="B4" s="162"/>
      <c r="C4" s="371"/>
      <c r="D4" s="373" t="s">
        <v>55</v>
      </c>
      <c r="E4" s="373" t="s">
        <v>56</v>
      </c>
      <c r="F4" s="376" t="s">
        <v>61</v>
      </c>
      <c r="G4" s="9"/>
      <c r="H4" s="9"/>
      <c r="I4" s="9"/>
      <c r="J4" s="9"/>
      <c r="K4" s="9"/>
      <c r="L4" s="10"/>
    </row>
    <row r="5" spans="1:12" ht="9.5" customHeight="1">
      <c r="A5" s="161"/>
      <c r="B5" s="162" t="s">
        <v>100</v>
      </c>
      <c r="C5" s="371"/>
      <c r="D5" s="375"/>
      <c r="E5" s="375"/>
      <c r="F5" s="377"/>
      <c r="G5" s="373" t="s">
        <v>57</v>
      </c>
      <c r="H5" s="370" t="s">
        <v>58</v>
      </c>
      <c r="I5" s="9"/>
      <c r="J5" s="9"/>
      <c r="K5" s="9"/>
      <c r="L5" s="10"/>
    </row>
    <row r="6" spans="1:12" ht="9.5" customHeight="1">
      <c r="A6" s="161"/>
      <c r="B6" s="162"/>
      <c r="C6" s="371"/>
      <c r="D6" s="375"/>
      <c r="E6" s="375"/>
      <c r="F6" s="377"/>
      <c r="G6" s="375"/>
      <c r="H6" s="379"/>
      <c r="I6" s="370" t="s">
        <v>59</v>
      </c>
      <c r="J6" s="9"/>
      <c r="K6" s="9"/>
      <c r="L6" s="373" t="s">
        <v>60</v>
      </c>
    </row>
    <row r="7" spans="1:12" ht="30" customHeight="1">
      <c r="A7" s="163"/>
      <c r="B7" s="164"/>
      <c r="C7" s="372"/>
      <c r="D7" s="374"/>
      <c r="E7" s="374"/>
      <c r="F7" s="378"/>
      <c r="G7" s="374"/>
      <c r="H7" s="380"/>
      <c r="I7" s="380"/>
      <c r="J7" s="11" t="s">
        <v>62</v>
      </c>
      <c r="K7" s="11" t="s">
        <v>63</v>
      </c>
      <c r="L7" s="374"/>
    </row>
    <row r="8" spans="1:12">
      <c r="A8" s="161">
        <v>1</v>
      </c>
      <c r="B8" s="3" t="s">
        <v>73</v>
      </c>
      <c r="C8" s="165">
        <v>52513</v>
      </c>
      <c r="D8" s="166">
        <v>23352</v>
      </c>
      <c r="E8" s="166">
        <v>9219</v>
      </c>
      <c r="F8" s="165">
        <v>19942</v>
      </c>
      <c r="G8" s="167">
        <v>2038</v>
      </c>
      <c r="H8" s="166">
        <v>17904</v>
      </c>
      <c r="I8" s="166">
        <v>9048</v>
      </c>
      <c r="J8" s="165">
        <v>6300</v>
      </c>
      <c r="K8" s="166">
        <v>2748</v>
      </c>
      <c r="L8" s="166">
        <v>8856</v>
      </c>
    </row>
    <row r="9" spans="1:12">
      <c r="A9" s="161">
        <v>2</v>
      </c>
      <c r="B9" s="3" t="s">
        <v>74</v>
      </c>
      <c r="C9" s="165">
        <v>2815</v>
      </c>
      <c r="D9" s="166">
        <v>183</v>
      </c>
      <c r="E9" s="166">
        <v>75</v>
      </c>
      <c r="F9" s="165">
        <v>2557</v>
      </c>
      <c r="G9" s="166">
        <v>597</v>
      </c>
      <c r="H9" s="166">
        <v>1960</v>
      </c>
      <c r="I9" s="166">
        <v>1389</v>
      </c>
      <c r="J9" s="165">
        <v>1137</v>
      </c>
      <c r="K9" s="166">
        <v>252</v>
      </c>
      <c r="L9" s="166">
        <v>571</v>
      </c>
    </row>
    <row r="10" spans="1:12">
      <c r="A10" s="161">
        <v>3</v>
      </c>
      <c r="B10" s="3" t="s">
        <v>75</v>
      </c>
      <c r="C10" s="165">
        <v>4840</v>
      </c>
      <c r="D10" s="166">
        <v>2542</v>
      </c>
      <c r="E10" s="166">
        <v>145</v>
      </c>
      <c r="F10" s="165">
        <v>2153</v>
      </c>
      <c r="G10" s="166">
        <v>281</v>
      </c>
      <c r="H10" s="166">
        <v>1872</v>
      </c>
      <c r="I10" s="166">
        <v>1772</v>
      </c>
      <c r="J10" s="165">
        <v>1147</v>
      </c>
      <c r="K10" s="166">
        <v>625</v>
      </c>
      <c r="L10" s="166">
        <v>100</v>
      </c>
    </row>
    <row r="11" spans="1:12">
      <c r="A11" s="161">
        <v>4</v>
      </c>
      <c r="B11" s="3" t="s">
        <v>76</v>
      </c>
      <c r="C11" s="165">
        <v>268</v>
      </c>
      <c r="D11" s="166">
        <v>7</v>
      </c>
      <c r="E11" s="166">
        <v>3</v>
      </c>
      <c r="F11" s="165">
        <v>258</v>
      </c>
      <c r="G11" s="166">
        <v>38</v>
      </c>
      <c r="H11" s="166">
        <v>220</v>
      </c>
      <c r="I11" s="166">
        <v>218</v>
      </c>
      <c r="J11" s="165">
        <v>191</v>
      </c>
      <c r="K11" s="166">
        <v>27</v>
      </c>
      <c r="L11" s="166">
        <v>2</v>
      </c>
    </row>
    <row r="12" spans="1:12">
      <c r="A12" s="161">
        <v>5</v>
      </c>
      <c r="B12" s="3" t="s">
        <v>77</v>
      </c>
      <c r="C12" s="165">
        <v>73064</v>
      </c>
      <c r="D12" s="166">
        <v>1835</v>
      </c>
      <c r="E12" s="166">
        <v>749</v>
      </c>
      <c r="F12" s="165">
        <v>70480</v>
      </c>
      <c r="G12" s="166">
        <v>2485</v>
      </c>
      <c r="H12" s="166">
        <v>67995</v>
      </c>
      <c r="I12" s="166">
        <v>66770</v>
      </c>
      <c r="J12" s="165">
        <v>32185</v>
      </c>
      <c r="K12" s="166">
        <v>34585</v>
      </c>
      <c r="L12" s="166">
        <v>1225</v>
      </c>
    </row>
    <row r="13" spans="1:12">
      <c r="A13" s="161">
        <v>6</v>
      </c>
      <c r="B13" s="3" t="s">
        <v>78</v>
      </c>
      <c r="C13" s="165">
        <v>10581</v>
      </c>
      <c r="D13" s="166">
        <v>1944</v>
      </c>
      <c r="E13" s="166">
        <v>694</v>
      </c>
      <c r="F13" s="165">
        <v>7943</v>
      </c>
      <c r="G13" s="166">
        <v>872</v>
      </c>
      <c r="H13" s="166">
        <v>7071</v>
      </c>
      <c r="I13" s="166">
        <v>6941</v>
      </c>
      <c r="J13" s="165">
        <v>4102</v>
      </c>
      <c r="K13" s="166">
        <v>2839</v>
      </c>
      <c r="L13" s="166">
        <v>130</v>
      </c>
    </row>
    <row r="14" spans="1:12">
      <c r="A14" s="161">
        <v>7</v>
      </c>
      <c r="B14" s="3" t="s">
        <v>79</v>
      </c>
      <c r="C14" s="165">
        <v>16373</v>
      </c>
      <c r="D14" s="166">
        <v>1416</v>
      </c>
      <c r="E14" s="166">
        <v>480</v>
      </c>
      <c r="F14" s="165">
        <v>14477</v>
      </c>
      <c r="G14" s="166">
        <v>1230</v>
      </c>
      <c r="H14" s="166">
        <v>13247</v>
      </c>
      <c r="I14" s="166">
        <v>13146</v>
      </c>
      <c r="J14" s="165">
        <v>9575</v>
      </c>
      <c r="K14" s="166">
        <v>3571</v>
      </c>
      <c r="L14" s="166">
        <v>101</v>
      </c>
    </row>
    <row r="15" spans="1:12">
      <c r="A15" s="161">
        <v>8</v>
      </c>
      <c r="B15" s="3" t="s">
        <v>80</v>
      </c>
      <c r="C15" s="165">
        <v>26780</v>
      </c>
      <c r="D15" s="166">
        <v>54</v>
      </c>
      <c r="E15" s="166">
        <v>21</v>
      </c>
      <c r="F15" s="165">
        <v>26705</v>
      </c>
      <c r="G15" s="166">
        <v>665</v>
      </c>
      <c r="H15" s="166">
        <v>26040</v>
      </c>
      <c r="I15" s="166">
        <v>25894</v>
      </c>
      <c r="J15" s="165">
        <v>21301</v>
      </c>
      <c r="K15" s="166">
        <v>4593</v>
      </c>
      <c r="L15" s="166">
        <v>146</v>
      </c>
    </row>
    <row r="16" spans="1:12">
      <c r="A16" s="161">
        <v>9</v>
      </c>
      <c r="B16" s="3" t="s">
        <v>81</v>
      </c>
      <c r="C16" s="165">
        <v>1419</v>
      </c>
      <c r="D16" s="166">
        <v>0</v>
      </c>
      <c r="E16" s="166">
        <v>0</v>
      </c>
      <c r="F16" s="165">
        <v>1419</v>
      </c>
      <c r="G16" s="166">
        <v>61</v>
      </c>
      <c r="H16" s="166">
        <v>1358</v>
      </c>
      <c r="I16" s="166">
        <v>1355</v>
      </c>
      <c r="J16" s="165">
        <v>1211</v>
      </c>
      <c r="K16" s="166">
        <v>144</v>
      </c>
      <c r="L16" s="166">
        <v>3</v>
      </c>
    </row>
    <row r="17" spans="1:12">
      <c r="A17" s="161">
        <v>10</v>
      </c>
      <c r="B17" s="3" t="s">
        <v>82</v>
      </c>
      <c r="C17" s="165">
        <v>26350</v>
      </c>
      <c r="D17" s="166">
        <v>948</v>
      </c>
      <c r="E17" s="166">
        <v>356</v>
      </c>
      <c r="F17" s="165">
        <v>25046</v>
      </c>
      <c r="G17" s="166">
        <v>1267</v>
      </c>
      <c r="H17" s="166">
        <v>23779</v>
      </c>
      <c r="I17" s="166">
        <v>23494</v>
      </c>
      <c r="J17" s="165">
        <v>16467</v>
      </c>
      <c r="K17" s="166">
        <v>7027</v>
      </c>
      <c r="L17" s="166">
        <v>285</v>
      </c>
    </row>
    <row r="18" spans="1:12">
      <c r="A18" s="161">
        <v>11</v>
      </c>
      <c r="B18" s="3" t="s">
        <v>83</v>
      </c>
      <c r="C18" s="165">
        <v>10820</v>
      </c>
      <c r="D18" s="166">
        <v>410</v>
      </c>
      <c r="E18" s="166">
        <v>148</v>
      </c>
      <c r="F18" s="165">
        <v>10262</v>
      </c>
      <c r="G18" s="166">
        <v>854</v>
      </c>
      <c r="H18" s="166">
        <v>9408</v>
      </c>
      <c r="I18" s="166">
        <v>9158</v>
      </c>
      <c r="J18" s="165">
        <v>7697</v>
      </c>
      <c r="K18" s="166">
        <v>1461</v>
      </c>
      <c r="L18" s="166">
        <v>250</v>
      </c>
    </row>
    <row r="19" spans="1:12">
      <c r="A19" s="161">
        <v>12</v>
      </c>
      <c r="B19" s="3" t="s">
        <v>84</v>
      </c>
      <c r="C19" s="165">
        <v>27572</v>
      </c>
      <c r="D19" s="166">
        <v>391</v>
      </c>
      <c r="E19" s="166">
        <v>69</v>
      </c>
      <c r="F19" s="165">
        <v>27112</v>
      </c>
      <c r="G19" s="166">
        <v>732</v>
      </c>
      <c r="H19" s="166">
        <v>26380</v>
      </c>
      <c r="I19" s="166">
        <v>26252</v>
      </c>
      <c r="J19" s="165">
        <v>23793</v>
      </c>
      <c r="K19" s="166">
        <v>2459</v>
      </c>
      <c r="L19" s="166">
        <v>128</v>
      </c>
    </row>
    <row r="20" spans="1:12">
      <c r="A20" s="161">
        <v>13</v>
      </c>
      <c r="B20" s="3" t="s">
        <v>85</v>
      </c>
      <c r="C20" s="165">
        <v>7691</v>
      </c>
      <c r="D20" s="166">
        <v>162</v>
      </c>
      <c r="E20" s="166">
        <v>44</v>
      </c>
      <c r="F20" s="165">
        <v>7485</v>
      </c>
      <c r="G20" s="166">
        <v>331</v>
      </c>
      <c r="H20" s="166">
        <v>7154</v>
      </c>
      <c r="I20" s="166">
        <v>7085</v>
      </c>
      <c r="J20" s="165">
        <v>5716</v>
      </c>
      <c r="K20" s="166">
        <v>1369</v>
      </c>
      <c r="L20" s="166">
        <v>69</v>
      </c>
    </row>
    <row r="21" spans="1:12">
      <c r="A21" s="161">
        <v>14</v>
      </c>
      <c r="B21" s="3" t="s">
        <v>86</v>
      </c>
      <c r="C21" s="165">
        <v>38812</v>
      </c>
      <c r="D21" s="166">
        <v>2797</v>
      </c>
      <c r="E21" s="166">
        <v>488</v>
      </c>
      <c r="F21" s="165">
        <v>35527</v>
      </c>
      <c r="G21" s="166">
        <v>3516</v>
      </c>
      <c r="H21" s="166">
        <v>32011</v>
      </c>
      <c r="I21" s="166">
        <v>31642</v>
      </c>
      <c r="J21" s="165">
        <v>24713</v>
      </c>
      <c r="K21" s="166">
        <v>6929</v>
      </c>
      <c r="L21" s="166">
        <v>369</v>
      </c>
    </row>
    <row r="22" spans="1:12">
      <c r="A22" s="161">
        <v>15</v>
      </c>
      <c r="B22" s="3" t="s">
        <v>70</v>
      </c>
      <c r="C22" s="165">
        <v>30162</v>
      </c>
      <c r="D22" s="166">
        <v>775</v>
      </c>
      <c r="E22" s="166">
        <v>218</v>
      </c>
      <c r="F22" s="165">
        <v>29169</v>
      </c>
      <c r="G22" s="166">
        <v>1283</v>
      </c>
      <c r="H22" s="166">
        <v>27886</v>
      </c>
      <c r="I22" s="166">
        <v>27795</v>
      </c>
      <c r="J22" s="165">
        <v>24282</v>
      </c>
      <c r="K22" s="166">
        <v>3513</v>
      </c>
      <c r="L22" s="166">
        <v>91</v>
      </c>
    </row>
    <row r="23" spans="1:12">
      <c r="A23" s="161">
        <v>16</v>
      </c>
      <c r="B23" s="3" t="s">
        <v>71</v>
      </c>
      <c r="C23" s="165">
        <v>34303</v>
      </c>
      <c r="D23" s="166">
        <v>995</v>
      </c>
      <c r="E23" s="166">
        <v>156</v>
      </c>
      <c r="F23" s="165">
        <v>33152</v>
      </c>
      <c r="G23" s="166">
        <v>2220</v>
      </c>
      <c r="H23" s="166">
        <v>30932</v>
      </c>
      <c r="I23" s="166">
        <v>30722</v>
      </c>
      <c r="J23" s="165">
        <v>24915</v>
      </c>
      <c r="K23" s="166">
        <v>5807</v>
      </c>
      <c r="L23" s="166">
        <v>210</v>
      </c>
    </row>
    <row r="24" spans="1:12">
      <c r="A24" s="161">
        <v>17</v>
      </c>
      <c r="B24" s="3" t="s">
        <v>72</v>
      </c>
      <c r="C24" s="165">
        <v>8703</v>
      </c>
      <c r="D24" s="166">
        <v>132</v>
      </c>
      <c r="E24" s="166">
        <v>36</v>
      </c>
      <c r="F24" s="165">
        <v>8535</v>
      </c>
      <c r="G24" s="166">
        <v>347</v>
      </c>
      <c r="H24" s="166">
        <v>8188</v>
      </c>
      <c r="I24" s="166">
        <v>8171</v>
      </c>
      <c r="J24" s="165">
        <v>6465</v>
      </c>
      <c r="K24" s="166">
        <v>1706</v>
      </c>
      <c r="L24" s="166">
        <v>17</v>
      </c>
    </row>
    <row r="25" spans="1:12">
      <c r="A25" s="161">
        <v>18</v>
      </c>
      <c r="B25" s="3" t="s">
        <v>87</v>
      </c>
      <c r="C25" s="165">
        <v>11795</v>
      </c>
      <c r="D25" s="166">
        <v>84</v>
      </c>
      <c r="E25" s="166">
        <v>10</v>
      </c>
      <c r="F25" s="165">
        <v>11701</v>
      </c>
      <c r="G25" s="166">
        <v>298</v>
      </c>
      <c r="H25" s="166">
        <v>11403</v>
      </c>
      <c r="I25" s="166">
        <v>11369</v>
      </c>
      <c r="J25" s="165">
        <v>8040</v>
      </c>
      <c r="K25" s="166">
        <v>3329</v>
      </c>
      <c r="L25" s="166">
        <v>34</v>
      </c>
    </row>
    <row r="26" spans="1:12">
      <c r="A26" s="161">
        <v>19</v>
      </c>
      <c r="B26" s="3" t="s">
        <v>88</v>
      </c>
      <c r="C26" s="165">
        <v>41202</v>
      </c>
      <c r="D26" s="166">
        <v>409</v>
      </c>
      <c r="E26" s="166">
        <v>74</v>
      </c>
      <c r="F26" s="165">
        <v>40719</v>
      </c>
      <c r="G26" s="166">
        <v>1218</v>
      </c>
      <c r="H26" s="166">
        <v>39501</v>
      </c>
      <c r="I26" s="166">
        <v>39311</v>
      </c>
      <c r="J26" s="165">
        <v>29976</v>
      </c>
      <c r="K26" s="166">
        <v>9335</v>
      </c>
      <c r="L26" s="166">
        <v>190</v>
      </c>
    </row>
    <row r="27" spans="1:12">
      <c r="A27" s="161">
        <v>20</v>
      </c>
      <c r="B27" s="3" t="s">
        <v>89</v>
      </c>
      <c r="C27" s="165">
        <v>8528</v>
      </c>
      <c r="D27" s="166">
        <v>25</v>
      </c>
      <c r="E27" s="166">
        <v>7</v>
      </c>
      <c r="F27" s="165">
        <v>8496</v>
      </c>
      <c r="G27" s="166">
        <v>110</v>
      </c>
      <c r="H27" s="166">
        <v>8386</v>
      </c>
      <c r="I27" s="166">
        <v>7980</v>
      </c>
      <c r="J27" s="165">
        <v>6348</v>
      </c>
      <c r="K27" s="166">
        <v>1632</v>
      </c>
      <c r="L27" s="166">
        <v>406</v>
      </c>
    </row>
    <row r="28" spans="1:12">
      <c r="A28" s="161">
        <v>21</v>
      </c>
      <c r="B28" s="3" t="s">
        <v>90</v>
      </c>
      <c r="C28" s="165">
        <v>36505</v>
      </c>
      <c r="D28" s="166">
        <v>340</v>
      </c>
      <c r="E28" s="166">
        <v>98</v>
      </c>
      <c r="F28" s="165">
        <v>36067</v>
      </c>
      <c r="G28" s="166">
        <v>1299</v>
      </c>
      <c r="H28" s="166">
        <v>34768</v>
      </c>
      <c r="I28" s="166">
        <v>34454</v>
      </c>
      <c r="J28" s="165">
        <v>29854</v>
      </c>
      <c r="K28" s="166">
        <v>4600</v>
      </c>
      <c r="L28" s="166">
        <v>314</v>
      </c>
    </row>
    <row r="29" spans="1:12">
      <c r="A29" s="161">
        <v>22</v>
      </c>
      <c r="B29" s="3" t="s">
        <v>64</v>
      </c>
      <c r="C29" s="165">
        <v>29777</v>
      </c>
      <c r="D29" s="166">
        <v>3799</v>
      </c>
      <c r="E29" s="166">
        <v>1183</v>
      </c>
      <c r="F29" s="165">
        <v>24795</v>
      </c>
      <c r="G29" s="166">
        <v>2498</v>
      </c>
      <c r="H29" s="166">
        <v>22297</v>
      </c>
      <c r="I29" s="166">
        <v>22025</v>
      </c>
      <c r="J29" s="165">
        <v>16002</v>
      </c>
      <c r="K29" s="166">
        <v>6023</v>
      </c>
      <c r="L29" s="166">
        <v>272</v>
      </c>
    </row>
    <row r="30" spans="1:12">
      <c r="A30" s="161">
        <v>23</v>
      </c>
      <c r="B30" s="3" t="s">
        <v>91</v>
      </c>
      <c r="C30" s="165">
        <v>161860</v>
      </c>
      <c r="D30" s="166">
        <v>30337</v>
      </c>
      <c r="E30" s="166">
        <v>6662</v>
      </c>
      <c r="F30" s="165">
        <v>124861</v>
      </c>
      <c r="G30" s="166">
        <v>24377</v>
      </c>
      <c r="H30" s="166">
        <v>100484</v>
      </c>
      <c r="I30" s="166">
        <v>96491</v>
      </c>
      <c r="J30" s="165">
        <v>81403</v>
      </c>
      <c r="K30" s="166">
        <v>15088</v>
      </c>
      <c r="L30" s="166">
        <v>3993</v>
      </c>
    </row>
    <row r="31" spans="1:12">
      <c r="A31" s="161">
        <v>24</v>
      </c>
      <c r="B31" s="3" t="s">
        <v>92</v>
      </c>
      <c r="C31" s="165">
        <v>4035</v>
      </c>
      <c r="D31" s="166">
        <v>0</v>
      </c>
      <c r="E31" s="166">
        <v>0</v>
      </c>
      <c r="F31" s="165">
        <v>4035</v>
      </c>
      <c r="G31" s="166">
        <v>111</v>
      </c>
      <c r="H31" s="166">
        <v>3924</v>
      </c>
      <c r="I31" s="166">
        <v>3910</v>
      </c>
      <c r="J31" s="165">
        <v>3560</v>
      </c>
      <c r="K31" s="166">
        <v>350</v>
      </c>
      <c r="L31" s="166">
        <v>14</v>
      </c>
    </row>
    <row r="32" spans="1:12">
      <c r="A32" s="161">
        <v>25</v>
      </c>
      <c r="B32" s="3" t="s">
        <v>1</v>
      </c>
      <c r="C32" s="165">
        <v>4011</v>
      </c>
      <c r="D32" s="166">
        <v>0</v>
      </c>
      <c r="E32" s="166">
        <v>0</v>
      </c>
      <c r="F32" s="165">
        <v>4011</v>
      </c>
      <c r="G32" s="166">
        <v>6</v>
      </c>
      <c r="H32" s="166">
        <v>4005</v>
      </c>
      <c r="I32" s="166">
        <v>4004</v>
      </c>
      <c r="J32" s="165">
        <v>3078</v>
      </c>
      <c r="K32" s="166">
        <v>926</v>
      </c>
      <c r="L32" s="166">
        <v>1</v>
      </c>
    </row>
    <row r="33" spans="1:12">
      <c r="A33" s="161">
        <v>26</v>
      </c>
      <c r="B33" s="3" t="s">
        <v>2</v>
      </c>
      <c r="C33" s="165">
        <v>19565</v>
      </c>
      <c r="D33" s="166">
        <v>581</v>
      </c>
      <c r="E33" s="166">
        <v>170</v>
      </c>
      <c r="F33" s="165">
        <v>18814</v>
      </c>
      <c r="G33" s="166">
        <v>1085</v>
      </c>
      <c r="H33" s="166">
        <v>17729</v>
      </c>
      <c r="I33" s="166">
        <v>17566</v>
      </c>
      <c r="J33" s="165">
        <v>13409</v>
      </c>
      <c r="K33" s="166">
        <v>4157</v>
      </c>
      <c r="L33" s="166">
        <v>163</v>
      </c>
    </row>
    <row r="34" spans="1:12">
      <c r="A34" s="161">
        <v>27</v>
      </c>
      <c r="B34" s="3" t="s">
        <v>65</v>
      </c>
      <c r="C34" s="165">
        <v>450446</v>
      </c>
      <c r="D34" s="166">
        <v>22473</v>
      </c>
      <c r="E34" s="166">
        <v>8431</v>
      </c>
      <c r="F34" s="165">
        <v>419542</v>
      </c>
      <c r="G34" s="166">
        <v>30504</v>
      </c>
      <c r="H34" s="166">
        <v>389038</v>
      </c>
      <c r="I34" s="166">
        <v>382537</v>
      </c>
      <c r="J34" s="165">
        <v>174076</v>
      </c>
      <c r="K34" s="166">
        <v>208461</v>
      </c>
      <c r="L34" s="166">
        <v>6501</v>
      </c>
    </row>
    <row r="35" spans="1:12">
      <c r="A35" s="161">
        <v>28</v>
      </c>
      <c r="B35" s="3" t="s">
        <v>66</v>
      </c>
      <c r="C35" s="165">
        <v>47969</v>
      </c>
      <c r="D35" s="166">
        <v>1298</v>
      </c>
      <c r="E35" s="166">
        <v>139</v>
      </c>
      <c r="F35" s="165">
        <v>46532</v>
      </c>
      <c r="G35" s="166">
        <v>1834</v>
      </c>
      <c r="H35" s="166">
        <v>44698</v>
      </c>
      <c r="I35" s="166">
        <v>44584</v>
      </c>
      <c r="J35" s="165">
        <v>36945</v>
      </c>
      <c r="K35" s="166">
        <v>7639</v>
      </c>
      <c r="L35" s="166">
        <v>114</v>
      </c>
    </row>
    <row r="36" spans="1:12">
      <c r="A36" s="161">
        <v>29</v>
      </c>
      <c r="B36" s="3" t="s">
        <v>93</v>
      </c>
      <c r="C36" s="165">
        <v>55394</v>
      </c>
      <c r="D36" s="166">
        <v>6975</v>
      </c>
      <c r="E36" s="166">
        <v>1961</v>
      </c>
      <c r="F36" s="165">
        <v>46458</v>
      </c>
      <c r="G36" s="166">
        <v>16091</v>
      </c>
      <c r="H36" s="166">
        <v>30367</v>
      </c>
      <c r="I36" s="166">
        <v>29520</v>
      </c>
      <c r="J36" s="165">
        <v>17518</v>
      </c>
      <c r="K36" s="166">
        <v>12002</v>
      </c>
      <c r="L36" s="166">
        <v>847</v>
      </c>
    </row>
    <row r="37" spans="1:12">
      <c r="A37" s="161">
        <v>30</v>
      </c>
      <c r="B37" s="3" t="s">
        <v>94</v>
      </c>
      <c r="C37" s="165">
        <v>142494</v>
      </c>
      <c r="D37" s="166">
        <v>8628</v>
      </c>
      <c r="E37" s="166">
        <v>1447</v>
      </c>
      <c r="F37" s="165">
        <v>132419</v>
      </c>
      <c r="G37" s="166">
        <v>5324</v>
      </c>
      <c r="H37" s="166">
        <v>127095</v>
      </c>
      <c r="I37" s="166">
        <v>124745</v>
      </c>
      <c r="J37" s="165">
        <v>87510</v>
      </c>
      <c r="K37" s="166">
        <v>37235</v>
      </c>
      <c r="L37" s="166">
        <v>2350</v>
      </c>
    </row>
    <row r="38" spans="1:12">
      <c r="A38" s="161">
        <v>31</v>
      </c>
      <c r="B38" s="3" t="s">
        <v>95</v>
      </c>
      <c r="C38" s="165">
        <v>37940</v>
      </c>
      <c r="D38" s="166">
        <v>4696</v>
      </c>
      <c r="E38" s="166">
        <v>134</v>
      </c>
      <c r="F38" s="165">
        <v>33110</v>
      </c>
      <c r="G38" s="166">
        <v>3271</v>
      </c>
      <c r="H38" s="166">
        <v>29839</v>
      </c>
      <c r="I38" s="166">
        <v>29642</v>
      </c>
      <c r="J38" s="165">
        <v>23887</v>
      </c>
      <c r="K38" s="166">
        <v>5755</v>
      </c>
      <c r="L38" s="166">
        <v>197</v>
      </c>
    </row>
    <row r="39" spans="1:12">
      <c r="A39" s="161">
        <v>32</v>
      </c>
      <c r="B39" s="3" t="s">
        <v>67</v>
      </c>
      <c r="C39" s="165">
        <v>69095</v>
      </c>
      <c r="D39" s="166">
        <v>0</v>
      </c>
      <c r="E39" s="166">
        <v>0</v>
      </c>
      <c r="F39" s="165">
        <v>69095</v>
      </c>
      <c r="G39" s="166">
        <v>0</v>
      </c>
      <c r="H39" s="166">
        <v>69095</v>
      </c>
      <c r="I39" s="166">
        <v>68762</v>
      </c>
      <c r="J39" s="165">
        <v>56997</v>
      </c>
      <c r="K39" s="166">
        <v>11765</v>
      </c>
      <c r="L39" s="166">
        <v>333</v>
      </c>
    </row>
    <row r="40" spans="1:12">
      <c r="A40" s="161">
        <v>33</v>
      </c>
      <c r="B40" s="3" t="s">
        <v>96</v>
      </c>
      <c r="C40" s="165">
        <v>156134</v>
      </c>
      <c r="D40" s="166">
        <v>194</v>
      </c>
      <c r="E40" s="166">
        <v>38</v>
      </c>
      <c r="F40" s="165">
        <v>155902</v>
      </c>
      <c r="G40" s="166">
        <v>1338</v>
      </c>
      <c r="H40" s="166">
        <v>154564</v>
      </c>
      <c r="I40" s="166">
        <v>151212</v>
      </c>
      <c r="J40" s="165">
        <v>106516</v>
      </c>
      <c r="K40" s="166">
        <v>44696</v>
      </c>
      <c r="L40" s="166">
        <v>3352</v>
      </c>
    </row>
    <row r="41" spans="1:12">
      <c r="A41" s="161">
        <v>34</v>
      </c>
      <c r="B41" s="3" t="s">
        <v>97</v>
      </c>
      <c r="C41" s="165">
        <v>374325</v>
      </c>
      <c r="D41" s="166">
        <v>8877</v>
      </c>
      <c r="E41" s="166">
        <v>3243</v>
      </c>
      <c r="F41" s="165">
        <v>362205</v>
      </c>
      <c r="G41" s="166">
        <v>12758</v>
      </c>
      <c r="H41" s="166">
        <v>349447</v>
      </c>
      <c r="I41" s="166">
        <v>340769</v>
      </c>
      <c r="J41" s="165">
        <v>207810</v>
      </c>
      <c r="K41" s="166">
        <v>132959</v>
      </c>
      <c r="L41" s="166">
        <v>8678</v>
      </c>
    </row>
    <row r="42" spans="1:12">
      <c r="A42" s="161">
        <v>35</v>
      </c>
      <c r="B42" s="3" t="s">
        <v>3</v>
      </c>
      <c r="C42" s="165">
        <v>23838</v>
      </c>
      <c r="D42" s="166">
        <v>793</v>
      </c>
      <c r="E42" s="166">
        <v>665</v>
      </c>
      <c r="F42" s="165">
        <v>22380</v>
      </c>
      <c r="G42" s="166">
        <v>6574</v>
      </c>
      <c r="H42" s="166">
        <v>15806</v>
      </c>
      <c r="I42" s="166">
        <v>15217</v>
      </c>
      <c r="J42" s="165">
        <v>9798</v>
      </c>
      <c r="K42" s="166">
        <v>5419</v>
      </c>
      <c r="L42" s="166">
        <v>589</v>
      </c>
    </row>
    <row r="43" spans="1:12">
      <c r="A43" s="161">
        <v>36</v>
      </c>
      <c r="B43" s="3" t="s">
        <v>98</v>
      </c>
      <c r="C43" s="165">
        <v>287281</v>
      </c>
      <c r="D43" s="166">
        <v>34908</v>
      </c>
      <c r="E43" s="166">
        <v>3777</v>
      </c>
      <c r="F43" s="165">
        <v>248596</v>
      </c>
      <c r="G43" s="166">
        <v>14103</v>
      </c>
      <c r="H43" s="166">
        <v>234493</v>
      </c>
      <c r="I43" s="166">
        <v>223730</v>
      </c>
      <c r="J43" s="165">
        <v>107083</v>
      </c>
      <c r="K43" s="166">
        <v>116647</v>
      </c>
      <c r="L43" s="166">
        <v>10763</v>
      </c>
    </row>
    <row r="44" spans="1:12">
      <c r="A44" s="161">
        <v>37</v>
      </c>
      <c r="B44" s="3" t="s">
        <v>99</v>
      </c>
      <c r="C44" s="165">
        <v>297626</v>
      </c>
      <c r="D44" s="166">
        <v>43392</v>
      </c>
      <c r="E44" s="166">
        <v>10713</v>
      </c>
      <c r="F44" s="165">
        <v>243521</v>
      </c>
      <c r="G44" s="166">
        <v>9133</v>
      </c>
      <c r="H44" s="166">
        <v>234388</v>
      </c>
      <c r="I44" s="166">
        <v>221817</v>
      </c>
      <c r="J44" s="165">
        <v>65553</v>
      </c>
      <c r="K44" s="166">
        <v>156264</v>
      </c>
      <c r="L44" s="166">
        <v>12571</v>
      </c>
    </row>
    <row r="45" spans="1:12">
      <c r="A45" s="161">
        <v>38</v>
      </c>
      <c r="B45" s="3" t="s">
        <v>4</v>
      </c>
      <c r="C45" s="165">
        <v>0</v>
      </c>
      <c r="D45" s="166">
        <v>0</v>
      </c>
      <c r="E45" s="166">
        <v>0</v>
      </c>
      <c r="F45" s="165">
        <v>0</v>
      </c>
      <c r="G45" s="166">
        <v>0</v>
      </c>
      <c r="H45" s="166">
        <v>0</v>
      </c>
      <c r="I45" s="166">
        <v>0</v>
      </c>
      <c r="J45" s="165">
        <v>0</v>
      </c>
      <c r="K45" s="166">
        <v>0</v>
      </c>
      <c r="L45" s="166">
        <v>0</v>
      </c>
    </row>
    <row r="46" spans="1:12">
      <c r="A46" s="161">
        <v>39</v>
      </c>
      <c r="B46" s="3" t="s">
        <v>5</v>
      </c>
      <c r="C46" s="165">
        <v>700</v>
      </c>
      <c r="D46" s="166">
        <v>14</v>
      </c>
      <c r="E46" s="166">
        <v>2</v>
      </c>
      <c r="F46" s="165">
        <v>684</v>
      </c>
      <c r="G46" s="166">
        <v>15</v>
      </c>
      <c r="H46" s="166">
        <v>669</v>
      </c>
      <c r="I46" s="166">
        <v>655</v>
      </c>
      <c r="J46" s="165">
        <v>224</v>
      </c>
      <c r="K46" s="166">
        <v>431</v>
      </c>
      <c r="L46" s="166">
        <v>14</v>
      </c>
    </row>
    <row r="47" spans="1:12">
      <c r="A47" s="168">
        <v>40</v>
      </c>
      <c r="B47" s="4" t="s">
        <v>39</v>
      </c>
      <c r="C47" s="169">
        <v>2633586</v>
      </c>
      <c r="D47" s="170">
        <v>205766</v>
      </c>
      <c r="E47" s="170">
        <v>51655</v>
      </c>
      <c r="F47" s="169">
        <v>2376165</v>
      </c>
      <c r="G47" s="170">
        <v>150764</v>
      </c>
      <c r="H47" s="170">
        <v>2225401</v>
      </c>
      <c r="I47" s="170">
        <v>2161152</v>
      </c>
      <c r="J47" s="169">
        <v>1296784</v>
      </c>
      <c r="K47" s="170">
        <v>864368</v>
      </c>
      <c r="L47" s="170">
        <v>64249</v>
      </c>
    </row>
    <row r="48" spans="1:12">
      <c r="A48" s="109" t="s">
        <v>194</v>
      </c>
    </row>
  </sheetData>
  <mergeCells count="8">
    <mergeCell ref="C3:C7"/>
    <mergeCell ref="L6:L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46AE5-AD27-47C2-A6D4-DA569DC4CE99}">
  <dimension ref="A1:G54"/>
  <sheetViews>
    <sheetView workbookViewId="0">
      <pane xSplit="2" ySplit="5" topLeftCell="C6" activePane="bottomRight" state="frozen"/>
      <selection activeCell="B4" sqref="B4"/>
      <selection pane="topRight" activeCell="B4" sqref="B4"/>
      <selection pane="bottomLeft" activeCell="B4" sqref="B4"/>
      <selection pane="bottomRight" activeCell="C6" sqref="C6"/>
    </sheetView>
  </sheetViews>
  <sheetFormatPr defaultRowHeight="13"/>
  <cols>
    <col min="1" max="1" width="3.1640625" style="52" customWidth="1"/>
    <col min="2" max="2" width="18.75" style="52" customWidth="1"/>
    <col min="3" max="7" width="14.25" style="52" customWidth="1"/>
    <col min="8" max="16384" width="8.6640625" style="52"/>
  </cols>
  <sheetData>
    <row r="1" spans="1:7">
      <c r="A1" s="288" t="s">
        <v>403</v>
      </c>
      <c r="E1" s="323" t="s">
        <v>402</v>
      </c>
    </row>
    <row r="2" spans="1:7" ht="13.5" customHeight="1"/>
    <row r="3" spans="1:7" ht="30" customHeight="1">
      <c r="A3" s="355"/>
      <c r="B3" s="356" t="s">
        <v>407</v>
      </c>
      <c r="C3" s="351" t="s">
        <v>404</v>
      </c>
      <c r="D3" s="351" t="s">
        <v>405</v>
      </c>
      <c r="E3" s="352" t="s">
        <v>436</v>
      </c>
      <c r="F3" s="324" t="s">
        <v>406</v>
      </c>
      <c r="G3" s="325" t="s">
        <v>435</v>
      </c>
    </row>
    <row r="4" spans="1:7" ht="15">
      <c r="A4" s="357"/>
      <c r="B4" s="358"/>
      <c r="C4" s="353" t="s">
        <v>408</v>
      </c>
      <c r="D4" s="353" t="s">
        <v>409</v>
      </c>
      <c r="E4" s="354" t="s">
        <v>419</v>
      </c>
      <c r="F4" s="340" t="s">
        <v>437</v>
      </c>
      <c r="G4" s="341" t="s">
        <v>426</v>
      </c>
    </row>
    <row r="5" spans="1:7">
      <c r="A5" s="326"/>
      <c r="B5" s="327"/>
      <c r="C5" s="328" t="s">
        <v>180</v>
      </c>
      <c r="D5" s="329" t="s">
        <v>181</v>
      </c>
      <c r="E5" s="330" t="s">
        <v>182</v>
      </c>
      <c r="F5" s="331" t="s">
        <v>410</v>
      </c>
      <c r="G5" s="332" t="s">
        <v>190</v>
      </c>
    </row>
    <row r="6" spans="1:7">
      <c r="A6" s="333">
        <v>1</v>
      </c>
      <c r="B6" s="266" t="s">
        <v>73</v>
      </c>
      <c r="C6" s="334">
        <v>10032987</v>
      </c>
      <c r="D6" s="334">
        <v>149156740.47565976</v>
      </c>
      <c r="E6" s="334">
        <v>10401497.313916039</v>
      </c>
      <c r="F6" s="335">
        <f t="shared" ref="F6:F42" si="0">D6/C6</f>
        <v>14.866633483693317</v>
      </c>
      <c r="G6" s="335">
        <f t="shared" ref="G6:G45" si="1">E6/C6</f>
        <v>1.0367298705675627</v>
      </c>
    </row>
    <row r="7" spans="1:7">
      <c r="A7" s="333">
        <v>2</v>
      </c>
      <c r="B7" s="266" t="s">
        <v>74</v>
      </c>
      <c r="C7" s="334">
        <v>800154</v>
      </c>
      <c r="D7" s="334">
        <v>10491578.186900415</v>
      </c>
      <c r="E7" s="334">
        <v>719706.54843439395</v>
      </c>
      <c r="F7" s="335">
        <f t="shared" si="0"/>
        <v>13.111948683503943</v>
      </c>
      <c r="G7" s="335">
        <f t="shared" si="1"/>
        <v>0.89946003948539155</v>
      </c>
    </row>
    <row r="8" spans="1:7">
      <c r="A8" s="333">
        <v>3</v>
      </c>
      <c r="B8" s="266" t="s">
        <v>75</v>
      </c>
      <c r="C8" s="334">
        <v>1597578</v>
      </c>
      <c r="D8" s="334">
        <v>65351070.996638685</v>
      </c>
      <c r="E8" s="334">
        <v>4604614.8203273267</v>
      </c>
      <c r="F8" s="335">
        <f t="shared" si="0"/>
        <v>40.906341347113369</v>
      </c>
      <c r="G8" s="335">
        <f t="shared" si="1"/>
        <v>2.8822472645012178</v>
      </c>
    </row>
    <row r="9" spans="1:7">
      <c r="A9" s="333">
        <v>4</v>
      </c>
      <c r="B9" s="266" t="s">
        <v>76</v>
      </c>
      <c r="C9" s="334">
        <v>563050</v>
      </c>
      <c r="D9" s="334">
        <v>7555499.4613570906</v>
      </c>
      <c r="E9" s="334">
        <v>461261.93521589268</v>
      </c>
      <c r="F9" s="335">
        <f t="shared" si="0"/>
        <v>13.418878361348176</v>
      </c>
      <c r="G9" s="335">
        <f t="shared" si="1"/>
        <v>0.8192202028521316</v>
      </c>
    </row>
    <row r="10" spans="1:7">
      <c r="A10" s="333">
        <v>5</v>
      </c>
      <c r="B10" s="266" t="s">
        <v>77</v>
      </c>
      <c r="C10" s="334">
        <v>38340649</v>
      </c>
      <c r="D10" s="334">
        <v>159851702.92810118</v>
      </c>
      <c r="E10" s="334">
        <v>9340413.0221727807</v>
      </c>
      <c r="F10" s="335">
        <f t="shared" si="0"/>
        <v>4.169248750278097</v>
      </c>
      <c r="G10" s="335">
        <f t="shared" si="1"/>
        <v>0.24361645579272226</v>
      </c>
    </row>
    <row r="11" spans="1:7">
      <c r="A11" s="333">
        <v>6</v>
      </c>
      <c r="B11" s="266" t="s">
        <v>78</v>
      </c>
      <c r="C11" s="334">
        <v>3586000</v>
      </c>
      <c r="D11" s="334">
        <v>22614829.276136648</v>
      </c>
      <c r="E11" s="334">
        <v>1367839.5068714775</v>
      </c>
      <c r="F11" s="335">
        <f t="shared" si="0"/>
        <v>6.3064219955763097</v>
      </c>
      <c r="G11" s="335">
        <f t="shared" si="1"/>
        <v>0.38143879165406508</v>
      </c>
    </row>
    <row r="12" spans="1:7">
      <c r="A12" s="333">
        <v>7</v>
      </c>
      <c r="B12" s="266" t="s">
        <v>79</v>
      </c>
      <c r="C12" s="334">
        <v>11953629</v>
      </c>
      <c r="D12" s="334">
        <v>260224149.9396244</v>
      </c>
      <c r="E12" s="334">
        <v>11339812.267442882</v>
      </c>
      <c r="F12" s="335">
        <f t="shared" si="0"/>
        <v>21.769468496941339</v>
      </c>
      <c r="G12" s="335">
        <f t="shared" si="1"/>
        <v>0.94865017706697119</v>
      </c>
    </row>
    <row r="13" spans="1:7">
      <c r="A13" s="333">
        <v>8</v>
      </c>
      <c r="B13" s="266" t="s">
        <v>80</v>
      </c>
      <c r="C13" s="334">
        <v>28006932</v>
      </c>
      <c r="D13" s="334">
        <v>679290131.72993016</v>
      </c>
      <c r="E13" s="334">
        <v>43321112.930676028</v>
      </c>
      <c r="F13" s="335">
        <f t="shared" si="0"/>
        <v>24.254357161645917</v>
      </c>
      <c r="G13" s="335">
        <f t="shared" si="1"/>
        <v>1.5467996612651478</v>
      </c>
    </row>
    <row r="14" spans="1:7">
      <c r="A14" s="333">
        <v>9</v>
      </c>
      <c r="B14" s="266" t="s">
        <v>81</v>
      </c>
      <c r="C14" s="334">
        <v>16834612</v>
      </c>
      <c r="D14" s="334">
        <v>634343201.62839019</v>
      </c>
      <c r="E14" s="334">
        <v>52399795.249072164</v>
      </c>
      <c r="F14" s="335">
        <f t="shared" si="0"/>
        <v>37.680892296679616</v>
      </c>
      <c r="G14" s="335">
        <f t="shared" si="1"/>
        <v>3.1126226876551812</v>
      </c>
    </row>
    <row r="15" spans="1:7">
      <c r="A15" s="333">
        <v>10</v>
      </c>
      <c r="B15" s="266" t="s">
        <v>82</v>
      </c>
      <c r="C15" s="334">
        <v>13997987</v>
      </c>
      <c r="D15" s="334">
        <v>36919061.127984256</v>
      </c>
      <c r="E15" s="334">
        <v>2198760.1097204951</v>
      </c>
      <c r="F15" s="335">
        <f t="shared" si="0"/>
        <v>2.637455023210427</v>
      </c>
      <c r="G15" s="335">
        <f t="shared" si="1"/>
        <v>0.15707687896270336</v>
      </c>
    </row>
    <row r="16" spans="1:7">
      <c r="A16" s="333">
        <v>11</v>
      </c>
      <c r="B16" s="266" t="s">
        <v>83</v>
      </c>
      <c r="C16" s="334">
        <v>6595483</v>
      </c>
      <c r="D16" s="334">
        <v>300565396.47117627</v>
      </c>
      <c r="E16" s="334">
        <v>23431191.031584382</v>
      </c>
      <c r="F16" s="335">
        <f t="shared" si="0"/>
        <v>45.571400376769411</v>
      </c>
      <c r="G16" s="335">
        <f t="shared" si="1"/>
        <v>3.5526118453469415</v>
      </c>
    </row>
    <row r="17" spans="1:7">
      <c r="A17" s="333">
        <v>12</v>
      </c>
      <c r="B17" s="266" t="s">
        <v>84</v>
      </c>
      <c r="C17" s="334">
        <v>27342722</v>
      </c>
      <c r="D17" s="334">
        <v>1543453565.6876338</v>
      </c>
      <c r="E17" s="334">
        <v>143588654.784123</v>
      </c>
      <c r="F17" s="335">
        <f t="shared" si="0"/>
        <v>56.44842403355576</v>
      </c>
      <c r="G17" s="335">
        <f t="shared" si="1"/>
        <v>5.2514396622297888</v>
      </c>
    </row>
    <row r="18" spans="1:7">
      <c r="A18" s="333">
        <v>13</v>
      </c>
      <c r="B18" s="266" t="s">
        <v>85</v>
      </c>
      <c r="C18" s="334">
        <v>8806635</v>
      </c>
      <c r="D18" s="334">
        <v>50096154.76505243</v>
      </c>
      <c r="E18" s="334">
        <v>3544395.695565043</v>
      </c>
      <c r="F18" s="335">
        <f t="shared" si="0"/>
        <v>5.6884558932046607</v>
      </c>
      <c r="G18" s="335">
        <f t="shared" si="1"/>
        <v>0.40246878581490469</v>
      </c>
    </row>
    <row r="19" spans="1:7">
      <c r="A19" s="333">
        <v>14</v>
      </c>
      <c r="B19" s="266" t="s">
        <v>86</v>
      </c>
      <c r="C19" s="334">
        <v>11736949</v>
      </c>
      <c r="D19" s="334">
        <v>33481671.569676943</v>
      </c>
      <c r="E19" s="334">
        <v>1945284.1655293996</v>
      </c>
      <c r="F19" s="335">
        <f t="shared" si="0"/>
        <v>2.8526724934799446</v>
      </c>
      <c r="G19" s="335">
        <f t="shared" si="1"/>
        <v>0.16574019070283083</v>
      </c>
    </row>
    <row r="20" spans="1:7">
      <c r="A20" s="333">
        <v>15</v>
      </c>
      <c r="B20" s="266" t="s">
        <v>70</v>
      </c>
      <c r="C20" s="334">
        <v>10458558</v>
      </c>
      <c r="D20" s="334">
        <v>9264595.9048881121</v>
      </c>
      <c r="E20" s="334">
        <v>527219.40530693135</v>
      </c>
      <c r="F20" s="335">
        <f t="shared" si="0"/>
        <v>0.88583874611472369</v>
      </c>
      <c r="G20" s="335">
        <f t="shared" si="1"/>
        <v>5.0410334322086407E-2</v>
      </c>
    </row>
    <row r="21" spans="1:7">
      <c r="A21" s="333">
        <v>16</v>
      </c>
      <c r="B21" s="266" t="s">
        <v>71</v>
      </c>
      <c r="C21" s="334">
        <v>16704923</v>
      </c>
      <c r="D21" s="334">
        <v>9322274.2896536104</v>
      </c>
      <c r="E21" s="334">
        <v>565432.82225941261</v>
      </c>
      <c r="F21" s="335">
        <f t="shared" si="0"/>
        <v>0.55805550792743019</v>
      </c>
      <c r="G21" s="335">
        <f t="shared" si="1"/>
        <v>3.3848274682823296E-2</v>
      </c>
    </row>
    <row r="22" spans="1:7">
      <c r="A22" s="333">
        <v>17</v>
      </c>
      <c r="B22" s="266" t="s">
        <v>72</v>
      </c>
      <c r="C22" s="334">
        <v>6903300</v>
      </c>
      <c r="D22" s="334">
        <v>4909142.6527053686</v>
      </c>
      <c r="E22" s="334">
        <v>289736.10826406267</v>
      </c>
      <c r="F22" s="335">
        <f t="shared" si="0"/>
        <v>0.71112984408983659</v>
      </c>
      <c r="G22" s="335">
        <f t="shared" si="1"/>
        <v>4.1970667400237957E-2</v>
      </c>
    </row>
    <row r="23" spans="1:7">
      <c r="A23" s="333">
        <v>18</v>
      </c>
      <c r="B23" s="266" t="s">
        <v>87</v>
      </c>
      <c r="C23" s="334">
        <v>13536084</v>
      </c>
      <c r="D23" s="334">
        <v>17582153.308061264</v>
      </c>
      <c r="E23" s="334">
        <v>999610.57722754648</v>
      </c>
      <c r="F23" s="335">
        <f t="shared" si="0"/>
        <v>1.2989098847245086</v>
      </c>
      <c r="G23" s="335">
        <f t="shared" si="1"/>
        <v>7.3847840869452827E-2</v>
      </c>
    </row>
    <row r="24" spans="1:7">
      <c r="A24" s="333">
        <v>19</v>
      </c>
      <c r="B24" s="266" t="s">
        <v>88</v>
      </c>
      <c r="C24" s="334">
        <v>16062710</v>
      </c>
      <c r="D24" s="334">
        <v>10975046.757362992</v>
      </c>
      <c r="E24" s="334">
        <v>626560.05227676185</v>
      </c>
      <c r="F24" s="335">
        <f t="shared" si="0"/>
        <v>0.68326246052895134</v>
      </c>
      <c r="G24" s="335">
        <f t="shared" si="1"/>
        <v>3.9007119737376937E-2</v>
      </c>
    </row>
    <row r="25" spans="1:7">
      <c r="A25" s="333">
        <v>20</v>
      </c>
      <c r="B25" s="266" t="s">
        <v>89</v>
      </c>
      <c r="C25" s="334">
        <v>5456460</v>
      </c>
      <c r="D25" s="334">
        <v>2441275.9269804489</v>
      </c>
      <c r="E25" s="334">
        <v>140779.86337138596</v>
      </c>
      <c r="F25" s="335">
        <f t="shared" si="0"/>
        <v>0.44741021229523331</v>
      </c>
      <c r="G25" s="335">
        <f t="shared" si="1"/>
        <v>2.5800585612537424E-2</v>
      </c>
    </row>
    <row r="26" spans="1:7">
      <c r="A26" s="333">
        <v>21</v>
      </c>
      <c r="B26" s="266" t="s">
        <v>90</v>
      </c>
      <c r="C26" s="334">
        <v>55377713</v>
      </c>
      <c r="D26" s="334">
        <v>68036336.662814796</v>
      </c>
      <c r="E26" s="334">
        <v>3983071.1739383736</v>
      </c>
      <c r="F26" s="335">
        <f t="shared" si="0"/>
        <v>1.2285869707695367</v>
      </c>
      <c r="G26" s="335">
        <f t="shared" si="1"/>
        <v>7.1925526681435425E-2</v>
      </c>
    </row>
    <row r="27" spans="1:7">
      <c r="A27" s="333">
        <v>22</v>
      </c>
      <c r="B27" s="266" t="s">
        <v>64</v>
      </c>
      <c r="C27" s="334">
        <v>9929313</v>
      </c>
      <c r="D27" s="334">
        <v>15212440.855766099</v>
      </c>
      <c r="E27" s="334">
        <v>869716.70449403021</v>
      </c>
      <c r="F27" s="335">
        <f t="shared" si="0"/>
        <v>1.5320738560428198</v>
      </c>
      <c r="G27" s="335">
        <f t="shared" si="1"/>
        <v>8.7590823704926032E-2</v>
      </c>
    </row>
    <row r="28" spans="1:7">
      <c r="A28" s="333">
        <v>23</v>
      </c>
      <c r="B28" s="266" t="s">
        <v>91</v>
      </c>
      <c r="C28" s="334">
        <v>60836569</v>
      </c>
      <c r="D28" s="334">
        <v>74977641.259453654</v>
      </c>
      <c r="E28" s="334">
        <v>5098675.7604226237</v>
      </c>
      <c r="F28" s="335">
        <f t="shared" si="0"/>
        <v>1.2324436188939856</v>
      </c>
      <c r="G28" s="335">
        <f t="shared" si="1"/>
        <v>8.3809390375427381E-2</v>
      </c>
    </row>
    <row r="29" spans="1:7">
      <c r="A29" s="333">
        <v>24</v>
      </c>
      <c r="B29" s="266" t="s">
        <v>92</v>
      </c>
      <c r="C29" s="334">
        <v>24633709</v>
      </c>
      <c r="D29" s="334">
        <v>8693486374.5602989</v>
      </c>
      <c r="E29" s="334">
        <v>514429884.25569975</v>
      </c>
      <c r="F29" s="335">
        <f t="shared" si="0"/>
        <v>352.91016771206881</v>
      </c>
      <c r="G29" s="335">
        <f t="shared" si="1"/>
        <v>20.883168030266972</v>
      </c>
    </row>
    <row r="30" spans="1:7">
      <c r="A30" s="333">
        <v>25</v>
      </c>
      <c r="B30" s="266" t="s">
        <v>1</v>
      </c>
      <c r="C30" s="334">
        <v>4545590</v>
      </c>
      <c r="D30" s="334">
        <v>11512158.318362769</v>
      </c>
      <c r="E30" s="334">
        <v>388077.16812818451</v>
      </c>
      <c r="F30" s="335">
        <f t="shared" si="0"/>
        <v>2.5325993585789233</v>
      </c>
      <c r="G30" s="335">
        <f t="shared" si="1"/>
        <v>8.5374432830102251E-2</v>
      </c>
    </row>
    <row r="31" spans="1:7">
      <c r="A31" s="333">
        <v>26</v>
      </c>
      <c r="B31" s="266" t="s">
        <v>2</v>
      </c>
      <c r="C31" s="334">
        <v>4901980</v>
      </c>
      <c r="D31" s="334">
        <v>85944753.830217808</v>
      </c>
      <c r="E31" s="334">
        <v>2971017.4917805707</v>
      </c>
      <c r="F31" s="335">
        <f t="shared" si="0"/>
        <v>17.532661053333104</v>
      </c>
      <c r="G31" s="335">
        <f t="shared" si="1"/>
        <v>0.60608519246928194</v>
      </c>
    </row>
    <row r="32" spans="1:7">
      <c r="A32" s="333">
        <v>27</v>
      </c>
      <c r="B32" s="266" t="s">
        <v>65</v>
      </c>
      <c r="C32" s="334">
        <v>95478881</v>
      </c>
      <c r="D32" s="334">
        <v>88479493.371521205</v>
      </c>
      <c r="E32" s="334">
        <v>5538884.6685120892</v>
      </c>
      <c r="F32" s="335">
        <f t="shared" si="0"/>
        <v>0.92669177146641679</v>
      </c>
      <c r="G32" s="335">
        <f t="shared" si="1"/>
        <v>5.8011621109301532E-2</v>
      </c>
    </row>
    <row r="33" spans="1:7">
      <c r="A33" s="333">
        <v>28</v>
      </c>
      <c r="B33" s="266" t="s">
        <v>66</v>
      </c>
      <c r="C33" s="334">
        <v>35448224</v>
      </c>
      <c r="D33" s="334">
        <v>4647693.1422257554</v>
      </c>
      <c r="E33" s="334">
        <v>262295.53903381317</v>
      </c>
      <c r="F33" s="335">
        <f t="shared" si="0"/>
        <v>0.13111215789614045</v>
      </c>
      <c r="G33" s="335">
        <f t="shared" si="1"/>
        <v>7.3993985998794514E-3</v>
      </c>
    </row>
    <row r="34" spans="1:7">
      <c r="A34" s="333">
        <v>29</v>
      </c>
      <c r="B34" s="266" t="s">
        <v>93</v>
      </c>
      <c r="C34" s="334">
        <v>80718943</v>
      </c>
      <c r="D34" s="334">
        <v>15871559.491839882</v>
      </c>
      <c r="E34" s="334">
        <v>874379.1186641875</v>
      </c>
      <c r="F34" s="335">
        <f t="shared" si="0"/>
        <v>0.19662744458682868</v>
      </c>
      <c r="G34" s="335">
        <f t="shared" si="1"/>
        <v>1.0832390590944525E-2</v>
      </c>
    </row>
    <row r="35" spans="1:7">
      <c r="A35" s="333">
        <v>30</v>
      </c>
      <c r="B35" s="266" t="s">
        <v>94</v>
      </c>
      <c r="C35" s="334">
        <v>53578932</v>
      </c>
      <c r="D35" s="334">
        <v>2135440844.8137293</v>
      </c>
      <c r="E35" s="334">
        <v>146431197.12877056</v>
      </c>
      <c r="F35" s="335">
        <f t="shared" si="0"/>
        <v>39.855980048533432</v>
      </c>
      <c r="G35" s="335">
        <f t="shared" si="1"/>
        <v>2.7329995515545282</v>
      </c>
    </row>
    <row r="36" spans="1:7">
      <c r="A36" s="333">
        <v>31</v>
      </c>
      <c r="B36" s="266" t="s">
        <v>95</v>
      </c>
      <c r="C36" s="334">
        <v>51404997</v>
      </c>
      <c r="D36" s="334">
        <v>9801879.9875521865</v>
      </c>
      <c r="E36" s="334">
        <v>550612.79181791423</v>
      </c>
      <c r="F36" s="335">
        <f t="shared" si="0"/>
        <v>0.19067951677056194</v>
      </c>
      <c r="G36" s="335">
        <f t="shared" si="1"/>
        <v>1.0711269797718581E-2</v>
      </c>
    </row>
    <row r="37" spans="1:7">
      <c r="A37" s="333">
        <v>32</v>
      </c>
      <c r="B37" s="266" t="s">
        <v>67</v>
      </c>
      <c r="C37" s="334">
        <v>39739035</v>
      </c>
      <c r="D37" s="334">
        <v>102286868.74965927</v>
      </c>
      <c r="E37" s="334">
        <v>6843716.2896102956</v>
      </c>
      <c r="F37" s="335">
        <f t="shared" si="0"/>
        <v>2.5739645854424817</v>
      </c>
      <c r="G37" s="335">
        <f t="shared" si="1"/>
        <v>0.17221646901114473</v>
      </c>
    </row>
    <row r="38" spans="1:7">
      <c r="A38" s="333">
        <v>33</v>
      </c>
      <c r="B38" s="266" t="s">
        <v>96</v>
      </c>
      <c r="C38" s="334">
        <v>43680514</v>
      </c>
      <c r="D38" s="334">
        <v>107965910.61150888</v>
      </c>
      <c r="E38" s="334">
        <v>6387890.6422550911</v>
      </c>
      <c r="F38" s="335">
        <f t="shared" si="0"/>
        <v>2.4717179521172503</v>
      </c>
      <c r="G38" s="335">
        <f t="shared" si="1"/>
        <v>0.14624119675549357</v>
      </c>
    </row>
    <row r="39" spans="1:7">
      <c r="A39" s="333">
        <v>34</v>
      </c>
      <c r="B39" s="266" t="s">
        <v>97</v>
      </c>
      <c r="C39" s="334">
        <v>67586805</v>
      </c>
      <c r="D39" s="334">
        <v>153699759.5575566</v>
      </c>
      <c r="E39" s="334">
        <v>9140229.4656457752</v>
      </c>
      <c r="F39" s="335">
        <f t="shared" si="0"/>
        <v>2.2741089707903281</v>
      </c>
      <c r="G39" s="335">
        <f t="shared" si="1"/>
        <v>0.13523689225501598</v>
      </c>
    </row>
    <row r="40" spans="1:7">
      <c r="A40" s="333">
        <v>35</v>
      </c>
      <c r="B40" s="266" t="s">
        <v>3</v>
      </c>
      <c r="C40" s="334">
        <v>4431793</v>
      </c>
      <c r="D40" s="334">
        <v>13037397.717295563</v>
      </c>
      <c r="E40" s="334">
        <v>770595.08487970592</v>
      </c>
      <c r="F40" s="335">
        <f t="shared" si="0"/>
        <v>2.9417885080137007</v>
      </c>
      <c r="G40" s="335">
        <f t="shared" si="1"/>
        <v>0.17387885329475133</v>
      </c>
    </row>
    <row r="41" spans="1:7">
      <c r="A41" s="333">
        <v>36</v>
      </c>
      <c r="B41" s="266" t="s">
        <v>98</v>
      </c>
      <c r="C41" s="334">
        <v>74788605</v>
      </c>
      <c r="D41" s="334">
        <v>37055249.278810382</v>
      </c>
      <c r="E41" s="334">
        <v>2400999.2974080155</v>
      </c>
      <c r="F41" s="335">
        <f t="shared" si="0"/>
        <v>0.49546651229569505</v>
      </c>
      <c r="G41" s="335">
        <f t="shared" si="1"/>
        <v>3.2103811769293139E-2</v>
      </c>
    </row>
    <row r="42" spans="1:7">
      <c r="A42" s="333">
        <v>37</v>
      </c>
      <c r="B42" s="266" t="s">
        <v>99</v>
      </c>
      <c r="C42" s="334">
        <v>55262992</v>
      </c>
      <c r="D42" s="334">
        <v>297941912.11114633</v>
      </c>
      <c r="E42" s="334">
        <v>17864723.704639751</v>
      </c>
      <c r="F42" s="335">
        <f t="shared" si="0"/>
        <v>5.3913460225089933</v>
      </c>
      <c r="G42" s="335">
        <f t="shared" si="1"/>
        <v>0.32326739935904575</v>
      </c>
    </row>
    <row r="43" spans="1:7">
      <c r="A43" s="333">
        <v>38</v>
      </c>
      <c r="B43" s="266" t="s">
        <v>4</v>
      </c>
      <c r="C43" s="334">
        <v>1463403</v>
      </c>
      <c r="D43" s="334">
        <v>0</v>
      </c>
      <c r="E43" s="334">
        <v>0</v>
      </c>
      <c r="F43" s="335">
        <f>D43/C43</f>
        <v>0</v>
      </c>
      <c r="G43" s="335">
        <f t="shared" si="1"/>
        <v>0</v>
      </c>
    </row>
    <row r="44" spans="1:7">
      <c r="A44" s="333">
        <v>39</v>
      </c>
      <c r="B44" s="266" t="s">
        <v>5</v>
      </c>
      <c r="C44" s="334">
        <v>4692988</v>
      </c>
      <c r="D44" s="334">
        <v>49478773.477248609</v>
      </c>
      <c r="E44" s="334">
        <v>3362335.4078431004</v>
      </c>
      <c r="F44" s="335">
        <f>D44/C44</f>
        <v>10.543128061961507</v>
      </c>
      <c r="G44" s="335">
        <f t="shared" si="1"/>
        <v>0.71645940876965808</v>
      </c>
    </row>
    <row r="45" spans="1:7">
      <c r="A45" s="276"/>
      <c r="B45" s="297" t="s">
        <v>6</v>
      </c>
      <c r="C45" s="336">
        <f>SUM(C6:C44)</f>
        <v>1017818388</v>
      </c>
      <c r="D45" s="336">
        <f>SUM(D6:D44)</f>
        <v>15972766290.880922</v>
      </c>
      <c r="E45" s="336">
        <f>SUM(E6:E44)</f>
        <v>1039981979.9029013</v>
      </c>
      <c r="F45" s="337">
        <f>D45/C45</f>
        <v>15.693139836338782</v>
      </c>
      <c r="G45" s="338">
        <f t="shared" si="1"/>
        <v>1.0217755860615296</v>
      </c>
    </row>
    <row r="46" spans="1:7">
      <c r="A46" s="52" t="s">
        <v>432</v>
      </c>
    </row>
    <row r="47" spans="1:7">
      <c r="B47" s="52" t="s">
        <v>433</v>
      </c>
    </row>
    <row r="48" spans="1:7">
      <c r="B48" s="52" t="s">
        <v>434</v>
      </c>
    </row>
    <row r="50" spans="1:5">
      <c r="A50" s="52" t="s">
        <v>425</v>
      </c>
    </row>
    <row r="52" spans="1:5">
      <c r="C52" s="339"/>
    </row>
    <row r="53" spans="1:5">
      <c r="C53" s="339"/>
      <c r="D53" s="339"/>
      <c r="E53" s="339"/>
    </row>
    <row r="54" spans="1:5">
      <c r="C54" s="339"/>
      <c r="D54" s="339"/>
      <c r="E54" s="339"/>
    </row>
  </sheetData>
  <phoneticPr fontId="3"/>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D55F3-D1C2-47D1-BC01-E387041646F4}">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239</v>
      </c>
      <c r="S2" s="83" t="s">
        <v>240</v>
      </c>
      <c r="U2" s="290" t="s">
        <v>227</v>
      </c>
      <c r="W2" s="83" t="s">
        <v>216</v>
      </c>
      <c r="Y2" s="83" t="s">
        <v>241</v>
      </c>
    </row>
    <row r="3" spans="1:25" ht="44">
      <c r="B3" s="39"/>
      <c r="C3" s="40" t="s">
        <v>242</v>
      </c>
      <c r="D3" s="40" t="s">
        <v>243</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6">
        <f>データ入力!C6</f>
        <v>0</v>
      </c>
      <c r="D5" s="316">
        <f>投入係数表!C5</f>
        <v>0.14878986376356981</v>
      </c>
      <c r="E5" s="306">
        <f t="shared" ref="E5:E25" si="0">$C$5*D5</f>
        <v>0</v>
      </c>
      <c r="F5" s="316">
        <f>分析係数表!C8</f>
        <v>0.17333290637377241</v>
      </c>
      <c r="G5" s="306">
        <f t="shared" ref="G5:G13" si="1">E5*F5</f>
        <v>0</v>
      </c>
      <c r="H5" s="306">
        <f t="array" ref="H5:H43">MMULT(逆行列係数表!C5:AO43,G5:G43)</f>
        <v>0</v>
      </c>
      <c r="I5" s="306">
        <f t="shared" ref="I5:I11" si="2">C5+H5</f>
        <v>0</v>
      </c>
      <c r="J5" s="316">
        <f>分析係数表!G8</f>
        <v>0.15155149614048036</v>
      </c>
      <c r="K5" s="308">
        <f t="shared" ref="K5:K10" si="3">I5*J5</f>
        <v>0</v>
      </c>
      <c r="L5" s="49" t="s">
        <v>115</v>
      </c>
      <c r="M5" s="50" t="s">
        <v>115</v>
      </c>
      <c r="N5" s="318">
        <f>分析係数表!H8</f>
        <v>1.1299182227411633E-2</v>
      </c>
      <c r="O5" s="310">
        <f t="shared" ref="O5:O11" si="4">$M$44*N5</f>
        <v>0</v>
      </c>
      <c r="P5" s="316">
        <f>分析係数表!C8</f>
        <v>0.17333290637377241</v>
      </c>
      <c r="Q5" s="310">
        <f t="shared" ref="Q5:Q11" si="5">O5*P5</f>
        <v>0</v>
      </c>
      <c r="R5" s="310">
        <f t="array" ref="R5:R43">MMULT(逆行列係数表!C5:AO43,Q5:Q43)</f>
        <v>0</v>
      </c>
      <c r="S5" s="311">
        <f>I5+R5</f>
        <v>0</v>
      </c>
      <c r="T5" s="316">
        <f>分析係数表!F8</f>
        <v>0.42721038226158625</v>
      </c>
      <c r="U5" s="313">
        <f t="shared" ref="U5:U11" si="6">S5*T5</f>
        <v>0</v>
      </c>
      <c r="V5" s="320">
        <f>分析係数表!D8</f>
        <v>0.32298797552049696</v>
      </c>
      <c r="W5" s="291">
        <f t="shared" ref="W5:W12" si="7">ROUND(S5*V5,0)</f>
        <v>0</v>
      </c>
      <c r="X5" s="316">
        <f>分析係数表!E8</f>
        <v>0.12265584155979949</v>
      </c>
      <c r="Y5" s="292">
        <f t="shared" ref="Y5:Y11" si="8">ROUND(S5*X5,0)</f>
        <v>0</v>
      </c>
    </row>
    <row r="6" spans="1:25">
      <c r="A6" s="278">
        <v>2</v>
      </c>
      <c r="B6" s="266" t="s">
        <v>74</v>
      </c>
      <c r="C6" s="287"/>
      <c r="D6" s="316">
        <f>投入係数表!C6</f>
        <v>5.0435156994802714E-4</v>
      </c>
      <c r="E6" s="306">
        <f t="shared" si="0"/>
        <v>0</v>
      </c>
      <c r="F6" s="316">
        <f>分析係数表!C9</f>
        <v>0.39351462480142041</v>
      </c>
      <c r="G6" s="306">
        <f t="shared" si="1"/>
        <v>0</v>
      </c>
      <c r="H6" s="306">
        <v>0</v>
      </c>
      <c r="I6" s="306">
        <f t="shared" si="2"/>
        <v>0</v>
      </c>
      <c r="J6" s="316">
        <f>分析係数表!G9</f>
        <v>0.22817522849038765</v>
      </c>
      <c r="K6" s="308">
        <f t="shared" si="3"/>
        <v>0</v>
      </c>
      <c r="L6" s="49"/>
      <c r="M6" s="50"/>
      <c r="N6" s="318">
        <f>分析係数表!H9</f>
        <v>5.0911500837573466E-4</v>
      </c>
      <c r="O6" s="310">
        <f t="shared" si="4"/>
        <v>0</v>
      </c>
      <c r="P6" s="316">
        <f>分析係数表!C9</f>
        <v>0.39351462480142041</v>
      </c>
      <c r="Q6" s="310">
        <f t="shared" si="5"/>
        <v>0</v>
      </c>
      <c r="R6" s="310">
        <v>0</v>
      </c>
      <c r="S6" s="311">
        <f>I6+R6</f>
        <v>0</v>
      </c>
      <c r="T6" s="316">
        <f>分析係数表!F9</f>
        <v>0.63987813845992225</v>
      </c>
      <c r="U6" s="313">
        <f t="shared" si="6"/>
        <v>0</v>
      </c>
      <c r="V6" s="320">
        <f>分析係数表!D9</f>
        <v>0.29572434079210003</v>
      </c>
      <c r="W6" s="291">
        <f t="shared" si="7"/>
        <v>0</v>
      </c>
      <c r="X6" s="316">
        <f>分析係数表!E9</f>
        <v>0.26862065342998215</v>
      </c>
      <c r="Y6" s="292">
        <f t="shared" si="8"/>
        <v>0</v>
      </c>
    </row>
    <row r="7" spans="1:25">
      <c r="A7" s="278">
        <v>3</v>
      </c>
      <c r="B7" s="266" t="s">
        <v>75</v>
      </c>
      <c r="C7" s="287"/>
      <c r="D7" s="316">
        <f>投入係数表!C7</f>
        <v>0</v>
      </c>
      <c r="E7" s="306">
        <f t="shared" si="0"/>
        <v>0</v>
      </c>
      <c r="F7" s="316">
        <f>分析係数表!C10</f>
        <v>0.12671464860287895</v>
      </c>
      <c r="G7" s="306">
        <f t="shared" si="1"/>
        <v>0</v>
      </c>
      <c r="H7" s="306">
        <v>0</v>
      </c>
      <c r="I7" s="306">
        <f t="shared" si="2"/>
        <v>0</v>
      </c>
      <c r="J7" s="316">
        <f>分析係数表!G10</f>
        <v>0.17153349174243465</v>
      </c>
      <c r="K7" s="308">
        <f t="shared" si="3"/>
        <v>0</v>
      </c>
      <c r="L7" s="49"/>
      <c r="M7" s="50"/>
      <c r="N7" s="318">
        <f>分析係数表!H10</f>
        <v>1.1608350684055029E-3</v>
      </c>
      <c r="O7" s="310">
        <f t="shared" si="4"/>
        <v>0</v>
      </c>
      <c r="P7" s="316">
        <f>分析係数表!C10</f>
        <v>0.12671464860287895</v>
      </c>
      <c r="Q7" s="310">
        <f t="shared" si="5"/>
        <v>0</v>
      </c>
      <c r="R7" s="310">
        <v>0</v>
      </c>
      <c r="S7" s="311">
        <f>I7+R7</f>
        <v>0</v>
      </c>
      <c r="T7" s="316">
        <f>分析係数表!F10</f>
        <v>0.47381340455197063</v>
      </c>
      <c r="U7" s="313">
        <f t="shared" si="6"/>
        <v>0</v>
      </c>
      <c r="V7" s="320">
        <f>分析係数表!D10</f>
        <v>9.5045460793747427E-2</v>
      </c>
      <c r="W7" s="291">
        <f t="shared" si="7"/>
        <v>0</v>
      </c>
      <c r="X7" s="316">
        <f>分析係数表!E10</f>
        <v>4.2279520059697977E-2</v>
      </c>
      <c r="Y7" s="292">
        <f t="shared" si="8"/>
        <v>0</v>
      </c>
    </row>
    <row r="8" spans="1:25">
      <c r="A8" s="278">
        <v>4</v>
      </c>
      <c r="B8" s="266" t="s">
        <v>76</v>
      </c>
      <c r="C8" s="287"/>
      <c r="D8" s="316">
        <f>投入係数表!C8</f>
        <v>6.1506289018052096E-6</v>
      </c>
      <c r="E8" s="306">
        <f t="shared" si="0"/>
        <v>0</v>
      </c>
      <c r="F8" s="316">
        <f>分析係数表!C11</f>
        <v>9.348517078458185E-3</v>
      </c>
      <c r="G8" s="306">
        <f t="shared" si="1"/>
        <v>0</v>
      </c>
      <c r="H8" s="306">
        <v>0</v>
      </c>
      <c r="I8" s="306">
        <f t="shared" si="2"/>
        <v>0</v>
      </c>
      <c r="J8" s="316">
        <f>分析係数表!G11</f>
        <v>0.2579516055394917</v>
      </c>
      <c r="K8" s="308">
        <f t="shared" si="3"/>
        <v>0</v>
      </c>
      <c r="L8" s="49"/>
      <c r="M8" s="50"/>
      <c r="N8" s="318">
        <f>分析係数表!H11</f>
        <v>-1.9466162084954558E-5</v>
      </c>
      <c r="O8" s="310">
        <f t="shared" si="4"/>
        <v>0</v>
      </c>
      <c r="P8" s="316">
        <f>分析係数表!C11</f>
        <v>9.348517078458185E-3</v>
      </c>
      <c r="Q8" s="310">
        <f t="shared" si="5"/>
        <v>0</v>
      </c>
      <c r="R8" s="310">
        <v>0</v>
      </c>
      <c r="S8" s="311">
        <f>I8+R8</f>
        <v>0</v>
      </c>
      <c r="T8" s="316">
        <f>分析係数表!F11</f>
        <v>0.54360066960888753</v>
      </c>
      <c r="U8" s="313">
        <f t="shared" si="6"/>
        <v>0</v>
      </c>
      <c r="V8" s="320">
        <f>分析係数表!D11</f>
        <v>4.0785268604474206E-2</v>
      </c>
      <c r="W8" s="291">
        <f t="shared" si="7"/>
        <v>0</v>
      </c>
      <c r="X8" s="316">
        <f>分析係数表!E11</f>
        <v>3.926343022371024E-2</v>
      </c>
      <c r="Y8" s="292">
        <f t="shared" si="8"/>
        <v>0</v>
      </c>
    </row>
    <row r="9" spans="1:25">
      <c r="A9" s="278">
        <v>5</v>
      </c>
      <c r="B9" s="266" t="s">
        <v>77</v>
      </c>
      <c r="C9" s="287"/>
      <c r="D9" s="316">
        <f>投入係数表!C9</f>
        <v>0.13580588615185904</v>
      </c>
      <c r="E9" s="306">
        <f t="shared" si="0"/>
        <v>0</v>
      </c>
      <c r="F9" s="316">
        <f>分析係数表!C12</f>
        <v>0.26169189557273109</v>
      </c>
      <c r="G9" s="306">
        <f t="shared" si="1"/>
        <v>0</v>
      </c>
      <c r="H9" s="306">
        <v>0</v>
      </c>
      <c r="I9" s="306">
        <f t="shared" si="2"/>
        <v>0</v>
      </c>
      <c r="J9" s="316">
        <f>分析係数表!G12</f>
        <v>0.13770114594385849</v>
      </c>
      <c r="K9" s="308">
        <f t="shared" si="3"/>
        <v>0</v>
      </c>
      <c r="L9" s="49"/>
      <c r="M9" s="50"/>
      <c r="N9" s="318">
        <f>分析係数表!H12</f>
        <v>0.10146071966313146</v>
      </c>
      <c r="O9" s="310">
        <f t="shared" si="4"/>
        <v>0</v>
      </c>
      <c r="P9" s="316">
        <f>分析係数表!C12</f>
        <v>0.26169189557273109</v>
      </c>
      <c r="Q9" s="310">
        <f t="shared" si="5"/>
        <v>0</v>
      </c>
      <c r="R9" s="310">
        <v>0</v>
      </c>
      <c r="S9" s="311">
        <f t="shared" ref="S9:S38" si="9">I9+R9</f>
        <v>0</v>
      </c>
      <c r="T9" s="316">
        <f>分析係数表!F12</f>
        <v>0.33651535386825859</v>
      </c>
      <c r="U9" s="313">
        <f t="shared" si="6"/>
        <v>0</v>
      </c>
      <c r="V9" s="320">
        <f>分析係数表!D12</f>
        <v>3.4578030097235327E-2</v>
      </c>
      <c r="W9" s="291">
        <f t="shared" si="7"/>
        <v>0</v>
      </c>
      <c r="X9" s="316">
        <f>分析係数表!E12</f>
        <v>3.3355134693599395E-2</v>
      </c>
      <c r="Y9" s="292">
        <f t="shared" si="8"/>
        <v>0</v>
      </c>
    </row>
    <row r="10" spans="1:25">
      <c r="A10" s="278">
        <v>6</v>
      </c>
      <c r="B10" s="266" t="s">
        <v>78</v>
      </c>
      <c r="C10" s="287"/>
      <c r="D10" s="316">
        <f>投入係数表!C10</f>
        <v>2.4171971584094473E-3</v>
      </c>
      <c r="E10" s="306">
        <f t="shared" si="0"/>
        <v>0</v>
      </c>
      <c r="F10" s="316">
        <f>分析係数表!C13</f>
        <v>8.2810371123538395E-2</v>
      </c>
      <c r="G10" s="306">
        <f t="shared" si="1"/>
        <v>0</v>
      </c>
      <c r="H10" s="306">
        <v>0</v>
      </c>
      <c r="I10" s="306">
        <f t="shared" si="2"/>
        <v>0</v>
      </c>
      <c r="J10" s="316">
        <f>分析係数表!G13</f>
        <v>0.2721720626600464</v>
      </c>
      <c r="K10" s="308">
        <f t="shared" si="3"/>
        <v>0</v>
      </c>
      <c r="L10" s="49"/>
      <c r="M10" s="50"/>
      <c r="N10" s="318">
        <f>分析係数表!H13</f>
        <v>1.212874021164739E-2</v>
      </c>
      <c r="O10" s="310">
        <f t="shared" si="4"/>
        <v>0</v>
      </c>
      <c r="P10" s="316">
        <f>分析係数表!C13</f>
        <v>8.2810371123538395E-2</v>
      </c>
      <c r="Q10" s="310">
        <f t="shared" si="5"/>
        <v>0</v>
      </c>
      <c r="R10" s="310">
        <v>0</v>
      </c>
      <c r="S10" s="311">
        <f t="shared" si="9"/>
        <v>0</v>
      </c>
      <c r="T10" s="316">
        <f>分析係数表!F13</f>
        <v>0.39077170920544851</v>
      </c>
      <c r="U10" s="313">
        <f t="shared" si="6"/>
        <v>0</v>
      </c>
      <c r="V10" s="320">
        <f>分析係数表!D13</f>
        <v>0.12720758845381647</v>
      </c>
      <c r="W10" s="291">
        <f t="shared" si="7"/>
        <v>0</v>
      </c>
      <c r="X10" s="316">
        <f>分析係数表!E13</f>
        <v>9.5492852763317662E-2</v>
      </c>
      <c r="Y10" s="292">
        <f t="shared" si="8"/>
        <v>0</v>
      </c>
    </row>
    <row r="11" spans="1:25">
      <c r="A11" s="278">
        <v>7</v>
      </c>
      <c r="B11" s="266" t="s">
        <v>79</v>
      </c>
      <c r="C11" s="287"/>
      <c r="D11" s="316">
        <f>投入係数表!C11</f>
        <v>2.6410800504351569E-2</v>
      </c>
      <c r="E11" s="306">
        <f t="shared" si="0"/>
        <v>0</v>
      </c>
      <c r="F11" s="316">
        <f>分析係数表!C14</f>
        <v>0.29759344347769412</v>
      </c>
      <c r="G11" s="306">
        <f t="shared" si="1"/>
        <v>0</v>
      </c>
      <c r="H11" s="306">
        <v>0</v>
      </c>
      <c r="I11" s="306">
        <f t="shared" si="2"/>
        <v>0</v>
      </c>
      <c r="J11" s="316">
        <f>分析係数表!G14</f>
        <v>0.17335642824825784</v>
      </c>
      <c r="K11" s="308">
        <f t="shared" ref="K11:K38" si="10">I11*J11</f>
        <v>0</v>
      </c>
      <c r="L11" s="49"/>
      <c r="M11" s="50"/>
      <c r="N11" s="318">
        <f>分析係数表!H14</f>
        <v>1.9165801846449152E-3</v>
      </c>
      <c r="O11" s="310">
        <f t="shared" si="4"/>
        <v>0</v>
      </c>
      <c r="P11" s="316">
        <f>分析係数表!C14</f>
        <v>0.29759344347769412</v>
      </c>
      <c r="Q11" s="310">
        <f t="shared" si="5"/>
        <v>0</v>
      </c>
      <c r="R11" s="310">
        <v>0</v>
      </c>
      <c r="S11" s="311">
        <f t="shared" si="9"/>
        <v>0</v>
      </c>
      <c r="T11" s="316">
        <f>分析係数表!F14</f>
        <v>0.35598651785260127</v>
      </c>
      <c r="U11" s="313">
        <f t="shared" si="6"/>
        <v>0</v>
      </c>
      <c r="V11" s="320">
        <f>分析係数表!D14</f>
        <v>4.3833041969742803E-2</v>
      </c>
      <c r="W11" s="291">
        <f t="shared" si="7"/>
        <v>0</v>
      </c>
      <c r="X11" s="316">
        <f>分析係数表!E14</f>
        <v>3.8757158040430381E-2</v>
      </c>
      <c r="Y11" s="292">
        <f t="shared" si="8"/>
        <v>0</v>
      </c>
    </row>
    <row r="12" spans="1:25">
      <c r="A12" s="278">
        <v>8</v>
      </c>
      <c r="B12" s="266" t="s">
        <v>80</v>
      </c>
      <c r="C12" s="287"/>
      <c r="D12" s="316">
        <f>投入係数表!C12</f>
        <v>4.6910846634068332E-2</v>
      </c>
      <c r="E12" s="306">
        <f t="shared" si="0"/>
        <v>0</v>
      </c>
      <c r="F12" s="316">
        <f>分析係数表!C15</f>
        <v>0.21593049601829584</v>
      </c>
      <c r="G12" s="306">
        <f t="shared" si="1"/>
        <v>0</v>
      </c>
      <c r="H12" s="306">
        <v>0</v>
      </c>
      <c r="I12" s="306">
        <f t="shared" ref="I12:I38" si="11">C12+H12</f>
        <v>0</v>
      </c>
      <c r="J12" s="316">
        <f>分析係数表!G15</f>
        <v>0.1171240792325445</v>
      </c>
      <c r="K12" s="308">
        <f t="shared" si="10"/>
        <v>0</v>
      </c>
      <c r="L12" s="49"/>
      <c r="M12" s="50"/>
      <c r="N12" s="318">
        <f>分析係数表!H15</f>
        <v>7.9892300155183192E-3</v>
      </c>
      <c r="O12" s="310">
        <f t="shared" ref="O12:O43" si="12">$M$44*N12</f>
        <v>0</v>
      </c>
      <c r="P12" s="316">
        <f>分析係数表!C15</f>
        <v>0.21593049601829584</v>
      </c>
      <c r="Q12" s="310">
        <f t="shared" ref="Q12:Q38" si="13">O12*P12</f>
        <v>0</v>
      </c>
      <c r="R12" s="310">
        <v>0</v>
      </c>
      <c r="S12" s="311">
        <f t="shared" si="9"/>
        <v>0</v>
      </c>
      <c r="T12" s="316">
        <f>分析係数表!F15</f>
        <v>0.35842164855867914</v>
      </c>
      <c r="U12" s="313">
        <f t="shared" ref="U12:U43" si="14">S12*T12</f>
        <v>0</v>
      </c>
      <c r="V12" s="320">
        <f>分析係数表!D15</f>
        <v>1.5678367482667734E-2</v>
      </c>
      <c r="W12" s="291">
        <f t="shared" si="7"/>
        <v>0</v>
      </c>
      <c r="X12" s="316">
        <f>分析係数表!E15</f>
        <v>1.5634458686506418E-2</v>
      </c>
      <c r="Y12" s="292">
        <f t="shared" ref="Y12:Y43" si="15">ROUND(S12*X12,0)</f>
        <v>0</v>
      </c>
    </row>
    <row r="13" spans="1:25">
      <c r="A13" s="278">
        <v>9</v>
      </c>
      <c r="B13" s="266" t="s">
        <v>81</v>
      </c>
      <c r="C13" s="287"/>
      <c r="D13" s="316">
        <f>投入係数表!C13</f>
        <v>2.1441092351692961E-2</v>
      </c>
      <c r="E13" s="306">
        <f t="shared" si="0"/>
        <v>0</v>
      </c>
      <c r="F13" s="316">
        <f>分析係数表!C16</f>
        <v>0.18770505348742417</v>
      </c>
      <c r="G13" s="306">
        <f t="shared" si="1"/>
        <v>0</v>
      </c>
      <c r="H13" s="306">
        <v>0</v>
      </c>
      <c r="I13" s="306">
        <f t="shared" si="11"/>
        <v>0</v>
      </c>
      <c r="J13" s="316">
        <f>分析係数表!G16</f>
        <v>1.5279579137581789E-2</v>
      </c>
      <c r="K13" s="308">
        <f t="shared" si="10"/>
        <v>0</v>
      </c>
      <c r="L13" s="49"/>
      <c r="M13" s="50"/>
      <c r="N13" s="318">
        <f>分析係数表!H16</f>
        <v>6.0242927132958465E-3</v>
      </c>
      <c r="O13" s="310">
        <f t="shared" si="12"/>
        <v>0</v>
      </c>
      <c r="P13" s="316">
        <f>分析係数表!C16</f>
        <v>0.18770505348742417</v>
      </c>
      <c r="Q13" s="310">
        <f t="shared" si="13"/>
        <v>0</v>
      </c>
      <c r="R13" s="310">
        <v>0</v>
      </c>
      <c r="S13" s="311">
        <f t="shared" si="9"/>
        <v>0</v>
      </c>
      <c r="T13" s="316">
        <f>分析係数表!F16</f>
        <v>0.2627694146106877</v>
      </c>
      <c r="U13" s="313">
        <f t="shared" si="14"/>
        <v>0</v>
      </c>
      <c r="V13" s="320">
        <f>分析係数表!D16</f>
        <v>1.0339400475073228E-2</v>
      </c>
      <c r="W13" s="291">
        <f t="shared" ref="W13:W43" si="16">ROUND(S13*V13,0)</f>
        <v>0</v>
      </c>
      <c r="X13" s="316">
        <f>分析係数表!E16</f>
        <v>1.0339400475073228E-2</v>
      </c>
      <c r="Y13" s="292">
        <f t="shared" si="15"/>
        <v>0</v>
      </c>
    </row>
    <row r="14" spans="1:25">
      <c r="A14" s="278">
        <v>10</v>
      </c>
      <c r="B14" s="266" t="s">
        <v>82</v>
      </c>
      <c r="C14" s="287"/>
      <c r="D14" s="316">
        <f>投入係数表!C14</f>
        <v>8.0511732324630193E-3</v>
      </c>
      <c r="E14" s="306">
        <f t="shared" si="0"/>
        <v>0</v>
      </c>
      <c r="F14" s="316">
        <f>分析係数表!C17</f>
        <v>0.24245613901755958</v>
      </c>
      <c r="G14" s="306">
        <f t="shared" ref="G14:G38" si="17">E14*F14</f>
        <v>0</v>
      </c>
      <c r="H14" s="306">
        <v>0</v>
      </c>
      <c r="I14" s="306">
        <f t="shared" si="11"/>
        <v>0</v>
      </c>
      <c r="J14" s="316">
        <f>分析係数表!G17</f>
        <v>0.24054742090319753</v>
      </c>
      <c r="K14" s="308">
        <f t="shared" si="10"/>
        <v>0</v>
      </c>
      <c r="L14" s="49"/>
      <c r="M14" s="50"/>
      <c r="N14" s="318">
        <f>分析係数表!H17</f>
        <v>2.8816966460243139E-3</v>
      </c>
      <c r="O14" s="310">
        <f t="shared" si="12"/>
        <v>0</v>
      </c>
      <c r="P14" s="316">
        <f>分析係数表!C17</f>
        <v>0.24245613901755958</v>
      </c>
      <c r="Q14" s="310">
        <f t="shared" si="13"/>
        <v>0</v>
      </c>
      <c r="R14" s="310">
        <v>0</v>
      </c>
      <c r="S14" s="311">
        <f t="shared" si="9"/>
        <v>0</v>
      </c>
      <c r="T14" s="316">
        <f>分析係数表!F17</f>
        <v>0.42825667105631338</v>
      </c>
      <c r="U14" s="313">
        <f t="shared" si="14"/>
        <v>0</v>
      </c>
      <c r="V14" s="320">
        <f>分析係数表!D17</f>
        <v>5.1560411778863557E-2</v>
      </c>
      <c r="W14" s="291">
        <f t="shared" si="16"/>
        <v>0</v>
      </c>
      <c r="X14" s="316">
        <f>分析係数表!E17</f>
        <v>4.9008807340167618E-2</v>
      </c>
      <c r="Y14" s="292">
        <f t="shared" si="15"/>
        <v>0</v>
      </c>
    </row>
    <row r="15" spans="1:25">
      <c r="A15" s="278">
        <v>11</v>
      </c>
      <c r="B15" s="266" t="s">
        <v>83</v>
      </c>
      <c r="C15" s="287"/>
      <c r="D15" s="316">
        <f>投入係数表!C15</f>
        <v>2.6324691699726298E-3</v>
      </c>
      <c r="E15" s="306">
        <f t="shared" si="0"/>
        <v>0</v>
      </c>
      <c r="F15" s="316">
        <f>分析係数表!C18</f>
        <v>0.40831687749419565</v>
      </c>
      <c r="G15" s="306">
        <f t="shared" si="17"/>
        <v>0</v>
      </c>
      <c r="H15" s="306">
        <v>0</v>
      </c>
      <c r="I15" s="306">
        <f t="shared" si="11"/>
        <v>0</v>
      </c>
      <c r="J15" s="316">
        <f>分析係数表!G18</f>
        <v>0.21766947174074985</v>
      </c>
      <c r="K15" s="308">
        <f t="shared" si="10"/>
        <v>0</v>
      </c>
      <c r="L15" s="49"/>
      <c r="M15" s="50"/>
      <c r="N15" s="318">
        <f>分析係数表!H18</f>
        <v>4.4543159123807785E-4</v>
      </c>
      <c r="O15" s="310">
        <f t="shared" si="12"/>
        <v>0</v>
      </c>
      <c r="P15" s="316">
        <f>分析係数表!C18</f>
        <v>0.40831687749419565</v>
      </c>
      <c r="Q15" s="310">
        <f t="shared" si="13"/>
        <v>0</v>
      </c>
      <c r="R15" s="310">
        <v>0</v>
      </c>
      <c r="S15" s="311">
        <f t="shared" si="9"/>
        <v>0</v>
      </c>
      <c r="T15" s="316">
        <f>分析係数表!F18</f>
        <v>0.48997194925916815</v>
      </c>
      <c r="U15" s="313">
        <f t="shared" si="14"/>
        <v>0</v>
      </c>
      <c r="V15" s="320">
        <f>分析係数表!D18</f>
        <v>3.8565313316438733E-2</v>
      </c>
      <c r="W15" s="291">
        <f t="shared" si="16"/>
        <v>0</v>
      </c>
      <c r="X15" s="316">
        <f>分析係数表!E18</f>
        <v>3.6576455199010559E-2</v>
      </c>
      <c r="Y15" s="292">
        <f t="shared" si="15"/>
        <v>0</v>
      </c>
    </row>
    <row r="16" spans="1:25">
      <c r="A16" s="278">
        <v>12</v>
      </c>
      <c r="B16" s="266" t="s">
        <v>84</v>
      </c>
      <c r="C16" s="287"/>
      <c r="D16" s="316">
        <f>投入係数表!C16</f>
        <v>3.0753144509026051E-5</v>
      </c>
      <c r="E16" s="306">
        <f t="shared" si="0"/>
        <v>0</v>
      </c>
      <c r="F16" s="316">
        <f>分析係数表!C19</f>
        <v>0.72110086081153413</v>
      </c>
      <c r="G16" s="306">
        <f t="shared" si="17"/>
        <v>0</v>
      </c>
      <c r="H16" s="306">
        <v>0</v>
      </c>
      <c r="I16" s="306">
        <f t="shared" si="11"/>
        <v>0</v>
      </c>
      <c r="J16" s="316">
        <f>分析係数表!G19</f>
        <v>6.2445810408374151E-2</v>
      </c>
      <c r="K16" s="308">
        <f t="shared" si="10"/>
        <v>0</v>
      </c>
      <c r="L16" s="49"/>
      <c r="M16" s="50"/>
      <c r="N16" s="318">
        <f>分析係数表!H19</f>
        <v>-1.2604560155461526E-4</v>
      </c>
      <c r="O16" s="310">
        <f t="shared" si="12"/>
        <v>0</v>
      </c>
      <c r="P16" s="316">
        <f>分析係数表!C19</f>
        <v>0.72110086081153413</v>
      </c>
      <c r="Q16" s="310">
        <f t="shared" si="13"/>
        <v>0</v>
      </c>
      <c r="R16" s="310">
        <v>0</v>
      </c>
      <c r="S16" s="311">
        <f t="shared" si="9"/>
        <v>0</v>
      </c>
      <c r="T16" s="316">
        <f>分析係数表!F19</f>
        <v>0.21331101927013058</v>
      </c>
      <c r="U16" s="313">
        <f t="shared" si="14"/>
        <v>0</v>
      </c>
      <c r="V16" s="320">
        <f>分析係数表!D19</f>
        <v>1.2736199640345095E-2</v>
      </c>
      <c r="W16" s="291">
        <f t="shared" si="16"/>
        <v>0</v>
      </c>
      <c r="X16" s="316">
        <f>分析係数表!E19</f>
        <v>1.2523714081279422E-2</v>
      </c>
      <c r="Y16" s="292">
        <f t="shared" si="15"/>
        <v>0</v>
      </c>
    </row>
    <row r="17" spans="1:25">
      <c r="A17" s="278">
        <v>13</v>
      </c>
      <c r="B17" s="266" t="s">
        <v>85</v>
      </c>
      <c r="C17" s="287"/>
      <c r="D17" s="316">
        <f>投入係数表!C17</f>
        <v>0</v>
      </c>
      <c r="E17" s="306">
        <f t="shared" si="0"/>
        <v>0</v>
      </c>
      <c r="F17" s="316">
        <f>分析係数表!C20</f>
        <v>4.9598906854145253E-2</v>
      </c>
      <c r="G17" s="306">
        <f t="shared" si="17"/>
        <v>0</v>
      </c>
      <c r="H17" s="306">
        <v>0</v>
      </c>
      <c r="I17" s="306">
        <f t="shared" si="11"/>
        <v>0</v>
      </c>
      <c r="J17" s="316">
        <f>分析係数表!G20</f>
        <v>0.11671945764775135</v>
      </c>
      <c r="K17" s="308">
        <f t="shared" si="10"/>
        <v>0</v>
      </c>
      <c r="L17" s="49"/>
      <c r="M17" s="50"/>
      <c r="N17" s="318">
        <f>分析係数表!H20</f>
        <v>7.0439320449493942E-4</v>
      </c>
      <c r="O17" s="310">
        <f t="shared" si="12"/>
        <v>0</v>
      </c>
      <c r="P17" s="316">
        <f>分析係数表!C20</f>
        <v>4.9598906854145253E-2</v>
      </c>
      <c r="Q17" s="310">
        <f t="shared" si="13"/>
        <v>0</v>
      </c>
      <c r="R17" s="310">
        <v>0</v>
      </c>
      <c r="S17" s="311">
        <f t="shared" si="9"/>
        <v>0</v>
      </c>
      <c r="T17" s="316">
        <f>分析係数表!F20</f>
        <v>0.2109583665362576</v>
      </c>
      <c r="U17" s="313">
        <f t="shared" si="14"/>
        <v>0</v>
      </c>
      <c r="V17" s="320">
        <f>分析係数表!D20</f>
        <v>3.0797631013066269E-2</v>
      </c>
      <c r="W17" s="291">
        <f t="shared" si="16"/>
        <v>0</v>
      </c>
      <c r="X17" s="316">
        <f>分析係数表!E20</f>
        <v>2.9972730221401771E-2</v>
      </c>
      <c r="Y17" s="292">
        <f t="shared" si="15"/>
        <v>0</v>
      </c>
    </row>
    <row r="18" spans="1:25">
      <c r="A18" s="278">
        <v>14</v>
      </c>
      <c r="B18" s="266" t="s">
        <v>86</v>
      </c>
      <c r="C18" s="287"/>
      <c r="D18" s="316">
        <f>投入係数表!C18</f>
        <v>2.8231386659285911E-3</v>
      </c>
      <c r="E18" s="306">
        <f t="shared" si="0"/>
        <v>0</v>
      </c>
      <c r="F18" s="316">
        <f>分析係数表!C21</f>
        <v>0.28411166756853934</v>
      </c>
      <c r="G18" s="306">
        <f t="shared" si="17"/>
        <v>0</v>
      </c>
      <c r="H18" s="306">
        <v>0</v>
      </c>
      <c r="I18" s="306">
        <f t="shared" si="11"/>
        <v>0</v>
      </c>
      <c r="J18" s="316">
        <f>分析係数表!G21</f>
        <v>0.29005387701730417</v>
      </c>
      <c r="K18" s="308">
        <f t="shared" si="10"/>
        <v>0</v>
      </c>
      <c r="L18" s="49"/>
      <c r="M18" s="50"/>
      <c r="N18" s="318">
        <f>分析係数表!H21</f>
        <v>2.3737267060065176E-3</v>
      </c>
      <c r="O18" s="310">
        <f t="shared" si="12"/>
        <v>0</v>
      </c>
      <c r="P18" s="316">
        <f>分析係数表!C21</f>
        <v>0.28411166756853934</v>
      </c>
      <c r="Q18" s="310">
        <f t="shared" si="13"/>
        <v>0</v>
      </c>
      <c r="R18" s="310">
        <v>0</v>
      </c>
      <c r="S18" s="311">
        <f t="shared" si="9"/>
        <v>0</v>
      </c>
      <c r="T18" s="316">
        <f>分析係数表!F21</f>
        <v>0.45791147145628314</v>
      </c>
      <c r="U18" s="313">
        <f t="shared" si="14"/>
        <v>0</v>
      </c>
      <c r="V18" s="320">
        <f>分析係数表!D21</f>
        <v>5.9847590028896828E-2</v>
      </c>
      <c r="W18" s="291">
        <f t="shared" si="16"/>
        <v>0</v>
      </c>
      <c r="X18" s="316">
        <f>分析係数表!E21</f>
        <v>5.4782163530779596E-2</v>
      </c>
      <c r="Y18" s="292">
        <f t="shared" si="15"/>
        <v>0</v>
      </c>
    </row>
    <row r="19" spans="1:25">
      <c r="A19" s="278">
        <v>15</v>
      </c>
      <c r="B19" s="266" t="s">
        <v>70</v>
      </c>
      <c r="C19" s="287"/>
      <c r="D19" s="316">
        <f>投入係数表!C19</f>
        <v>0</v>
      </c>
      <c r="E19" s="306">
        <f t="shared" si="0"/>
        <v>0</v>
      </c>
      <c r="F19" s="316">
        <f>分析係数表!C22</f>
        <v>0.28280144764930404</v>
      </c>
      <c r="G19" s="306">
        <f t="shared" si="17"/>
        <v>0</v>
      </c>
      <c r="H19" s="306">
        <v>0</v>
      </c>
      <c r="I19" s="306">
        <f t="shared" si="11"/>
        <v>0</v>
      </c>
      <c r="J19" s="316">
        <f>分析係数表!G22</f>
        <v>0.21325815420745545</v>
      </c>
      <c r="K19" s="308">
        <f t="shared" si="10"/>
        <v>0</v>
      </c>
      <c r="L19" s="49"/>
      <c r="M19" s="50"/>
      <c r="N19" s="318">
        <f>分析係数表!H22</f>
        <v>5.2408897921031505E-5</v>
      </c>
      <c r="O19" s="310">
        <f t="shared" si="12"/>
        <v>0</v>
      </c>
      <c r="P19" s="316">
        <f>分析係数表!C22</f>
        <v>0.28280144764930404</v>
      </c>
      <c r="Q19" s="310">
        <f t="shared" si="13"/>
        <v>0</v>
      </c>
      <c r="R19" s="310">
        <v>0</v>
      </c>
      <c r="S19" s="311">
        <f t="shared" si="9"/>
        <v>0</v>
      </c>
      <c r="T19" s="316">
        <f>分析係数表!F22</f>
        <v>0.43073258580094059</v>
      </c>
      <c r="U19" s="313">
        <f t="shared" si="14"/>
        <v>0</v>
      </c>
      <c r="V19" s="320">
        <f>分析係数表!D22</f>
        <v>2.2938556731137788E-2</v>
      </c>
      <c r="W19" s="291">
        <f t="shared" si="16"/>
        <v>0</v>
      </c>
      <c r="X19" s="316">
        <f>分析係数表!E22</f>
        <v>2.2183368519679003E-2</v>
      </c>
      <c r="Y19" s="292">
        <f t="shared" si="15"/>
        <v>0</v>
      </c>
    </row>
    <row r="20" spans="1:25">
      <c r="A20" s="278">
        <v>16</v>
      </c>
      <c r="B20" s="266" t="s">
        <v>71</v>
      </c>
      <c r="C20" s="287"/>
      <c r="D20" s="316">
        <f>投入係数表!C20</f>
        <v>0</v>
      </c>
      <c r="E20" s="306">
        <f t="shared" si="0"/>
        <v>0</v>
      </c>
      <c r="F20" s="316">
        <f>分析係数表!C23</f>
        <v>0.31843177703160996</v>
      </c>
      <c r="G20" s="306">
        <f t="shared" si="17"/>
        <v>0</v>
      </c>
      <c r="H20" s="306">
        <v>0</v>
      </c>
      <c r="I20" s="306">
        <f t="shared" si="11"/>
        <v>0</v>
      </c>
      <c r="J20" s="316">
        <f>分析係数表!G23</f>
        <v>0.24379890925547271</v>
      </c>
      <c r="K20" s="308">
        <f t="shared" si="10"/>
        <v>0</v>
      </c>
      <c r="L20" s="49"/>
      <c r="M20" s="50"/>
      <c r="N20" s="318">
        <f>分析係数表!H23</f>
        <v>7.2227388731505603E-6</v>
      </c>
      <c r="O20" s="310">
        <f t="shared" si="12"/>
        <v>0</v>
      </c>
      <c r="P20" s="316">
        <f>分析係数表!C23</f>
        <v>0.31843177703160996</v>
      </c>
      <c r="Q20" s="310">
        <f t="shared" si="13"/>
        <v>0</v>
      </c>
      <c r="R20" s="310">
        <v>0</v>
      </c>
      <c r="S20" s="311">
        <f t="shared" si="9"/>
        <v>0</v>
      </c>
      <c r="T20" s="316">
        <f>分析係数表!F23</f>
        <v>0.43764444987651224</v>
      </c>
      <c r="U20" s="313">
        <f t="shared" si="14"/>
        <v>0</v>
      </c>
      <c r="V20" s="320">
        <f>分析係数表!D23</f>
        <v>3.7770855561684982E-2</v>
      </c>
      <c r="W20" s="291">
        <f t="shared" si="16"/>
        <v>0</v>
      </c>
      <c r="X20" s="316">
        <f>分析係数表!E23</f>
        <v>3.6503495425501575E-2</v>
      </c>
      <c r="Y20" s="292">
        <f t="shared" si="15"/>
        <v>0</v>
      </c>
    </row>
    <row r="21" spans="1:25">
      <c r="A21" s="278">
        <v>17</v>
      </c>
      <c r="B21" s="266" t="s">
        <v>72</v>
      </c>
      <c r="C21" s="287"/>
      <c r="D21" s="316">
        <f>投入係数表!C21</f>
        <v>1.2301257803610419E-5</v>
      </c>
      <c r="E21" s="306">
        <f t="shared" si="0"/>
        <v>0</v>
      </c>
      <c r="F21" s="316">
        <f>分析係数表!C24</f>
        <v>6.5709335168878003E-2</v>
      </c>
      <c r="G21" s="306">
        <f t="shared" si="17"/>
        <v>0</v>
      </c>
      <c r="H21" s="306">
        <v>0</v>
      </c>
      <c r="I21" s="306">
        <f t="shared" si="11"/>
        <v>0</v>
      </c>
      <c r="J21" s="316">
        <f>分析係数表!G24</f>
        <v>0.24633125110096343</v>
      </c>
      <c r="K21" s="308">
        <f t="shared" si="10"/>
        <v>0</v>
      </c>
      <c r="L21" s="49"/>
      <c r="M21" s="50"/>
      <c r="N21" s="318">
        <f>分析係数表!H24</f>
        <v>2.8080599423907303E-4</v>
      </c>
      <c r="O21" s="310">
        <f t="shared" si="12"/>
        <v>0</v>
      </c>
      <c r="P21" s="316">
        <f>分析係数表!C24</f>
        <v>6.5709335168878003E-2</v>
      </c>
      <c r="Q21" s="310">
        <f t="shared" si="13"/>
        <v>0</v>
      </c>
      <c r="R21" s="310">
        <v>0</v>
      </c>
      <c r="S21" s="311">
        <f t="shared" si="9"/>
        <v>0</v>
      </c>
      <c r="T21" s="316">
        <f>分析係数表!F24</f>
        <v>0.36721364788140759</v>
      </c>
      <c r="U21" s="313">
        <f t="shared" si="14"/>
        <v>0</v>
      </c>
      <c r="V21" s="320">
        <f>分析係数表!D24</f>
        <v>3.9309475738153632E-2</v>
      </c>
      <c r="W21" s="291">
        <f t="shared" si="16"/>
        <v>0</v>
      </c>
      <c r="X21" s="316">
        <f>分析係数表!E24</f>
        <v>3.8550657867992791E-2</v>
      </c>
      <c r="Y21" s="292">
        <f t="shared" si="15"/>
        <v>0</v>
      </c>
    </row>
    <row r="22" spans="1:25">
      <c r="A22" s="278">
        <v>18</v>
      </c>
      <c r="B22" s="266" t="s">
        <v>87</v>
      </c>
      <c r="C22" s="287"/>
      <c r="D22" s="316">
        <f>投入係数表!C22</f>
        <v>0</v>
      </c>
      <c r="E22" s="306">
        <f t="shared" si="0"/>
        <v>0</v>
      </c>
      <c r="F22" s="316">
        <f>分析係数表!C25</f>
        <v>0.13092441386923714</v>
      </c>
      <c r="G22" s="306">
        <f t="shared" si="17"/>
        <v>0</v>
      </c>
      <c r="H22" s="306">
        <v>0</v>
      </c>
      <c r="I22" s="306">
        <f t="shared" si="11"/>
        <v>0</v>
      </c>
      <c r="J22" s="316">
        <f>分析係数表!G25</f>
        <v>0.2605848403511512</v>
      </c>
      <c r="K22" s="308">
        <f t="shared" si="10"/>
        <v>0</v>
      </c>
      <c r="L22" s="49"/>
      <c r="M22" s="50"/>
      <c r="N22" s="318">
        <f>分析係数表!H25</f>
        <v>9.8123550057191766E-5</v>
      </c>
      <c r="O22" s="310">
        <f t="shared" si="12"/>
        <v>0</v>
      </c>
      <c r="P22" s="316">
        <f>分析係数表!C25</f>
        <v>0.13092441386923714</v>
      </c>
      <c r="Q22" s="310">
        <f t="shared" si="13"/>
        <v>0</v>
      </c>
      <c r="R22" s="310">
        <v>0</v>
      </c>
      <c r="S22" s="311">
        <f t="shared" si="9"/>
        <v>0</v>
      </c>
      <c r="T22" s="316">
        <f>分析係数表!F25</f>
        <v>0.33318683873123567</v>
      </c>
      <c r="U22" s="313">
        <f t="shared" si="14"/>
        <v>0</v>
      </c>
      <c r="V22" s="320">
        <f>分析係数表!D25</f>
        <v>4.284059086963312E-2</v>
      </c>
      <c r="W22" s="291">
        <f t="shared" si="16"/>
        <v>0</v>
      </c>
      <c r="X22" s="316">
        <f>分析係数表!E25</f>
        <v>4.249917369780222E-2</v>
      </c>
      <c r="Y22" s="292">
        <f t="shared" si="15"/>
        <v>0</v>
      </c>
    </row>
    <row r="23" spans="1:25">
      <c r="A23" s="278">
        <v>19</v>
      </c>
      <c r="B23" s="266" t="s">
        <v>88</v>
      </c>
      <c r="C23" s="287"/>
      <c r="D23" s="316">
        <f>投入係数表!C23</f>
        <v>3.0753144509026051E-5</v>
      </c>
      <c r="E23" s="306">
        <f t="shared" si="0"/>
        <v>0</v>
      </c>
      <c r="F23" s="316">
        <f>分析係数表!C26</f>
        <v>0.15308736674872969</v>
      </c>
      <c r="G23" s="306">
        <f t="shared" si="17"/>
        <v>0</v>
      </c>
      <c r="H23" s="306">
        <v>0</v>
      </c>
      <c r="I23" s="306">
        <f t="shared" si="11"/>
        <v>0</v>
      </c>
      <c r="J23" s="316">
        <f>分析係数表!G26</f>
        <v>0.20415569699579933</v>
      </c>
      <c r="K23" s="308">
        <f t="shared" si="10"/>
        <v>0</v>
      </c>
      <c r="L23" s="49"/>
      <c r="M23" s="50"/>
      <c r="N23" s="318">
        <f>分析係数表!H26</f>
        <v>8.8175548492147558E-3</v>
      </c>
      <c r="O23" s="310">
        <f t="shared" si="12"/>
        <v>0</v>
      </c>
      <c r="P23" s="316">
        <f>分析係数表!C26</f>
        <v>0.15308736674872969</v>
      </c>
      <c r="Q23" s="310">
        <f t="shared" si="13"/>
        <v>0</v>
      </c>
      <c r="R23" s="310">
        <v>0</v>
      </c>
      <c r="S23" s="311">
        <f t="shared" si="9"/>
        <v>0</v>
      </c>
      <c r="T23" s="316">
        <f>分析係数表!F26</f>
        <v>0.33811565690794865</v>
      </c>
      <c r="U23" s="313">
        <f t="shared" si="14"/>
        <v>0</v>
      </c>
      <c r="V23" s="320">
        <f>分析係数表!D26</f>
        <v>3.3929737559631502E-2</v>
      </c>
      <c r="W23" s="291">
        <f t="shared" si="16"/>
        <v>0</v>
      </c>
      <c r="X23" s="316">
        <f>分析係数表!E26</f>
        <v>3.3531988342571602E-2</v>
      </c>
      <c r="Y23" s="292">
        <f t="shared" si="15"/>
        <v>0</v>
      </c>
    </row>
    <row r="24" spans="1:25">
      <c r="A24" s="278">
        <v>20</v>
      </c>
      <c r="B24" s="266" t="s">
        <v>89</v>
      </c>
      <c r="C24" s="287"/>
      <c r="D24" s="316">
        <f>投入係数表!C24</f>
        <v>0</v>
      </c>
      <c r="E24" s="306">
        <f t="shared" si="0"/>
        <v>0</v>
      </c>
      <c r="F24" s="316">
        <f>分析係数表!C27</f>
        <v>0.18884998044104273</v>
      </c>
      <c r="G24" s="306">
        <f t="shared" si="17"/>
        <v>0</v>
      </c>
      <c r="H24" s="306">
        <v>0</v>
      </c>
      <c r="I24" s="306">
        <f t="shared" si="11"/>
        <v>0</v>
      </c>
      <c r="J24" s="316">
        <f>分析係数表!G27</f>
        <v>0.16481626532719168</v>
      </c>
      <c r="K24" s="308">
        <f t="shared" si="10"/>
        <v>0</v>
      </c>
      <c r="L24" s="49"/>
      <c r="M24" s="50"/>
      <c r="N24" s="318">
        <f>分析係数表!H27</f>
        <v>2.2388024205688101E-2</v>
      </c>
      <c r="O24" s="310">
        <f t="shared" si="12"/>
        <v>0</v>
      </c>
      <c r="P24" s="316">
        <f>分析係数表!C27</f>
        <v>0.18884998044104273</v>
      </c>
      <c r="Q24" s="310">
        <f t="shared" si="13"/>
        <v>0</v>
      </c>
      <c r="R24" s="310">
        <v>0</v>
      </c>
      <c r="S24" s="311">
        <f t="shared" si="9"/>
        <v>0</v>
      </c>
      <c r="T24" s="316">
        <f>分析係数表!F27</f>
        <v>0.29536956526946395</v>
      </c>
      <c r="U24" s="313">
        <f t="shared" si="14"/>
        <v>0</v>
      </c>
      <c r="V24" s="320">
        <f>分析係数表!D27</f>
        <v>2.042747265118797E-2</v>
      </c>
      <c r="W24" s="291">
        <f t="shared" si="16"/>
        <v>0</v>
      </c>
      <c r="X24" s="316">
        <f>分析係数表!E27</f>
        <v>2.035082172191522E-2</v>
      </c>
      <c r="Y24" s="292">
        <f t="shared" si="15"/>
        <v>0</v>
      </c>
    </row>
    <row r="25" spans="1:25">
      <c r="A25" s="278">
        <v>21</v>
      </c>
      <c r="B25" s="266" t="s">
        <v>90</v>
      </c>
      <c r="C25" s="287"/>
      <c r="D25" s="316">
        <f>投入係数表!C25</f>
        <v>6.1506289018052096E-6</v>
      </c>
      <c r="E25" s="306">
        <f t="shared" si="0"/>
        <v>0</v>
      </c>
      <c r="F25" s="316">
        <f>分析係数表!C28</f>
        <v>0.2115566871254172</v>
      </c>
      <c r="G25" s="306">
        <f t="shared" si="17"/>
        <v>0</v>
      </c>
      <c r="H25" s="306">
        <v>0</v>
      </c>
      <c r="I25" s="306">
        <f t="shared" si="11"/>
        <v>0</v>
      </c>
      <c r="J25" s="316">
        <f>分析係数表!G28</f>
        <v>0.18177207604774032</v>
      </c>
      <c r="K25" s="308">
        <f t="shared" si="10"/>
        <v>0</v>
      </c>
      <c r="L25" s="49"/>
      <c r="M25" s="50"/>
      <c r="N25" s="318">
        <f>分析係数表!H28</f>
        <v>7.2231792840574596E-3</v>
      </c>
      <c r="O25" s="310">
        <f t="shared" si="12"/>
        <v>0</v>
      </c>
      <c r="P25" s="316">
        <f>分析係数表!C28</f>
        <v>0.2115566871254172</v>
      </c>
      <c r="Q25" s="310">
        <f t="shared" si="13"/>
        <v>0</v>
      </c>
      <c r="R25" s="310">
        <v>0</v>
      </c>
      <c r="S25" s="311">
        <f t="shared" si="9"/>
        <v>0</v>
      </c>
      <c r="T25" s="316">
        <f>分析係数表!F28</f>
        <v>0.29628808224417325</v>
      </c>
      <c r="U25" s="313">
        <f t="shared" si="14"/>
        <v>0</v>
      </c>
      <c r="V25" s="320">
        <f>分析係数表!D28</f>
        <v>3.0551159487848582E-2</v>
      </c>
      <c r="W25" s="291">
        <f t="shared" si="16"/>
        <v>0</v>
      </c>
      <c r="X25" s="316">
        <f>分析係数表!E28</f>
        <v>3.018459578819983E-2</v>
      </c>
      <c r="Y25" s="292">
        <f t="shared" si="15"/>
        <v>0</v>
      </c>
    </row>
    <row r="26" spans="1:25">
      <c r="A26" s="278">
        <v>22</v>
      </c>
      <c r="B26" s="266" t="s">
        <v>64</v>
      </c>
      <c r="C26" s="287"/>
      <c r="D26" s="316">
        <f>投入係数表!C26</f>
        <v>8.6108804625272938E-4</v>
      </c>
      <c r="E26" s="306">
        <f t="shared" ref="E26:E38" si="18">$C$5*D26</f>
        <v>0</v>
      </c>
      <c r="F26" s="316">
        <f>分析係数表!C29</f>
        <v>0.4024048564090591</v>
      </c>
      <c r="G26" s="306">
        <f t="shared" si="17"/>
        <v>0</v>
      </c>
      <c r="H26" s="306">
        <v>0</v>
      </c>
      <c r="I26" s="306">
        <f t="shared" si="11"/>
        <v>0</v>
      </c>
      <c r="J26" s="316">
        <f>分析係数表!G29</f>
        <v>0.28848634430593861</v>
      </c>
      <c r="K26" s="308">
        <f t="shared" si="10"/>
        <v>0</v>
      </c>
      <c r="L26" s="49"/>
      <c r="M26" s="50"/>
      <c r="N26" s="318">
        <f>分析係数表!H29</f>
        <v>7.7130042947109994E-3</v>
      </c>
      <c r="O26" s="310">
        <f t="shared" si="12"/>
        <v>0</v>
      </c>
      <c r="P26" s="316">
        <f>分析係数表!C29</f>
        <v>0.4024048564090591</v>
      </c>
      <c r="Q26" s="310">
        <f t="shared" si="13"/>
        <v>0</v>
      </c>
      <c r="R26" s="310">
        <v>0</v>
      </c>
      <c r="S26" s="311">
        <f t="shared" si="9"/>
        <v>0</v>
      </c>
      <c r="T26" s="316">
        <f>分析係数表!F29</f>
        <v>0.40202182464221792</v>
      </c>
      <c r="U26" s="313">
        <f t="shared" si="14"/>
        <v>0</v>
      </c>
      <c r="V26" s="320">
        <f>分析係数表!D29</f>
        <v>7.9194780809421356E-2</v>
      </c>
      <c r="W26" s="291">
        <f t="shared" si="16"/>
        <v>0</v>
      </c>
      <c r="X26" s="316">
        <f>分析係数表!E29</f>
        <v>6.5944675090492746E-2</v>
      </c>
      <c r="Y26" s="292">
        <f t="shared" si="15"/>
        <v>0</v>
      </c>
    </row>
    <row r="27" spans="1:25">
      <c r="A27" s="278">
        <v>23</v>
      </c>
      <c r="B27" s="266" t="s">
        <v>91</v>
      </c>
      <c r="C27" s="287"/>
      <c r="D27" s="316">
        <f>投入係数表!C27</f>
        <v>4.6560260786665435E-3</v>
      </c>
      <c r="E27" s="306">
        <f t="shared" si="18"/>
        <v>0</v>
      </c>
      <c r="F27" s="316">
        <f>分析係数表!C30</f>
        <v>1</v>
      </c>
      <c r="G27" s="306">
        <f t="shared" si="17"/>
        <v>0</v>
      </c>
      <c r="H27" s="306">
        <v>0</v>
      </c>
      <c r="I27" s="306">
        <f t="shared" si="11"/>
        <v>0</v>
      </c>
      <c r="J27" s="316">
        <f>分析係数表!G30</f>
        <v>0.33838967095036887</v>
      </c>
      <c r="K27" s="308">
        <f t="shared" si="10"/>
        <v>0</v>
      </c>
      <c r="L27" s="49"/>
      <c r="M27" s="50"/>
      <c r="N27" s="318">
        <f>分析係数表!H30</f>
        <v>0</v>
      </c>
      <c r="O27" s="310">
        <f t="shared" si="12"/>
        <v>0</v>
      </c>
      <c r="P27" s="316">
        <f>分析係数表!C30</f>
        <v>1</v>
      </c>
      <c r="Q27" s="310">
        <f t="shared" si="13"/>
        <v>0</v>
      </c>
      <c r="R27" s="310">
        <v>0</v>
      </c>
      <c r="S27" s="311">
        <f t="shared" si="9"/>
        <v>0</v>
      </c>
      <c r="T27" s="316">
        <f>分析係数表!F30</f>
        <v>0.46362091424568164</v>
      </c>
      <c r="U27" s="313">
        <f t="shared" si="14"/>
        <v>0</v>
      </c>
      <c r="V27" s="320">
        <f>分析係数表!D30</f>
        <v>7.3824536053885614E-2</v>
      </c>
      <c r="W27" s="291">
        <f t="shared" si="16"/>
        <v>0</v>
      </c>
      <c r="X27" s="316">
        <f>分析係数表!E30</f>
        <v>5.6949248710145881E-2</v>
      </c>
      <c r="Y27" s="292">
        <f t="shared" si="15"/>
        <v>0</v>
      </c>
    </row>
    <row r="28" spans="1:25">
      <c r="A28" s="278">
        <v>24</v>
      </c>
      <c r="B28" s="266" t="s">
        <v>92</v>
      </c>
      <c r="C28" s="287"/>
      <c r="D28" s="316">
        <f>投入係数表!C28</f>
        <v>1.1046529507642157E-2</v>
      </c>
      <c r="E28" s="306">
        <f t="shared" si="18"/>
        <v>0</v>
      </c>
      <c r="F28" s="316">
        <f>分析係数表!C31</f>
        <v>0.99932498158227889</v>
      </c>
      <c r="G28" s="306">
        <f t="shared" si="17"/>
        <v>0</v>
      </c>
      <c r="H28" s="306">
        <v>0</v>
      </c>
      <c r="I28" s="306">
        <f t="shared" si="11"/>
        <v>0</v>
      </c>
      <c r="J28" s="316">
        <f>分析係数表!G31</f>
        <v>7.0262508387801376E-2</v>
      </c>
      <c r="K28" s="308">
        <f t="shared" si="10"/>
        <v>0</v>
      </c>
      <c r="L28" s="49"/>
      <c r="M28" s="50"/>
      <c r="N28" s="318">
        <f>分析係数表!H31</f>
        <v>3.314462019579964E-2</v>
      </c>
      <c r="O28" s="310">
        <f t="shared" si="12"/>
        <v>0</v>
      </c>
      <c r="P28" s="316">
        <f>分析係数表!C31</f>
        <v>0.99932498158227889</v>
      </c>
      <c r="Q28" s="310">
        <f t="shared" si="13"/>
        <v>0</v>
      </c>
      <c r="R28" s="310">
        <v>0</v>
      </c>
      <c r="S28" s="311">
        <f t="shared" si="9"/>
        <v>0</v>
      </c>
      <c r="T28" s="316">
        <f>分析係数表!F31</f>
        <v>0.39948542779773355</v>
      </c>
      <c r="U28" s="313">
        <f t="shared" si="14"/>
        <v>0</v>
      </c>
      <c r="V28" s="320">
        <f>分析係数表!D31</f>
        <v>2.9145126840892164E-3</v>
      </c>
      <c r="W28" s="291">
        <f t="shared" si="16"/>
        <v>0</v>
      </c>
      <c r="X28" s="316">
        <f>分析係数表!E31</f>
        <v>2.9145126840892164E-3</v>
      </c>
      <c r="Y28" s="292">
        <f t="shared" si="15"/>
        <v>0</v>
      </c>
    </row>
    <row r="29" spans="1:25">
      <c r="A29" s="278">
        <v>25</v>
      </c>
      <c r="B29" s="266" t="s">
        <v>1</v>
      </c>
      <c r="C29" s="287"/>
      <c r="D29" s="316">
        <f>投入係数表!C29</f>
        <v>1.0640588000123013E-3</v>
      </c>
      <c r="E29" s="306">
        <f t="shared" si="18"/>
        <v>0</v>
      </c>
      <c r="F29" s="316">
        <f>分析係数表!C32</f>
        <v>0.9998360837770528</v>
      </c>
      <c r="G29" s="306">
        <f t="shared" si="17"/>
        <v>0</v>
      </c>
      <c r="H29" s="306">
        <v>0</v>
      </c>
      <c r="I29" s="306">
        <f t="shared" si="11"/>
        <v>0</v>
      </c>
      <c r="J29" s="316">
        <f>分析係数表!G32</f>
        <v>0.11380414292785156</v>
      </c>
      <c r="K29" s="308">
        <f t="shared" si="10"/>
        <v>0</v>
      </c>
      <c r="L29" s="49"/>
      <c r="M29" s="50"/>
      <c r="N29" s="318">
        <f>分析係数表!H32</f>
        <v>7.2296973654795713E-3</v>
      </c>
      <c r="O29" s="310">
        <f t="shared" si="12"/>
        <v>0</v>
      </c>
      <c r="P29" s="316">
        <f>分析係数表!C32</f>
        <v>0.9998360837770528</v>
      </c>
      <c r="Q29" s="310">
        <f t="shared" si="13"/>
        <v>0</v>
      </c>
      <c r="R29" s="310">
        <v>0</v>
      </c>
      <c r="S29" s="311">
        <f t="shared" si="9"/>
        <v>0</v>
      </c>
      <c r="T29" s="316">
        <f>分析係数表!F32</f>
        <v>0.44272670787830282</v>
      </c>
      <c r="U29" s="313">
        <f t="shared" si="14"/>
        <v>0</v>
      </c>
      <c r="V29" s="320">
        <f>分析係数表!D32</f>
        <v>2.1120085933633119E-2</v>
      </c>
      <c r="W29" s="291">
        <f t="shared" si="16"/>
        <v>0</v>
      </c>
      <c r="X29" s="316">
        <f>分析係数表!E32</f>
        <v>2.1120085933633119E-2</v>
      </c>
      <c r="Y29" s="292">
        <f t="shared" si="15"/>
        <v>0</v>
      </c>
    </row>
    <row r="30" spans="1:25">
      <c r="A30" s="278">
        <v>26</v>
      </c>
      <c r="B30" s="266" t="s">
        <v>2</v>
      </c>
      <c r="C30" s="287"/>
      <c r="D30" s="316">
        <f>投入係数表!C30</f>
        <v>2.0297075375957192E-4</v>
      </c>
      <c r="E30" s="306">
        <f t="shared" si="18"/>
        <v>0</v>
      </c>
      <c r="F30" s="316">
        <f>分析係数表!C33</f>
        <v>0.99108509199615646</v>
      </c>
      <c r="G30" s="306">
        <f t="shared" si="17"/>
        <v>0</v>
      </c>
      <c r="H30" s="306">
        <v>0</v>
      </c>
      <c r="I30" s="306">
        <f t="shared" si="11"/>
        <v>0</v>
      </c>
      <c r="J30" s="316">
        <f>分析係数表!G33</f>
        <v>0.4529749017181946</v>
      </c>
      <c r="K30" s="308">
        <f t="shared" si="10"/>
        <v>0</v>
      </c>
      <c r="L30" s="49"/>
      <c r="M30" s="50"/>
      <c r="N30" s="318">
        <f>分析係数表!H33</f>
        <v>7.7168799106917146E-4</v>
      </c>
      <c r="O30" s="310">
        <f t="shared" si="12"/>
        <v>0</v>
      </c>
      <c r="P30" s="316">
        <f>分析係数表!C33</f>
        <v>0.99108509199615646</v>
      </c>
      <c r="Q30" s="310">
        <f t="shared" si="13"/>
        <v>0</v>
      </c>
      <c r="R30" s="310">
        <v>0</v>
      </c>
      <c r="S30" s="311">
        <f t="shared" si="9"/>
        <v>0</v>
      </c>
      <c r="T30" s="316">
        <f>分析係数表!F33</f>
        <v>0.63278689994307047</v>
      </c>
      <c r="U30" s="313">
        <f t="shared" si="14"/>
        <v>0</v>
      </c>
      <c r="V30" s="320">
        <f>分析係数表!D33</f>
        <v>8.7702783269007503E-2</v>
      </c>
      <c r="W30" s="291">
        <f t="shared" si="16"/>
        <v>0</v>
      </c>
      <c r="X30" s="316">
        <f>分析係数表!E33</f>
        <v>8.4336323251883824E-2</v>
      </c>
      <c r="Y30" s="292">
        <f t="shared" si="15"/>
        <v>0</v>
      </c>
    </row>
    <row r="31" spans="1:25">
      <c r="A31" s="278">
        <v>27</v>
      </c>
      <c r="B31" s="266" t="s">
        <v>65</v>
      </c>
      <c r="C31" s="287"/>
      <c r="D31" s="316">
        <f>投入係数表!C31</f>
        <v>5.8400221422640466E-2</v>
      </c>
      <c r="E31" s="306">
        <f t="shared" si="18"/>
        <v>0</v>
      </c>
      <c r="F31" s="316">
        <f>分析係数表!C34</f>
        <v>0.24606089914510665</v>
      </c>
      <c r="G31" s="306">
        <f t="shared" si="17"/>
        <v>0</v>
      </c>
      <c r="H31" s="306">
        <v>0</v>
      </c>
      <c r="I31" s="306">
        <f t="shared" si="11"/>
        <v>0</v>
      </c>
      <c r="J31" s="316">
        <f>分析係数表!G34</f>
        <v>0.43749758717185111</v>
      </c>
      <c r="K31" s="308">
        <f t="shared" si="10"/>
        <v>0</v>
      </c>
      <c r="L31" s="49"/>
      <c r="M31" s="50"/>
      <c r="N31" s="318">
        <f>分析係数表!H34</f>
        <v>0.137069350800852</v>
      </c>
      <c r="O31" s="310">
        <f t="shared" si="12"/>
        <v>0</v>
      </c>
      <c r="P31" s="316">
        <f>分析係数表!C34</f>
        <v>0.24606089914510665</v>
      </c>
      <c r="Q31" s="310">
        <f t="shared" si="13"/>
        <v>0</v>
      </c>
      <c r="R31" s="310">
        <v>0</v>
      </c>
      <c r="S31" s="311">
        <f t="shared" si="9"/>
        <v>0</v>
      </c>
      <c r="T31" s="316">
        <f>分析係数表!F34</f>
        <v>0.68044247766447119</v>
      </c>
      <c r="U31" s="313">
        <f t="shared" si="14"/>
        <v>0</v>
      </c>
      <c r="V31" s="320">
        <f>分析係数表!D34</f>
        <v>0.15389009392691583</v>
      </c>
      <c r="W31" s="291">
        <f t="shared" si="16"/>
        <v>0</v>
      </c>
      <c r="X31" s="316">
        <f>分析係数表!E34</f>
        <v>0.1433320704064108</v>
      </c>
      <c r="Y31" s="292">
        <f t="shared" si="15"/>
        <v>0</v>
      </c>
    </row>
    <row r="32" spans="1:25">
      <c r="A32" s="278">
        <v>28</v>
      </c>
      <c r="B32" s="266" t="s">
        <v>66</v>
      </c>
      <c r="C32" s="287"/>
      <c r="D32" s="316">
        <f>投入係数表!C32</f>
        <v>7.7989974474890061E-3</v>
      </c>
      <c r="E32" s="306">
        <f t="shared" si="18"/>
        <v>0</v>
      </c>
      <c r="F32" s="316">
        <f>分析係数表!C35</f>
        <v>0.75377646979277246</v>
      </c>
      <c r="G32" s="306">
        <f t="shared" si="17"/>
        <v>0</v>
      </c>
      <c r="H32" s="306">
        <v>0</v>
      </c>
      <c r="I32" s="306">
        <f t="shared" si="11"/>
        <v>0</v>
      </c>
      <c r="J32" s="316">
        <f>分析係数表!G35</f>
        <v>0.30282397072447498</v>
      </c>
      <c r="K32" s="308">
        <f t="shared" si="10"/>
        <v>0</v>
      </c>
      <c r="L32" s="49"/>
      <c r="M32" s="50"/>
      <c r="N32" s="318">
        <f>分析係数表!H35</f>
        <v>5.7629969222324183E-2</v>
      </c>
      <c r="O32" s="310">
        <f t="shared" si="12"/>
        <v>0</v>
      </c>
      <c r="P32" s="316">
        <f>分析係数表!C35</f>
        <v>0.75377646979277246</v>
      </c>
      <c r="Q32" s="310">
        <f t="shared" si="13"/>
        <v>0</v>
      </c>
      <c r="R32" s="310">
        <v>0</v>
      </c>
      <c r="S32" s="311">
        <f t="shared" si="9"/>
        <v>0</v>
      </c>
      <c r="T32" s="316">
        <f>分析係数表!F35</f>
        <v>0.60548890850388704</v>
      </c>
      <c r="U32" s="313">
        <f t="shared" si="14"/>
        <v>0</v>
      </c>
      <c r="V32" s="320">
        <f>分析係数表!D35</f>
        <v>4.0363234612300396E-2</v>
      </c>
      <c r="W32" s="291">
        <f t="shared" si="16"/>
        <v>0</v>
      </c>
      <c r="X32" s="316">
        <f>分析係数表!E35</f>
        <v>3.9154079363329694E-2</v>
      </c>
      <c r="Y32" s="292">
        <f t="shared" si="15"/>
        <v>0</v>
      </c>
    </row>
    <row r="33" spans="1:25">
      <c r="A33" s="278">
        <v>29</v>
      </c>
      <c r="B33" s="266" t="s">
        <v>93</v>
      </c>
      <c r="C33" s="287"/>
      <c r="D33" s="316">
        <f>投入係数表!C33</f>
        <v>6.0891226127871576E-4</v>
      </c>
      <c r="E33" s="306">
        <f t="shared" si="18"/>
        <v>0</v>
      </c>
      <c r="F33" s="316">
        <f>分析係数表!C36</f>
        <v>0.99118010215945485</v>
      </c>
      <c r="G33" s="306">
        <f t="shared" si="17"/>
        <v>0</v>
      </c>
      <c r="H33" s="306">
        <v>0</v>
      </c>
      <c r="I33" s="306">
        <f t="shared" si="11"/>
        <v>0</v>
      </c>
      <c r="J33" s="316">
        <f>分析係数表!G36</f>
        <v>5.8650173764370726E-2</v>
      </c>
      <c r="K33" s="308">
        <f t="shared" si="10"/>
        <v>0</v>
      </c>
      <c r="L33" s="49"/>
      <c r="M33" s="50"/>
      <c r="N33" s="318">
        <f>分析係数表!H36</f>
        <v>0.2375179181177472</v>
      </c>
      <c r="O33" s="310">
        <f t="shared" si="12"/>
        <v>0</v>
      </c>
      <c r="P33" s="316">
        <f>分析係数表!C36</f>
        <v>0.99118010215945485</v>
      </c>
      <c r="Q33" s="310">
        <f t="shared" si="13"/>
        <v>0</v>
      </c>
      <c r="R33" s="310">
        <v>0</v>
      </c>
      <c r="S33" s="311">
        <f t="shared" si="9"/>
        <v>0</v>
      </c>
      <c r="T33" s="316">
        <f>分析係数表!F36</f>
        <v>0.81306518983088305</v>
      </c>
      <c r="U33" s="313">
        <f t="shared" si="14"/>
        <v>0</v>
      </c>
      <c r="V33" s="320">
        <f>分析係数表!D36</f>
        <v>1.5774342104513773E-2</v>
      </c>
      <c r="W33" s="291">
        <f t="shared" si="16"/>
        <v>0</v>
      </c>
      <c r="X33" s="316">
        <f>分析係数表!E36</f>
        <v>1.3229670821596217E-2</v>
      </c>
      <c r="Y33" s="292">
        <f t="shared" si="15"/>
        <v>0</v>
      </c>
    </row>
    <row r="34" spans="1:25">
      <c r="A34" s="278">
        <v>30</v>
      </c>
      <c r="B34" s="266" t="s">
        <v>94</v>
      </c>
      <c r="C34" s="287"/>
      <c r="D34" s="316">
        <f>投入係数表!C34</f>
        <v>3.2173939785343053E-2</v>
      </c>
      <c r="E34" s="306">
        <f t="shared" si="18"/>
        <v>0</v>
      </c>
      <c r="F34" s="316">
        <f>分析係数表!C37</f>
        <v>0.58105140483022077</v>
      </c>
      <c r="G34" s="306">
        <f t="shared" si="17"/>
        <v>0</v>
      </c>
      <c r="H34" s="306">
        <v>0</v>
      </c>
      <c r="I34" s="306">
        <f t="shared" si="11"/>
        <v>0</v>
      </c>
      <c r="J34" s="316">
        <f>分析係数表!G37</f>
        <v>0.40235165952905672</v>
      </c>
      <c r="K34" s="308">
        <f t="shared" si="10"/>
        <v>0</v>
      </c>
      <c r="L34" s="49"/>
      <c r="M34" s="50"/>
      <c r="N34" s="318">
        <f>分析係数表!H37</f>
        <v>4.2719417558337268E-2</v>
      </c>
      <c r="O34" s="310">
        <f t="shared" si="12"/>
        <v>0</v>
      </c>
      <c r="P34" s="316">
        <f>分析係数表!C37</f>
        <v>0.58105140483022077</v>
      </c>
      <c r="Q34" s="310">
        <f t="shared" si="13"/>
        <v>0</v>
      </c>
      <c r="R34" s="310">
        <v>0</v>
      </c>
      <c r="S34" s="311">
        <f t="shared" si="9"/>
        <v>0</v>
      </c>
      <c r="T34" s="316">
        <f>分析係数表!F37</f>
        <v>0.63403708963374472</v>
      </c>
      <c r="U34" s="313">
        <f t="shared" si="14"/>
        <v>0</v>
      </c>
      <c r="V34" s="320">
        <f>分析係数表!D37</f>
        <v>7.9200513574427991E-2</v>
      </c>
      <c r="W34" s="291">
        <f t="shared" si="16"/>
        <v>0</v>
      </c>
      <c r="X34" s="316">
        <f>分析係数表!E37</f>
        <v>7.3600662533244779E-2</v>
      </c>
      <c r="Y34" s="292">
        <f t="shared" si="15"/>
        <v>0</v>
      </c>
    </row>
    <row r="35" spans="1:25">
      <c r="A35" s="278">
        <v>31</v>
      </c>
      <c r="B35" s="266" t="s">
        <v>95</v>
      </c>
      <c r="C35" s="287"/>
      <c r="D35" s="316">
        <f>投入係数表!C35</f>
        <v>3.6534735676722946E-3</v>
      </c>
      <c r="E35" s="306">
        <f t="shared" si="18"/>
        <v>0</v>
      </c>
      <c r="F35" s="316">
        <f>分析係数表!C38</f>
        <v>0.47456671407271833</v>
      </c>
      <c r="G35" s="306">
        <f t="shared" si="17"/>
        <v>0</v>
      </c>
      <c r="H35" s="306">
        <v>0</v>
      </c>
      <c r="I35" s="306">
        <f t="shared" si="11"/>
        <v>0</v>
      </c>
      <c r="J35" s="316">
        <f>分析係数表!G38</f>
        <v>0.18003386475673192</v>
      </c>
      <c r="K35" s="308">
        <f t="shared" si="10"/>
        <v>0</v>
      </c>
      <c r="L35" s="49"/>
      <c r="M35" s="50"/>
      <c r="N35" s="318">
        <f>分析係数表!H38</f>
        <v>5.150358926080905E-2</v>
      </c>
      <c r="O35" s="310">
        <f t="shared" si="12"/>
        <v>0</v>
      </c>
      <c r="P35" s="316">
        <f>分析係数表!C38</f>
        <v>0.47456671407271833</v>
      </c>
      <c r="Q35" s="310">
        <f t="shared" si="13"/>
        <v>0</v>
      </c>
      <c r="R35" s="310">
        <v>0</v>
      </c>
      <c r="S35" s="311">
        <f t="shared" si="9"/>
        <v>0</v>
      </c>
      <c r="T35" s="316">
        <f>分析係数表!F38</f>
        <v>0.4997199825516766</v>
      </c>
      <c r="U35" s="313">
        <f t="shared" si="14"/>
        <v>0</v>
      </c>
      <c r="V35" s="320">
        <f>分析係数表!D38</f>
        <v>3.5590827435143364E-2</v>
      </c>
      <c r="W35" s="291">
        <f t="shared" si="16"/>
        <v>0</v>
      </c>
      <c r="X35" s="316">
        <f>分析係数表!E38</f>
        <v>3.1059891839156476E-2</v>
      </c>
      <c r="Y35" s="292">
        <f t="shared" si="15"/>
        <v>0</v>
      </c>
    </row>
    <row r="36" spans="1:25">
      <c r="A36" s="278">
        <v>32</v>
      </c>
      <c r="B36" s="266" t="s">
        <v>67</v>
      </c>
      <c r="C36" s="287"/>
      <c r="D36" s="316">
        <f>投入係数表!C36</f>
        <v>0</v>
      </c>
      <c r="E36" s="306">
        <f t="shared" si="18"/>
        <v>0</v>
      </c>
      <c r="F36" s="316">
        <f>分析係数表!C39</f>
        <v>1</v>
      </c>
      <c r="G36" s="306">
        <f t="shared" si="17"/>
        <v>0</v>
      </c>
      <c r="H36" s="306">
        <v>0</v>
      </c>
      <c r="I36" s="306">
        <f t="shared" si="11"/>
        <v>0</v>
      </c>
      <c r="J36" s="316">
        <f>分析係数表!G39</f>
        <v>0.33345520667958617</v>
      </c>
      <c r="K36" s="308">
        <f t="shared" si="10"/>
        <v>0</v>
      </c>
      <c r="L36" s="49"/>
      <c r="M36" s="50"/>
      <c r="N36" s="318">
        <f>分析係数表!H39</f>
        <v>5.0851604954235139E-3</v>
      </c>
      <c r="O36" s="310">
        <f t="shared" si="12"/>
        <v>0</v>
      </c>
      <c r="P36" s="316">
        <f>分析係数表!C39</f>
        <v>1</v>
      </c>
      <c r="Q36" s="310">
        <f t="shared" si="13"/>
        <v>0</v>
      </c>
      <c r="R36" s="310">
        <v>0</v>
      </c>
      <c r="S36" s="311">
        <f t="shared" si="9"/>
        <v>0</v>
      </c>
      <c r="T36" s="316">
        <f>分析係数表!F39</f>
        <v>0.70859596344355691</v>
      </c>
      <c r="U36" s="313">
        <f t="shared" si="14"/>
        <v>0</v>
      </c>
      <c r="V36" s="320">
        <f>分析係数表!D39</f>
        <v>4.8027598057070089E-2</v>
      </c>
      <c r="W36" s="291">
        <f t="shared" si="16"/>
        <v>0</v>
      </c>
      <c r="X36" s="316">
        <f>分析係数表!E39</f>
        <v>4.8027598057070089E-2</v>
      </c>
      <c r="Y36" s="292">
        <f t="shared" si="15"/>
        <v>0</v>
      </c>
    </row>
    <row r="37" spans="1:25">
      <c r="A37" s="278">
        <v>33</v>
      </c>
      <c r="B37" s="266" t="s">
        <v>96</v>
      </c>
      <c r="C37" s="287"/>
      <c r="D37" s="316">
        <f>投入係数表!C37</f>
        <v>4.9205031214441677E-5</v>
      </c>
      <c r="E37" s="306">
        <f t="shared" si="18"/>
        <v>0</v>
      </c>
      <c r="F37" s="316">
        <f>分析係数表!C40</f>
        <v>0.78927678494152065</v>
      </c>
      <c r="G37" s="306">
        <f t="shared" si="17"/>
        <v>0</v>
      </c>
      <c r="H37" s="306">
        <v>0</v>
      </c>
      <c r="I37" s="306">
        <f t="shared" si="11"/>
        <v>0</v>
      </c>
      <c r="J37" s="316">
        <f>分析係数表!G40</f>
        <v>0.52314226927728547</v>
      </c>
      <c r="K37" s="308">
        <f t="shared" si="10"/>
        <v>0</v>
      </c>
      <c r="L37" s="49"/>
      <c r="M37" s="50"/>
      <c r="N37" s="318">
        <f>分析係数表!H40</f>
        <v>3.428475595158087E-2</v>
      </c>
      <c r="O37" s="310">
        <f t="shared" si="12"/>
        <v>0</v>
      </c>
      <c r="P37" s="316">
        <f>分析係数表!C40</f>
        <v>0.78927678494152065</v>
      </c>
      <c r="Q37" s="310">
        <f t="shared" si="13"/>
        <v>0</v>
      </c>
      <c r="R37" s="310">
        <v>0</v>
      </c>
      <c r="S37" s="311">
        <f t="shared" si="9"/>
        <v>0</v>
      </c>
      <c r="T37" s="316">
        <f>分析係数表!F40</f>
        <v>0.70623799726049996</v>
      </c>
      <c r="U37" s="313">
        <f t="shared" si="14"/>
        <v>0</v>
      </c>
      <c r="V37" s="320">
        <f>分析係数表!D40</f>
        <v>9.0697433955161888E-2</v>
      </c>
      <c r="W37" s="291">
        <f t="shared" si="16"/>
        <v>0</v>
      </c>
      <c r="X37" s="316">
        <f>分析係数表!E40</f>
        <v>9.0562666353757981E-2</v>
      </c>
      <c r="Y37" s="292">
        <f t="shared" si="15"/>
        <v>0</v>
      </c>
    </row>
    <row r="38" spans="1:25">
      <c r="A38" s="278">
        <v>34</v>
      </c>
      <c r="B38" s="266" t="s">
        <v>97</v>
      </c>
      <c r="C38" s="287"/>
      <c r="D38" s="316">
        <f>投入係数表!C38</f>
        <v>0</v>
      </c>
      <c r="E38" s="306">
        <f t="shared" si="18"/>
        <v>0</v>
      </c>
      <c r="F38" s="316">
        <f>分析係数表!C41</f>
        <v>0.99594790611943085</v>
      </c>
      <c r="G38" s="306">
        <f t="shared" si="17"/>
        <v>0</v>
      </c>
      <c r="H38" s="306">
        <v>0</v>
      </c>
      <c r="I38" s="306">
        <f t="shared" si="11"/>
        <v>0</v>
      </c>
      <c r="J38" s="316">
        <f>分析係数表!G41</f>
        <v>0.50896339569449323</v>
      </c>
      <c r="K38" s="308">
        <f t="shared" si="10"/>
        <v>0</v>
      </c>
      <c r="L38" s="49"/>
      <c r="M38" s="50"/>
      <c r="N38" s="318">
        <f>分析係数表!H41</f>
        <v>5.504775199299148E-2</v>
      </c>
      <c r="O38" s="310">
        <f t="shared" si="12"/>
        <v>0</v>
      </c>
      <c r="P38" s="316">
        <f>分析係数表!C41</f>
        <v>0.99594790611943085</v>
      </c>
      <c r="Q38" s="310">
        <f t="shared" si="13"/>
        <v>0</v>
      </c>
      <c r="R38" s="310">
        <v>0</v>
      </c>
      <c r="S38" s="311">
        <f t="shared" si="9"/>
        <v>0</v>
      </c>
      <c r="T38" s="316">
        <f>分析係数表!F41</f>
        <v>0.58132099287543681</v>
      </c>
      <c r="U38" s="313">
        <f t="shared" si="14"/>
        <v>0</v>
      </c>
      <c r="V38" s="320">
        <f>分析係数表!D41</f>
        <v>0.12149342216939719</v>
      </c>
      <c r="W38" s="291">
        <f t="shared" si="16"/>
        <v>0</v>
      </c>
      <c r="X38" s="316">
        <f>分析係数表!E41</f>
        <v>0.11755967401821014</v>
      </c>
      <c r="Y38" s="292">
        <f t="shared" si="15"/>
        <v>0</v>
      </c>
    </row>
    <row r="39" spans="1:25">
      <c r="A39" s="278">
        <v>35</v>
      </c>
      <c r="B39" s="266" t="s">
        <v>3</v>
      </c>
      <c r="C39" s="287"/>
      <c r="D39" s="316">
        <f>投入係数表!C39</f>
        <v>2.0297075375957192E-3</v>
      </c>
      <c r="E39" s="306">
        <f>$C$5*D39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12"/>
        <v>0</v>
      </c>
      <c r="P39" s="316">
        <f>分析係数表!C42</f>
        <v>0.9655414908579466</v>
      </c>
      <c r="Q39" s="310">
        <f>O39*P39</f>
        <v>0</v>
      </c>
      <c r="R39" s="310">
        <v>0</v>
      </c>
      <c r="S39" s="311">
        <f>I39+R39</f>
        <v>0</v>
      </c>
      <c r="T39" s="316">
        <f>分析係数表!F42</f>
        <v>0.58706867988829459</v>
      </c>
      <c r="U39" s="313">
        <f t="shared" si="14"/>
        <v>0</v>
      </c>
      <c r="V39" s="320">
        <f>分析係数表!D42</f>
        <v>0.12536880137580664</v>
      </c>
      <c r="W39" s="291">
        <f t="shared" si="16"/>
        <v>0</v>
      </c>
      <c r="X39" s="316">
        <f>分析係数表!E42</f>
        <v>0.11770088827882173</v>
      </c>
      <c r="Y39" s="292">
        <f t="shared" si="15"/>
        <v>0</v>
      </c>
    </row>
    <row r="40" spans="1:25">
      <c r="A40" s="278">
        <v>36</v>
      </c>
      <c r="B40" s="266" t="s">
        <v>98</v>
      </c>
      <c r="C40" s="287"/>
      <c r="D40" s="316">
        <f>投入係数表!C40</f>
        <v>4.4788879662945535E-2</v>
      </c>
      <c r="E40" s="306">
        <f>$C$5*D40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12"/>
        <v>0</v>
      </c>
      <c r="P40" s="316">
        <f>分析係数表!C43</f>
        <v>0.68354347123018677</v>
      </c>
      <c r="Q40" s="310">
        <f>O40*P40</f>
        <v>0</v>
      </c>
      <c r="R40" s="310">
        <v>0</v>
      </c>
      <c r="S40" s="311">
        <f>I40+R40</f>
        <v>0</v>
      </c>
      <c r="T40" s="316">
        <f>分析係数表!F43</f>
        <v>0.62240825035949521</v>
      </c>
      <c r="U40" s="313">
        <f t="shared" si="14"/>
        <v>0</v>
      </c>
      <c r="V40" s="320">
        <f>分析係数表!D43</f>
        <v>0.13048156468325811</v>
      </c>
      <c r="W40" s="291">
        <f t="shared" si="16"/>
        <v>0</v>
      </c>
      <c r="X40" s="316">
        <f>分析係数表!E43</f>
        <v>0.11291103502841897</v>
      </c>
      <c r="Y40" s="292">
        <f t="shared" si="15"/>
        <v>0</v>
      </c>
    </row>
    <row r="41" spans="1:25">
      <c r="A41" s="278">
        <v>37</v>
      </c>
      <c r="B41" s="266" t="s">
        <v>99</v>
      </c>
      <c r="C41" s="287"/>
      <c r="D41" s="316">
        <f>投入係数表!C41</f>
        <v>1.8513392994433681E-3</v>
      </c>
      <c r="E41" s="306">
        <f>$C$5*D41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12"/>
        <v>0</v>
      </c>
      <c r="P41" s="316">
        <f>分析係数表!C44</f>
        <v>0.55987382763194615</v>
      </c>
      <c r="Q41" s="310">
        <f>O41*P41</f>
        <v>0</v>
      </c>
      <c r="R41" s="310">
        <v>0</v>
      </c>
      <c r="S41" s="311">
        <f>I41+R41</f>
        <v>0</v>
      </c>
      <c r="T41" s="316">
        <f>分析係数表!F44</f>
        <v>0.5344179716450459</v>
      </c>
      <c r="U41" s="313">
        <f t="shared" si="14"/>
        <v>0</v>
      </c>
      <c r="V41" s="320">
        <f>分析係数表!D44</f>
        <v>0.19836337849438287</v>
      </c>
      <c r="W41" s="291">
        <f t="shared" si="16"/>
        <v>0</v>
      </c>
      <c r="X41" s="316">
        <f>分析係数表!E44</f>
        <v>0.16230318686650563</v>
      </c>
      <c r="Y41" s="292">
        <f t="shared" si="15"/>
        <v>0</v>
      </c>
    </row>
    <row r="42" spans="1:25">
      <c r="A42" s="278">
        <v>38</v>
      </c>
      <c r="B42" s="266" t="s">
        <v>4</v>
      </c>
      <c r="C42" s="287"/>
      <c r="D42" s="316">
        <f>投入係数表!C42</f>
        <v>3.6288710520650735E-4</v>
      </c>
      <c r="E42" s="306">
        <f>$C$5*D42</f>
        <v>0</v>
      </c>
      <c r="F42" s="316">
        <f>分析係数表!C45</f>
        <v>1</v>
      </c>
      <c r="G42" s="306">
        <f>E42*F42</f>
        <v>0</v>
      </c>
      <c r="H42" s="306">
        <v>0</v>
      </c>
      <c r="I42" s="306">
        <f>C42+H42</f>
        <v>0</v>
      </c>
      <c r="J42" s="316">
        <f>分析係数表!G45</f>
        <v>0</v>
      </c>
      <c r="K42" s="308">
        <f>I42*J42</f>
        <v>0</v>
      </c>
      <c r="L42" s="49"/>
      <c r="M42" s="50"/>
      <c r="N42" s="318">
        <f>分析係数表!H45</f>
        <v>0</v>
      </c>
      <c r="O42" s="310">
        <f t="shared" si="12"/>
        <v>0</v>
      </c>
      <c r="P42" s="316">
        <f>分析係数表!C45</f>
        <v>1</v>
      </c>
      <c r="Q42" s="310">
        <f>O42*P42</f>
        <v>0</v>
      </c>
      <c r="R42" s="310">
        <v>0</v>
      </c>
      <c r="S42" s="311">
        <f>I42+R42</f>
        <v>0</v>
      </c>
      <c r="T42" s="316">
        <f>分析係数表!F45</f>
        <v>0</v>
      </c>
      <c r="U42" s="313">
        <f t="shared" si="14"/>
        <v>0</v>
      </c>
      <c r="V42" s="320">
        <f>分析係数表!D45</f>
        <v>0</v>
      </c>
      <c r="W42" s="291">
        <f t="shared" si="16"/>
        <v>0</v>
      </c>
      <c r="X42" s="316">
        <f>分析係数表!E45</f>
        <v>0</v>
      </c>
      <c r="Y42" s="292">
        <f t="shared" si="15"/>
        <v>0</v>
      </c>
    </row>
    <row r="43" spans="1:25">
      <c r="A43" s="278">
        <v>39</v>
      </c>
      <c r="B43" s="266" t="s">
        <v>5</v>
      </c>
      <c r="C43" s="287"/>
      <c r="D43" s="316">
        <f>投入係数表!C43</f>
        <v>5.455607835901221E-3</v>
      </c>
      <c r="E43" s="306">
        <f>$C$5*D43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12"/>
        <v>0</v>
      </c>
      <c r="P43" s="316">
        <f>分析係数表!C46</f>
        <v>0.63561708735819755</v>
      </c>
      <c r="Q43" s="310">
        <f>O43*P43</f>
        <v>0</v>
      </c>
      <c r="R43" s="310">
        <v>0</v>
      </c>
      <c r="S43" s="311">
        <f>I43+R43</f>
        <v>0</v>
      </c>
      <c r="T43" s="316">
        <f>分析係数表!F46</f>
        <v>0.64740426293918441</v>
      </c>
      <c r="U43" s="313">
        <f t="shared" si="14"/>
        <v>0</v>
      </c>
      <c r="V43" s="320">
        <f>分析係数表!D46</f>
        <v>3.6867524451068895E-3</v>
      </c>
      <c r="W43" s="291">
        <f t="shared" si="16"/>
        <v>0</v>
      </c>
      <c r="X43" s="316">
        <f>分析係数表!E46</f>
        <v>3.6024838177901608E-3</v>
      </c>
      <c r="Y43" s="292">
        <f t="shared" si="15"/>
        <v>0</v>
      </c>
    </row>
    <row r="44" spans="1:25">
      <c r="A44" s="279">
        <v>40</v>
      </c>
      <c r="B44" s="276" t="s">
        <v>279</v>
      </c>
      <c r="C44" s="293">
        <f>SUM(C5:C43)</f>
        <v>0</v>
      </c>
      <c r="D44" s="317">
        <f>投入係数表!C44</f>
        <v>0.57087677214995236</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E23AC-61D6-4639-8663-3513B81771E8}">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109</v>
      </c>
      <c r="S2" s="83" t="s">
        <v>240</v>
      </c>
      <c r="U2" s="290" t="s">
        <v>227</v>
      </c>
      <c r="W2" s="83" t="s">
        <v>216</v>
      </c>
      <c r="Y2" s="83" t="s">
        <v>241</v>
      </c>
    </row>
    <row r="3" spans="1:25" ht="44">
      <c r="B3" s="39"/>
      <c r="C3" s="40" t="s">
        <v>242</v>
      </c>
      <c r="D3" s="40" t="s">
        <v>285</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投入係数表!D5</f>
        <v>6.3031831074692715E-4</v>
      </c>
      <c r="E5" s="306">
        <f t="shared" ref="E5:E10" si="0">$C$6*D5</f>
        <v>0</v>
      </c>
      <c r="F5" s="316">
        <f>分析係数表!C8</f>
        <v>0.17333290637377241</v>
      </c>
      <c r="G5" s="306">
        <f t="shared" ref="G5:G11" si="1">E5*F5</f>
        <v>0</v>
      </c>
      <c r="H5" s="306">
        <f t="array" ref="H5:H43">MMULT(逆行列係数表!C5:AO43,G5:G43)</f>
        <v>0</v>
      </c>
      <c r="I5" s="306">
        <f t="shared" ref="I5:I13" si="2">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 t="shared" ref="U5:U12" si="3">S5*T5</f>
        <v>0</v>
      </c>
      <c r="V5" s="320">
        <f>分析係数表!D8</f>
        <v>0.32298797552049696</v>
      </c>
      <c r="W5" s="291">
        <f>ROUND(S5*V5,0)</f>
        <v>0</v>
      </c>
      <c r="X5" s="316">
        <f>分析係数表!E8</f>
        <v>0.12265584155979949</v>
      </c>
      <c r="Y5" s="292">
        <f t="shared" ref="Y5:Y43" si="4">ROUND(S5*X5,0)</f>
        <v>0</v>
      </c>
    </row>
    <row r="6" spans="1:25">
      <c r="A6" s="278">
        <v>2</v>
      </c>
      <c r="B6" s="266" t="s">
        <v>74</v>
      </c>
      <c r="C6" s="286">
        <f>データ入力!C7</f>
        <v>0</v>
      </c>
      <c r="D6" s="316">
        <f>投入係数表!D6</f>
        <v>0.1887803340687047</v>
      </c>
      <c r="E6" s="306">
        <f t="shared" si="0"/>
        <v>0</v>
      </c>
      <c r="F6" s="316">
        <f>分析係数表!C9</f>
        <v>0.39351462480142041</v>
      </c>
      <c r="G6" s="306">
        <f t="shared" si="1"/>
        <v>0</v>
      </c>
      <c r="H6" s="306">
        <v>0</v>
      </c>
      <c r="I6" s="306">
        <f t="shared" si="2"/>
        <v>0</v>
      </c>
      <c r="J6" s="316">
        <f>分析係数表!G9</f>
        <v>0.22817522849038765</v>
      </c>
      <c r="K6" s="308">
        <f>I6*J6</f>
        <v>0</v>
      </c>
      <c r="L6" s="49"/>
      <c r="M6" s="50"/>
      <c r="N6" s="318">
        <f>分析係数表!H9</f>
        <v>5.0911500837573466E-4</v>
      </c>
      <c r="O6" s="310">
        <f>$M$44*N6</f>
        <v>0</v>
      </c>
      <c r="P6" s="316">
        <f>分析係数表!C9</f>
        <v>0.39351462480142041</v>
      </c>
      <c r="Q6" s="310">
        <f>O6*P6</f>
        <v>0</v>
      </c>
      <c r="R6" s="310">
        <v>0</v>
      </c>
      <c r="S6" s="311">
        <f>I6+R6</f>
        <v>0</v>
      </c>
      <c r="T6" s="316">
        <f>分析係数表!F9</f>
        <v>0.63987813845992225</v>
      </c>
      <c r="U6" s="313">
        <f t="shared" si="3"/>
        <v>0</v>
      </c>
      <c r="V6" s="320">
        <f>分析係数表!D9</f>
        <v>0.29572434079210003</v>
      </c>
      <c r="W6" s="291">
        <f>ROUND(S6*V6,0)</f>
        <v>0</v>
      </c>
      <c r="X6" s="316">
        <f>分析係数表!E9</f>
        <v>0.26862065342998215</v>
      </c>
      <c r="Y6" s="292">
        <f t="shared" si="4"/>
        <v>0</v>
      </c>
    </row>
    <row r="7" spans="1:25">
      <c r="A7" s="278">
        <v>3</v>
      </c>
      <c r="B7" s="266" t="s">
        <v>75</v>
      </c>
      <c r="C7" s="287"/>
      <c r="D7" s="316">
        <f>投入係数表!D7</f>
        <v>0</v>
      </c>
      <c r="E7" s="306">
        <f t="shared" si="0"/>
        <v>0</v>
      </c>
      <c r="F7" s="316">
        <f>分析係数表!C10</f>
        <v>0.12671464860287895</v>
      </c>
      <c r="G7" s="306">
        <f t="shared" si="1"/>
        <v>0</v>
      </c>
      <c r="H7" s="306">
        <v>0</v>
      </c>
      <c r="I7" s="306">
        <f t="shared" si="2"/>
        <v>0</v>
      </c>
      <c r="J7" s="316">
        <f>分析係数表!G10</f>
        <v>0.17153349174243465</v>
      </c>
      <c r="K7" s="308">
        <f>I7*J7</f>
        <v>0</v>
      </c>
      <c r="L7" s="49"/>
      <c r="M7" s="50"/>
      <c r="N7" s="318">
        <f>分析係数表!H10</f>
        <v>1.1608350684055029E-3</v>
      </c>
      <c r="O7" s="310">
        <f>$M$44*N7</f>
        <v>0</v>
      </c>
      <c r="P7" s="316">
        <f>分析係数表!C10</f>
        <v>0.12671464860287895</v>
      </c>
      <c r="Q7" s="310">
        <f>O7*P7</f>
        <v>0</v>
      </c>
      <c r="R7" s="310">
        <v>0</v>
      </c>
      <c r="S7" s="311">
        <f>I7+R7</f>
        <v>0</v>
      </c>
      <c r="T7" s="316">
        <f>分析係数表!F10</f>
        <v>0.47381340455197063</v>
      </c>
      <c r="U7" s="313">
        <f t="shared" si="3"/>
        <v>0</v>
      </c>
      <c r="V7" s="320">
        <f>分析係数表!D10</f>
        <v>9.5045460793747427E-2</v>
      </c>
      <c r="W7" s="291">
        <f>ROUND(S7*V7,0)</f>
        <v>0</v>
      </c>
      <c r="X7" s="316">
        <f>分析係数表!E10</f>
        <v>4.2279520059697977E-2</v>
      </c>
      <c r="Y7" s="292">
        <f t="shared" si="4"/>
        <v>0</v>
      </c>
    </row>
    <row r="8" spans="1:25">
      <c r="A8" s="278">
        <v>4</v>
      </c>
      <c r="B8" s="266" t="s">
        <v>76</v>
      </c>
      <c r="C8" s="287"/>
      <c r="D8" s="316">
        <f>投入係数表!D8</f>
        <v>4.2021220716461814E-4</v>
      </c>
      <c r="E8" s="306">
        <f t="shared" si="0"/>
        <v>0</v>
      </c>
      <c r="F8" s="316">
        <f>分析係数表!C11</f>
        <v>9.348517078458185E-3</v>
      </c>
      <c r="G8" s="306">
        <f t="shared" si="1"/>
        <v>0</v>
      </c>
      <c r="H8" s="306">
        <v>0</v>
      </c>
      <c r="I8" s="306">
        <f t="shared" si="2"/>
        <v>0</v>
      </c>
      <c r="J8" s="316">
        <f>分析係数表!G11</f>
        <v>0.2579516055394917</v>
      </c>
      <c r="K8" s="308">
        <f>I8*J8</f>
        <v>0</v>
      </c>
      <c r="L8" s="49"/>
      <c r="M8" s="50"/>
      <c r="N8" s="318">
        <f>分析係数表!H11</f>
        <v>-1.9466162084954558E-5</v>
      </c>
      <c r="O8" s="310">
        <f>$M$44*N8</f>
        <v>0</v>
      </c>
      <c r="P8" s="316">
        <f>分析係数表!C11</f>
        <v>9.348517078458185E-3</v>
      </c>
      <c r="Q8" s="310">
        <f>O8*P8</f>
        <v>0</v>
      </c>
      <c r="R8" s="310">
        <v>0</v>
      </c>
      <c r="S8" s="311">
        <f>I8+R8</f>
        <v>0</v>
      </c>
      <c r="T8" s="316">
        <f>分析係数表!F11</f>
        <v>0.54360066960888753</v>
      </c>
      <c r="U8" s="313">
        <f t="shared" si="3"/>
        <v>0</v>
      </c>
      <c r="V8" s="320">
        <f>分析係数表!D11</f>
        <v>4.0785268604474206E-2</v>
      </c>
      <c r="W8" s="291">
        <f>ROUND(S8*V8,0)</f>
        <v>0</v>
      </c>
      <c r="X8" s="316">
        <f>分析係数表!E11</f>
        <v>3.926343022371024E-2</v>
      </c>
      <c r="Y8" s="292">
        <f t="shared" si="4"/>
        <v>0</v>
      </c>
    </row>
    <row r="9" spans="1:25">
      <c r="A9" s="278">
        <v>5</v>
      </c>
      <c r="B9" s="266" t="s">
        <v>77</v>
      </c>
      <c r="C9" s="287"/>
      <c r="D9" s="316">
        <f>投入係数表!D9</f>
        <v>6.9335014182161994E-3</v>
      </c>
      <c r="E9" s="306">
        <f t="shared" si="0"/>
        <v>0</v>
      </c>
      <c r="F9" s="316">
        <f>分析係数表!C12</f>
        <v>0.26169189557273109</v>
      </c>
      <c r="G9" s="306">
        <f t="shared" si="1"/>
        <v>0</v>
      </c>
      <c r="H9" s="306">
        <v>0</v>
      </c>
      <c r="I9" s="306">
        <f t="shared" si="2"/>
        <v>0</v>
      </c>
      <c r="J9" s="316">
        <f>分析係数表!G12</f>
        <v>0.13770114594385849</v>
      </c>
      <c r="K9" s="308">
        <f t="shared" ref="K9:K38" si="5">I9*J9</f>
        <v>0</v>
      </c>
      <c r="L9" s="49"/>
      <c r="M9" s="50"/>
      <c r="N9" s="318">
        <f>分析係数表!H12</f>
        <v>0.10146071966313146</v>
      </c>
      <c r="O9" s="310">
        <f>$M$44*N9</f>
        <v>0</v>
      </c>
      <c r="P9" s="316">
        <f>分析係数表!C12</f>
        <v>0.26169189557273109</v>
      </c>
      <c r="Q9" s="310">
        <f>O9*P9</f>
        <v>0</v>
      </c>
      <c r="R9" s="310">
        <v>0</v>
      </c>
      <c r="S9" s="311">
        <f>I9+R9</f>
        <v>0</v>
      </c>
      <c r="T9" s="316">
        <f>分析係数表!F12</f>
        <v>0.33651535386825859</v>
      </c>
      <c r="U9" s="313">
        <f t="shared" si="3"/>
        <v>0</v>
      </c>
      <c r="V9" s="320">
        <f>分析係数表!D12</f>
        <v>3.4578030097235327E-2</v>
      </c>
      <c r="W9" s="291">
        <f>ROUND(S9*V9,0)</f>
        <v>0</v>
      </c>
      <c r="X9" s="316">
        <f>分析係数表!E12</f>
        <v>3.3355134693599395E-2</v>
      </c>
      <c r="Y9" s="292">
        <f t="shared" si="4"/>
        <v>0</v>
      </c>
    </row>
    <row r="10" spans="1:25">
      <c r="A10" s="278">
        <v>6</v>
      </c>
      <c r="B10" s="266" t="s">
        <v>78</v>
      </c>
      <c r="C10" s="287"/>
      <c r="D10" s="316">
        <f>投入係数表!D10</f>
        <v>6.3031831074692715E-4</v>
      </c>
      <c r="E10" s="306">
        <f t="shared" si="0"/>
        <v>0</v>
      </c>
      <c r="F10" s="316">
        <f>分析係数表!C13</f>
        <v>8.2810371123538395E-2</v>
      </c>
      <c r="G10" s="306">
        <f t="shared" si="1"/>
        <v>0</v>
      </c>
      <c r="H10" s="306">
        <v>0</v>
      </c>
      <c r="I10" s="306">
        <f t="shared" si="2"/>
        <v>0</v>
      </c>
      <c r="J10" s="316">
        <f>分析係数表!G13</f>
        <v>0.2721720626600464</v>
      </c>
      <c r="K10" s="308">
        <f t="shared" si="5"/>
        <v>0</v>
      </c>
      <c r="L10" s="49"/>
      <c r="M10" s="50"/>
      <c r="N10" s="318">
        <f>分析係数表!H13</f>
        <v>1.212874021164739E-2</v>
      </c>
      <c r="O10" s="310">
        <f t="shared" ref="O10:O43" si="6">$M$44*N10</f>
        <v>0</v>
      </c>
      <c r="P10" s="316">
        <f>分析係数表!C13</f>
        <v>8.2810371123538395E-2</v>
      </c>
      <c r="Q10" s="310">
        <f t="shared" ref="Q10:Q38" si="7">O10*P10</f>
        <v>0</v>
      </c>
      <c r="R10" s="310">
        <v>0</v>
      </c>
      <c r="S10" s="311">
        <f t="shared" ref="S10:S38" si="8">I10+R10</f>
        <v>0</v>
      </c>
      <c r="T10" s="316">
        <f>分析係数表!F13</f>
        <v>0.39077170920544851</v>
      </c>
      <c r="U10" s="313">
        <f t="shared" si="3"/>
        <v>0</v>
      </c>
      <c r="V10" s="320">
        <f>分析係数表!D13</f>
        <v>0.12720758845381647</v>
      </c>
      <c r="W10" s="291">
        <f t="shared" ref="W10:W43" si="9">ROUND(S10*V10,0)</f>
        <v>0</v>
      </c>
      <c r="X10" s="316">
        <f>分析係数表!E13</f>
        <v>9.5492852763317662E-2</v>
      </c>
      <c r="Y10" s="292">
        <f t="shared" si="4"/>
        <v>0</v>
      </c>
    </row>
    <row r="11" spans="1:25">
      <c r="A11" s="278">
        <v>7</v>
      </c>
      <c r="B11" s="266" t="s">
        <v>79</v>
      </c>
      <c r="C11" s="287"/>
      <c r="D11" s="316">
        <f>投入係数表!D11</f>
        <v>9.7699338165773714E-3</v>
      </c>
      <c r="E11" s="306">
        <f t="shared" ref="E11:E38" si="10">$C$6*D11</f>
        <v>0</v>
      </c>
      <c r="F11" s="316">
        <f>分析係数表!C14</f>
        <v>0.29759344347769412</v>
      </c>
      <c r="G11" s="306">
        <f t="shared" si="1"/>
        <v>0</v>
      </c>
      <c r="H11" s="306">
        <v>0</v>
      </c>
      <c r="I11" s="306">
        <f t="shared" si="2"/>
        <v>0</v>
      </c>
      <c r="J11" s="316">
        <f>分析係数表!G14</f>
        <v>0.17335642824825784</v>
      </c>
      <c r="K11" s="308">
        <f t="shared" si="5"/>
        <v>0</v>
      </c>
      <c r="L11" s="49"/>
      <c r="M11" s="50"/>
      <c r="N11" s="318">
        <f>分析係数表!H14</f>
        <v>1.9165801846449152E-3</v>
      </c>
      <c r="O11" s="310">
        <f t="shared" si="6"/>
        <v>0</v>
      </c>
      <c r="P11" s="316">
        <f>分析係数表!C14</f>
        <v>0.29759344347769412</v>
      </c>
      <c r="Q11" s="310">
        <f t="shared" si="7"/>
        <v>0</v>
      </c>
      <c r="R11" s="310">
        <v>0</v>
      </c>
      <c r="S11" s="311">
        <f t="shared" si="8"/>
        <v>0</v>
      </c>
      <c r="T11" s="316">
        <f>分析係数表!F14</f>
        <v>0.35598651785260127</v>
      </c>
      <c r="U11" s="313">
        <f t="shared" si="3"/>
        <v>0</v>
      </c>
      <c r="V11" s="320">
        <f>分析係数表!D14</f>
        <v>4.3833041969742803E-2</v>
      </c>
      <c r="W11" s="291">
        <f t="shared" si="9"/>
        <v>0</v>
      </c>
      <c r="X11" s="316">
        <f>分析係数表!E14</f>
        <v>3.8757158040430381E-2</v>
      </c>
      <c r="Y11" s="292">
        <f t="shared" si="4"/>
        <v>0</v>
      </c>
    </row>
    <row r="12" spans="1:25">
      <c r="A12" s="278">
        <v>8</v>
      </c>
      <c r="B12" s="266" t="s">
        <v>80</v>
      </c>
      <c r="C12" s="287"/>
      <c r="D12" s="316">
        <f>投入係数表!D12</f>
        <v>9.4547746612039078E-4</v>
      </c>
      <c r="E12" s="306">
        <f t="shared" si="10"/>
        <v>0</v>
      </c>
      <c r="F12" s="316">
        <f>分析係数表!C15</f>
        <v>0.21593049601829584</v>
      </c>
      <c r="G12" s="306">
        <f t="shared" ref="G12:G38" si="11">E12*F12</f>
        <v>0</v>
      </c>
      <c r="H12" s="306">
        <v>0</v>
      </c>
      <c r="I12" s="306">
        <f t="shared" si="2"/>
        <v>0</v>
      </c>
      <c r="J12" s="316">
        <f>分析係数表!G15</f>
        <v>0.1171240792325445</v>
      </c>
      <c r="K12" s="308">
        <f t="shared" si="5"/>
        <v>0</v>
      </c>
      <c r="L12" s="49"/>
      <c r="M12" s="50"/>
      <c r="N12" s="318">
        <f>分析係数表!H15</f>
        <v>7.9892300155183192E-3</v>
      </c>
      <c r="O12" s="310">
        <f t="shared" si="6"/>
        <v>0</v>
      </c>
      <c r="P12" s="316">
        <f>分析係数表!C15</f>
        <v>0.21593049601829584</v>
      </c>
      <c r="Q12" s="310">
        <f t="shared" si="7"/>
        <v>0</v>
      </c>
      <c r="R12" s="310">
        <v>0</v>
      </c>
      <c r="S12" s="311">
        <f t="shared" si="8"/>
        <v>0</v>
      </c>
      <c r="T12" s="316">
        <f>分析係数表!F15</f>
        <v>0.35842164855867914</v>
      </c>
      <c r="U12" s="313">
        <f t="shared" si="3"/>
        <v>0</v>
      </c>
      <c r="V12" s="320">
        <f>分析係数表!D15</f>
        <v>1.5678367482667734E-2</v>
      </c>
      <c r="W12" s="291">
        <f t="shared" si="9"/>
        <v>0</v>
      </c>
      <c r="X12" s="316">
        <f>分析係数表!E15</f>
        <v>1.5634458686506418E-2</v>
      </c>
      <c r="Y12" s="292">
        <f t="shared" si="4"/>
        <v>0</v>
      </c>
    </row>
    <row r="13" spans="1:25">
      <c r="A13" s="278">
        <v>9</v>
      </c>
      <c r="B13" s="266" t="s">
        <v>81</v>
      </c>
      <c r="C13" s="287"/>
      <c r="D13" s="316">
        <f>投入係数表!D13</f>
        <v>1.9119655425990124E-2</v>
      </c>
      <c r="E13" s="306">
        <f t="shared" si="10"/>
        <v>0</v>
      </c>
      <c r="F13" s="316">
        <f>分析係数表!C16</f>
        <v>0.18770505348742417</v>
      </c>
      <c r="G13" s="306">
        <f t="shared" si="11"/>
        <v>0</v>
      </c>
      <c r="H13" s="306">
        <v>0</v>
      </c>
      <c r="I13" s="306">
        <f t="shared" si="2"/>
        <v>0</v>
      </c>
      <c r="J13" s="316">
        <f>分析係数表!G16</f>
        <v>1.5279579137581789E-2</v>
      </c>
      <c r="K13" s="308">
        <f t="shared" si="5"/>
        <v>0</v>
      </c>
      <c r="L13" s="49"/>
      <c r="M13" s="50"/>
      <c r="N13" s="318">
        <f>分析係数表!H16</f>
        <v>6.0242927132958465E-3</v>
      </c>
      <c r="O13" s="310">
        <f t="shared" si="6"/>
        <v>0</v>
      </c>
      <c r="P13" s="316">
        <f>分析係数表!C16</f>
        <v>0.18770505348742417</v>
      </c>
      <c r="Q13" s="310">
        <f t="shared" si="7"/>
        <v>0</v>
      </c>
      <c r="R13" s="310">
        <v>0</v>
      </c>
      <c r="S13" s="311">
        <f t="shared" si="8"/>
        <v>0</v>
      </c>
      <c r="T13" s="316">
        <f>分析係数表!F16</f>
        <v>0.2627694146106877</v>
      </c>
      <c r="U13" s="313">
        <f t="shared" ref="U13:U43" si="12">S13*T13</f>
        <v>0</v>
      </c>
      <c r="V13" s="320">
        <f>分析係数表!D16</f>
        <v>1.0339400475073228E-2</v>
      </c>
      <c r="W13" s="291">
        <f t="shared" si="9"/>
        <v>0</v>
      </c>
      <c r="X13" s="316">
        <f>分析係数表!E16</f>
        <v>1.0339400475073228E-2</v>
      </c>
      <c r="Y13" s="292">
        <f t="shared" si="4"/>
        <v>0</v>
      </c>
    </row>
    <row r="14" spans="1:25">
      <c r="A14" s="278">
        <v>10</v>
      </c>
      <c r="B14" s="266" t="s">
        <v>82</v>
      </c>
      <c r="C14" s="287"/>
      <c r="D14" s="316">
        <f>投入係数表!D14</f>
        <v>5.1475995377665718E-3</v>
      </c>
      <c r="E14" s="306">
        <f t="shared" si="10"/>
        <v>0</v>
      </c>
      <c r="F14" s="316">
        <f>分析係数表!C17</f>
        <v>0.24245613901755958</v>
      </c>
      <c r="G14" s="306">
        <f t="shared" si="11"/>
        <v>0</v>
      </c>
      <c r="H14" s="306">
        <v>0</v>
      </c>
      <c r="I14" s="306">
        <f t="shared" ref="I14:I38" si="13">C14+H14</f>
        <v>0</v>
      </c>
      <c r="J14" s="316">
        <f>分析係数表!G17</f>
        <v>0.24054742090319753</v>
      </c>
      <c r="K14" s="308">
        <f t="shared" si="5"/>
        <v>0</v>
      </c>
      <c r="L14" s="49"/>
      <c r="M14" s="50"/>
      <c r="N14" s="318">
        <f>分析係数表!H17</f>
        <v>2.8816966460243139E-3</v>
      </c>
      <c r="O14" s="310">
        <f t="shared" si="6"/>
        <v>0</v>
      </c>
      <c r="P14" s="316">
        <f>分析係数表!C17</f>
        <v>0.24245613901755958</v>
      </c>
      <c r="Q14" s="310">
        <f t="shared" si="7"/>
        <v>0</v>
      </c>
      <c r="R14" s="310">
        <v>0</v>
      </c>
      <c r="S14" s="311">
        <f t="shared" si="8"/>
        <v>0</v>
      </c>
      <c r="T14" s="316">
        <f>分析係数表!F17</f>
        <v>0.42825667105631338</v>
      </c>
      <c r="U14" s="313">
        <f t="shared" si="12"/>
        <v>0</v>
      </c>
      <c r="V14" s="320">
        <f>分析係数表!D17</f>
        <v>5.1560411778863557E-2</v>
      </c>
      <c r="W14" s="291">
        <f t="shared" si="9"/>
        <v>0</v>
      </c>
      <c r="X14" s="316">
        <f>分析係数表!E17</f>
        <v>4.9008807340167618E-2</v>
      </c>
      <c r="Y14" s="292">
        <f t="shared" si="4"/>
        <v>0</v>
      </c>
    </row>
    <row r="15" spans="1:25">
      <c r="A15" s="278">
        <v>11</v>
      </c>
      <c r="B15" s="266" t="s">
        <v>83</v>
      </c>
      <c r="C15" s="287"/>
      <c r="D15" s="316">
        <f>投入係数表!D15</f>
        <v>2.1010610358230907E-4</v>
      </c>
      <c r="E15" s="306">
        <f t="shared" si="10"/>
        <v>0</v>
      </c>
      <c r="F15" s="316">
        <f>分析係数表!C18</f>
        <v>0.40831687749419565</v>
      </c>
      <c r="G15" s="306">
        <f t="shared" si="11"/>
        <v>0</v>
      </c>
      <c r="H15" s="306">
        <v>0</v>
      </c>
      <c r="I15" s="306">
        <f t="shared" si="13"/>
        <v>0</v>
      </c>
      <c r="J15" s="316">
        <f>分析係数表!G18</f>
        <v>0.21766947174074985</v>
      </c>
      <c r="K15" s="308">
        <f t="shared" si="5"/>
        <v>0</v>
      </c>
      <c r="L15" s="49"/>
      <c r="M15" s="50"/>
      <c r="N15" s="318">
        <f>分析係数表!H18</f>
        <v>4.4543159123807785E-4</v>
      </c>
      <c r="O15" s="310">
        <f t="shared" si="6"/>
        <v>0</v>
      </c>
      <c r="P15" s="316">
        <f>分析係数表!C18</f>
        <v>0.40831687749419565</v>
      </c>
      <c r="Q15" s="310">
        <f t="shared" si="7"/>
        <v>0</v>
      </c>
      <c r="R15" s="310">
        <v>0</v>
      </c>
      <c r="S15" s="311">
        <f t="shared" si="8"/>
        <v>0</v>
      </c>
      <c r="T15" s="316">
        <f>分析係数表!F18</f>
        <v>0.48997194925916815</v>
      </c>
      <c r="U15" s="313">
        <f t="shared" si="12"/>
        <v>0</v>
      </c>
      <c r="V15" s="320">
        <f>分析係数表!D18</f>
        <v>3.8565313316438733E-2</v>
      </c>
      <c r="W15" s="291">
        <f t="shared" si="9"/>
        <v>0</v>
      </c>
      <c r="X15" s="316">
        <f>分析係数表!E18</f>
        <v>3.6576455199010559E-2</v>
      </c>
      <c r="Y15" s="292">
        <f t="shared" si="4"/>
        <v>0</v>
      </c>
    </row>
    <row r="16" spans="1:25">
      <c r="A16" s="278">
        <v>12</v>
      </c>
      <c r="B16" s="266" t="s">
        <v>84</v>
      </c>
      <c r="C16" s="287"/>
      <c r="D16" s="316">
        <f>投入係数表!D16</f>
        <v>0</v>
      </c>
      <c r="E16" s="306">
        <f t="shared" si="10"/>
        <v>0</v>
      </c>
      <c r="F16" s="316">
        <f>分析係数表!C19</f>
        <v>0.72110086081153413</v>
      </c>
      <c r="G16" s="306">
        <f t="shared" si="11"/>
        <v>0</v>
      </c>
      <c r="H16" s="306">
        <v>0</v>
      </c>
      <c r="I16" s="306">
        <f t="shared" si="13"/>
        <v>0</v>
      </c>
      <c r="J16" s="316">
        <f>分析係数表!G19</f>
        <v>6.2445810408374151E-2</v>
      </c>
      <c r="K16" s="308">
        <f t="shared" si="5"/>
        <v>0</v>
      </c>
      <c r="L16" s="49"/>
      <c r="M16" s="50"/>
      <c r="N16" s="318">
        <f>分析係数表!H19</f>
        <v>-1.2604560155461526E-4</v>
      </c>
      <c r="O16" s="310">
        <f t="shared" si="6"/>
        <v>0</v>
      </c>
      <c r="P16" s="316">
        <f>分析係数表!C19</f>
        <v>0.72110086081153413</v>
      </c>
      <c r="Q16" s="310">
        <f t="shared" si="7"/>
        <v>0</v>
      </c>
      <c r="R16" s="310">
        <v>0</v>
      </c>
      <c r="S16" s="311">
        <f t="shared" si="8"/>
        <v>0</v>
      </c>
      <c r="T16" s="316">
        <f>分析係数表!F19</f>
        <v>0.21331101927013058</v>
      </c>
      <c r="U16" s="313">
        <f t="shared" si="12"/>
        <v>0</v>
      </c>
      <c r="V16" s="320">
        <f>分析係数表!D19</f>
        <v>1.2736199640345095E-2</v>
      </c>
      <c r="W16" s="291">
        <f t="shared" si="9"/>
        <v>0</v>
      </c>
      <c r="X16" s="316">
        <f>分析係数表!E19</f>
        <v>1.2523714081279422E-2</v>
      </c>
      <c r="Y16" s="292">
        <f t="shared" si="4"/>
        <v>0</v>
      </c>
    </row>
    <row r="17" spans="1:25">
      <c r="A17" s="278">
        <v>13</v>
      </c>
      <c r="B17" s="266" t="s">
        <v>85</v>
      </c>
      <c r="C17" s="287"/>
      <c r="D17" s="316">
        <f>投入係数表!D17</f>
        <v>0</v>
      </c>
      <c r="E17" s="306">
        <f t="shared" si="10"/>
        <v>0</v>
      </c>
      <c r="F17" s="316">
        <f>分析係数表!C20</f>
        <v>4.9598906854145253E-2</v>
      </c>
      <c r="G17" s="306">
        <f t="shared" si="11"/>
        <v>0</v>
      </c>
      <c r="H17" s="306">
        <v>0</v>
      </c>
      <c r="I17" s="306">
        <f t="shared" si="13"/>
        <v>0</v>
      </c>
      <c r="J17" s="316">
        <f>分析係数表!G20</f>
        <v>0.11671945764775135</v>
      </c>
      <c r="K17" s="308">
        <f t="shared" si="5"/>
        <v>0</v>
      </c>
      <c r="L17" s="49"/>
      <c r="M17" s="50"/>
      <c r="N17" s="318">
        <f>分析係数表!H20</f>
        <v>7.0439320449493942E-4</v>
      </c>
      <c r="O17" s="310">
        <f t="shared" si="6"/>
        <v>0</v>
      </c>
      <c r="P17" s="316">
        <f>分析係数表!C20</f>
        <v>4.9598906854145253E-2</v>
      </c>
      <c r="Q17" s="310">
        <f t="shared" si="7"/>
        <v>0</v>
      </c>
      <c r="R17" s="310">
        <v>0</v>
      </c>
      <c r="S17" s="311">
        <f t="shared" si="8"/>
        <v>0</v>
      </c>
      <c r="T17" s="316">
        <f>分析係数表!F20</f>
        <v>0.2109583665362576</v>
      </c>
      <c r="U17" s="313">
        <f t="shared" si="12"/>
        <v>0</v>
      </c>
      <c r="V17" s="320">
        <f>分析係数表!D20</f>
        <v>3.0797631013066269E-2</v>
      </c>
      <c r="W17" s="291">
        <f t="shared" si="9"/>
        <v>0</v>
      </c>
      <c r="X17" s="316">
        <f>分析係数表!E20</f>
        <v>2.9972730221401771E-2</v>
      </c>
      <c r="Y17" s="292">
        <f t="shared" si="4"/>
        <v>0</v>
      </c>
    </row>
    <row r="18" spans="1:25">
      <c r="A18" s="278">
        <v>14</v>
      </c>
      <c r="B18" s="266" t="s">
        <v>86</v>
      </c>
      <c r="C18" s="287"/>
      <c r="D18" s="316">
        <f>投入係数表!D18</f>
        <v>1.2606366214938543E-3</v>
      </c>
      <c r="E18" s="306">
        <f t="shared" si="10"/>
        <v>0</v>
      </c>
      <c r="F18" s="316">
        <f>分析係数表!C21</f>
        <v>0.28411166756853934</v>
      </c>
      <c r="G18" s="306">
        <f t="shared" si="11"/>
        <v>0</v>
      </c>
      <c r="H18" s="306">
        <v>0</v>
      </c>
      <c r="I18" s="306">
        <f t="shared" si="13"/>
        <v>0</v>
      </c>
      <c r="J18" s="316">
        <f>分析係数表!G21</f>
        <v>0.29005387701730417</v>
      </c>
      <c r="K18" s="308">
        <f t="shared" si="5"/>
        <v>0</v>
      </c>
      <c r="L18" s="49"/>
      <c r="M18" s="50"/>
      <c r="N18" s="318">
        <f>分析係数表!H21</f>
        <v>2.3737267060065176E-3</v>
      </c>
      <c r="O18" s="310">
        <f t="shared" si="6"/>
        <v>0</v>
      </c>
      <c r="P18" s="316">
        <f>分析係数表!C21</f>
        <v>0.28411166756853934</v>
      </c>
      <c r="Q18" s="310">
        <f t="shared" si="7"/>
        <v>0</v>
      </c>
      <c r="R18" s="310">
        <v>0</v>
      </c>
      <c r="S18" s="311">
        <f t="shared" si="8"/>
        <v>0</v>
      </c>
      <c r="T18" s="316">
        <f>分析係数表!F21</f>
        <v>0.45791147145628314</v>
      </c>
      <c r="U18" s="313">
        <f t="shared" si="12"/>
        <v>0</v>
      </c>
      <c r="V18" s="320">
        <f>分析係数表!D21</f>
        <v>5.9847590028896828E-2</v>
      </c>
      <c r="W18" s="291">
        <f t="shared" si="9"/>
        <v>0</v>
      </c>
      <c r="X18" s="316">
        <f>分析係数表!E21</f>
        <v>5.4782163530779596E-2</v>
      </c>
      <c r="Y18" s="292">
        <f t="shared" si="4"/>
        <v>0</v>
      </c>
    </row>
    <row r="19" spans="1:25">
      <c r="A19" s="278">
        <v>15</v>
      </c>
      <c r="B19" s="266" t="s">
        <v>70</v>
      </c>
      <c r="C19" s="287"/>
      <c r="D19" s="316">
        <f>投入係数表!D19</f>
        <v>0</v>
      </c>
      <c r="E19" s="306">
        <f t="shared" si="10"/>
        <v>0</v>
      </c>
      <c r="F19" s="316">
        <f>分析係数表!C22</f>
        <v>0.28280144764930404</v>
      </c>
      <c r="G19" s="306">
        <f t="shared" si="11"/>
        <v>0</v>
      </c>
      <c r="H19" s="306">
        <v>0</v>
      </c>
      <c r="I19" s="306">
        <f t="shared" si="13"/>
        <v>0</v>
      </c>
      <c r="J19" s="316">
        <f>分析係数表!G22</f>
        <v>0.21325815420745545</v>
      </c>
      <c r="K19" s="308">
        <f t="shared" si="5"/>
        <v>0</v>
      </c>
      <c r="L19" s="49"/>
      <c r="M19" s="50"/>
      <c r="N19" s="318">
        <f>分析係数表!H22</f>
        <v>5.2408897921031505E-5</v>
      </c>
      <c r="O19" s="310">
        <f t="shared" si="6"/>
        <v>0</v>
      </c>
      <c r="P19" s="316">
        <f>分析係数表!C22</f>
        <v>0.28280144764930404</v>
      </c>
      <c r="Q19" s="310">
        <f t="shared" si="7"/>
        <v>0</v>
      </c>
      <c r="R19" s="310">
        <v>0</v>
      </c>
      <c r="S19" s="311">
        <f t="shared" si="8"/>
        <v>0</v>
      </c>
      <c r="T19" s="316">
        <f>分析係数表!F22</f>
        <v>0.43073258580094059</v>
      </c>
      <c r="U19" s="313">
        <f t="shared" si="12"/>
        <v>0</v>
      </c>
      <c r="V19" s="320">
        <f>分析係数表!D22</f>
        <v>2.2938556731137788E-2</v>
      </c>
      <c r="W19" s="291">
        <f t="shared" si="9"/>
        <v>0</v>
      </c>
      <c r="X19" s="316">
        <f>分析係数表!E22</f>
        <v>2.2183368519679003E-2</v>
      </c>
      <c r="Y19" s="292">
        <f t="shared" si="4"/>
        <v>0</v>
      </c>
    </row>
    <row r="20" spans="1:25">
      <c r="A20" s="278">
        <v>16</v>
      </c>
      <c r="B20" s="266" t="s">
        <v>71</v>
      </c>
      <c r="C20" s="287"/>
      <c r="D20" s="316">
        <f>投入係数表!D20</f>
        <v>2.1010610358230907E-4</v>
      </c>
      <c r="E20" s="306">
        <f t="shared" si="10"/>
        <v>0</v>
      </c>
      <c r="F20" s="316">
        <f>分析係数表!C23</f>
        <v>0.31843177703160996</v>
      </c>
      <c r="G20" s="306">
        <f t="shared" si="11"/>
        <v>0</v>
      </c>
      <c r="H20" s="306">
        <v>0</v>
      </c>
      <c r="I20" s="306">
        <f t="shared" si="13"/>
        <v>0</v>
      </c>
      <c r="J20" s="316">
        <f>分析係数表!G23</f>
        <v>0.24379890925547271</v>
      </c>
      <c r="K20" s="308">
        <f t="shared" si="5"/>
        <v>0</v>
      </c>
      <c r="L20" s="49"/>
      <c r="M20" s="50"/>
      <c r="N20" s="318">
        <f>分析係数表!H23</f>
        <v>7.2227388731505603E-6</v>
      </c>
      <c r="O20" s="310">
        <f t="shared" si="6"/>
        <v>0</v>
      </c>
      <c r="P20" s="316">
        <f>分析係数表!C23</f>
        <v>0.31843177703160996</v>
      </c>
      <c r="Q20" s="310">
        <f t="shared" si="7"/>
        <v>0</v>
      </c>
      <c r="R20" s="310">
        <v>0</v>
      </c>
      <c r="S20" s="311">
        <f t="shared" si="8"/>
        <v>0</v>
      </c>
      <c r="T20" s="316">
        <f>分析係数表!F23</f>
        <v>0.43764444987651224</v>
      </c>
      <c r="U20" s="313">
        <f t="shared" si="12"/>
        <v>0</v>
      </c>
      <c r="V20" s="320">
        <f>分析係数表!D23</f>
        <v>3.7770855561684982E-2</v>
      </c>
      <c r="W20" s="291">
        <f t="shared" si="9"/>
        <v>0</v>
      </c>
      <c r="X20" s="316">
        <f>分析係数表!E23</f>
        <v>3.6503495425501575E-2</v>
      </c>
      <c r="Y20" s="292">
        <f t="shared" si="4"/>
        <v>0</v>
      </c>
    </row>
    <row r="21" spans="1:25">
      <c r="A21" s="278">
        <v>17</v>
      </c>
      <c r="B21" s="266" t="s">
        <v>72</v>
      </c>
      <c r="C21" s="287"/>
      <c r="D21" s="316">
        <f>投入係数表!D21</f>
        <v>0</v>
      </c>
      <c r="E21" s="306">
        <f t="shared" si="10"/>
        <v>0</v>
      </c>
      <c r="F21" s="316">
        <f>分析係数表!C24</f>
        <v>6.5709335168878003E-2</v>
      </c>
      <c r="G21" s="306">
        <f t="shared" si="11"/>
        <v>0</v>
      </c>
      <c r="H21" s="306">
        <v>0</v>
      </c>
      <c r="I21" s="306">
        <f t="shared" si="13"/>
        <v>0</v>
      </c>
      <c r="J21" s="316">
        <f>分析係数表!G24</f>
        <v>0.24633125110096343</v>
      </c>
      <c r="K21" s="308">
        <f t="shared" si="5"/>
        <v>0</v>
      </c>
      <c r="L21" s="49"/>
      <c r="M21" s="50"/>
      <c r="N21" s="318">
        <f>分析係数表!H24</f>
        <v>2.8080599423907303E-4</v>
      </c>
      <c r="O21" s="310">
        <f t="shared" si="6"/>
        <v>0</v>
      </c>
      <c r="P21" s="316">
        <f>分析係数表!C24</f>
        <v>6.5709335168878003E-2</v>
      </c>
      <c r="Q21" s="310">
        <f t="shared" si="7"/>
        <v>0</v>
      </c>
      <c r="R21" s="310">
        <v>0</v>
      </c>
      <c r="S21" s="311">
        <f t="shared" si="8"/>
        <v>0</v>
      </c>
      <c r="T21" s="316">
        <f>分析係数表!F24</f>
        <v>0.36721364788140759</v>
      </c>
      <c r="U21" s="313">
        <f t="shared" si="12"/>
        <v>0</v>
      </c>
      <c r="V21" s="320">
        <f>分析係数表!D24</f>
        <v>3.9309475738153632E-2</v>
      </c>
      <c r="W21" s="291">
        <f t="shared" si="9"/>
        <v>0</v>
      </c>
      <c r="X21" s="316">
        <f>分析係数表!E24</f>
        <v>3.8550657867992791E-2</v>
      </c>
      <c r="Y21" s="292">
        <f t="shared" si="4"/>
        <v>0</v>
      </c>
    </row>
    <row r="22" spans="1:25">
      <c r="A22" s="278">
        <v>18</v>
      </c>
      <c r="B22" s="266" t="s">
        <v>87</v>
      </c>
      <c r="C22" s="287"/>
      <c r="D22" s="316">
        <f>投入係数表!D22</f>
        <v>0</v>
      </c>
      <c r="E22" s="306">
        <f t="shared" si="10"/>
        <v>0</v>
      </c>
      <c r="F22" s="316">
        <f>分析係数表!C25</f>
        <v>0.13092441386923714</v>
      </c>
      <c r="G22" s="306">
        <f t="shared" si="11"/>
        <v>0</v>
      </c>
      <c r="H22" s="306">
        <v>0</v>
      </c>
      <c r="I22" s="306">
        <f t="shared" si="13"/>
        <v>0</v>
      </c>
      <c r="J22" s="316">
        <f>分析係数表!G25</f>
        <v>0.2605848403511512</v>
      </c>
      <c r="K22" s="308">
        <f t="shared" si="5"/>
        <v>0</v>
      </c>
      <c r="L22" s="49"/>
      <c r="M22" s="50"/>
      <c r="N22" s="318">
        <f>分析係数表!H25</f>
        <v>9.8123550057191766E-5</v>
      </c>
      <c r="O22" s="310">
        <f t="shared" si="6"/>
        <v>0</v>
      </c>
      <c r="P22" s="316">
        <f>分析係数表!C25</f>
        <v>0.13092441386923714</v>
      </c>
      <c r="Q22" s="310">
        <f t="shared" si="7"/>
        <v>0</v>
      </c>
      <c r="R22" s="310">
        <v>0</v>
      </c>
      <c r="S22" s="311">
        <f t="shared" si="8"/>
        <v>0</v>
      </c>
      <c r="T22" s="316">
        <f>分析係数表!F25</f>
        <v>0.33318683873123567</v>
      </c>
      <c r="U22" s="313">
        <f t="shared" si="12"/>
        <v>0</v>
      </c>
      <c r="V22" s="320">
        <f>分析係数表!D25</f>
        <v>4.284059086963312E-2</v>
      </c>
      <c r="W22" s="291">
        <f t="shared" si="9"/>
        <v>0</v>
      </c>
      <c r="X22" s="316">
        <f>分析係数表!E25</f>
        <v>4.249917369780222E-2</v>
      </c>
      <c r="Y22" s="292">
        <f t="shared" si="4"/>
        <v>0</v>
      </c>
    </row>
    <row r="23" spans="1:25">
      <c r="A23" s="278">
        <v>19</v>
      </c>
      <c r="B23" s="266" t="s">
        <v>88</v>
      </c>
      <c r="C23" s="287"/>
      <c r="D23" s="316">
        <f>投入係数表!D23</f>
        <v>0</v>
      </c>
      <c r="E23" s="306">
        <f t="shared" si="10"/>
        <v>0</v>
      </c>
      <c r="F23" s="316">
        <f>分析係数表!C26</f>
        <v>0.15308736674872969</v>
      </c>
      <c r="G23" s="306">
        <f t="shared" si="11"/>
        <v>0</v>
      </c>
      <c r="H23" s="306">
        <v>0</v>
      </c>
      <c r="I23" s="306">
        <f t="shared" si="13"/>
        <v>0</v>
      </c>
      <c r="J23" s="316">
        <f>分析係数表!G26</f>
        <v>0.20415569699579933</v>
      </c>
      <c r="K23" s="308">
        <f t="shared" si="5"/>
        <v>0</v>
      </c>
      <c r="L23" s="49"/>
      <c r="M23" s="50"/>
      <c r="N23" s="318">
        <f>分析係数表!H26</f>
        <v>8.8175548492147558E-3</v>
      </c>
      <c r="O23" s="310">
        <f t="shared" si="6"/>
        <v>0</v>
      </c>
      <c r="P23" s="316">
        <f>分析係数表!C26</f>
        <v>0.15308736674872969</v>
      </c>
      <c r="Q23" s="310">
        <f t="shared" si="7"/>
        <v>0</v>
      </c>
      <c r="R23" s="310">
        <v>0</v>
      </c>
      <c r="S23" s="311">
        <f t="shared" si="8"/>
        <v>0</v>
      </c>
      <c r="T23" s="316">
        <f>分析係数表!F26</f>
        <v>0.33811565690794865</v>
      </c>
      <c r="U23" s="313">
        <f t="shared" si="12"/>
        <v>0</v>
      </c>
      <c r="V23" s="320">
        <f>分析係数表!D26</f>
        <v>3.3929737559631502E-2</v>
      </c>
      <c r="W23" s="291">
        <f t="shared" si="9"/>
        <v>0</v>
      </c>
      <c r="X23" s="316">
        <f>分析係数表!E26</f>
        <v>3.3531988342571602E-2</v>
      </c>
      <c r="Y23" s="292">
        <f t="shared" si="4"/>
        <v>0</v>
      </c>
    </row>
    <row r="24" spans="1:25">
      <c r="A24" s="278">
        <v>20</v>
      </c>
      <c r="B24" s="266" t="s">
        <v>89</v>
      </c>
      <c r="C24" s="287"/>
      <c r="D24" s="316">
        <f>投入係数表!D24</f>
        <v>1.0505305179115453E-4</v>
      </c>
      <c r="E24" s="306">
        <f t="shared" si="10"/>
        <v>0</v>
      </c>
      <c r="F24" s="316">
        <f>分析係数表!C27</f>
        <v>0.18884998044104273</v>
      </c>
      <c r="G24" s="306">
        <f t="shared" si="11"/>
        <v>0</v>
      </c>
      <c r="H24" s="306">
        <v>0</v>
      </c>
      <c r="I24" s="306">
        <f t="shared" si="13"/>
        <v>0</v>
      </c>
      <c r="J24" s="316">
        <f>分析係数表!G27</f>
        <v>0.16481626532719168</v>
      </c>
      <c r="K24" s="308">
        <f t="shared" si="5"/>
        <v>0</v>
      </c>
      <c r="L24" s="49"/>
      <c r="M24" s="50"/>
      <c r="N24" s="318">
        <f>分析係数表!H27</f>
        <v>2.2388024205688101E-2</v>
      </c>
      <c r="O24" s="310">
        <f t="shared" si="6"/>
        <v>0</v>
      </c>
      <c r="P24" s="316">
        <f>分析係数表!C27</f>
        <v>0.18884998044104273</v>
      </c>
      <c r="Q24" s="310">
        <f t="shared" si="7"/>
        <v>0</v>
      </c>
      <c r="R24" s="310">
        <v>0</v>
      </c>
      <c r="S24" s="311">
        <f t="shared" si="8"/>
        <v>0</v>
      </c>
      <c r="T24" s="316">
        <f>分析係数表!F27</f>
        <v>0.29536956526946395</v>
      </c>
      <c r="U24" s="313">
        <f t="shared" si="12"/>
        <v>0</v>
      </c>
      <c r="V24" s="320">
        <f>分析係数表!D27</f>
        <v>2.042747265118797E-2</v>
      </c>
      <c r="W24" s="291">
        <f t="shared" si="9"/>
        <v>0</v>
      </c>
      <c r="X24" s="316">
        <f>分析係数表!E27</f>
        <v>2.035082172191522E-2</v>
      </c>
      <c r="Y24" s="292">
        <f t="shared" si="4"/>
        <v>0</v>
      </c>
    </row>
    <row r="25" spans="1:25">
      <c r="A25" s="278">
        <v>21</v>
      </c>
      <c r="B25" s="266" t="s">
        <v>90</v>
      </c>
      <c r="C25" s="287"/>
      <c r="D25" s="316">
        <f>投入係数表!D25</f>
        <v>0</v>
      </c>
      <c r="E25" s="306">
        <f t="shared" si="10"/>
        <v>0</v>
      </c>
      <c r="F25" s="316">
        <f>分析係数表!C28</f>
        <v>0.2115566871254172</v>
      </c>
      <c r="G25" s="306">
        <f t="shared" si="11"/>
        <v>0</v>
      </c>
      <c r="H25" s="306">
        <v>0</v>
      </c>
      <c r="I25" s="306">
        <f t="shared" si="13"/>
        <v>0</v>
      </c>
      <c r="J25" s="316">
        <f>分析係数表!G28</f>
        <v>0.18177207604774032</v>
      </c>
      <c r="K25" s="308">
        <f t="shared" si="5"/>
        <v>0</v>
      </c>
      <c r="L25" s="49"/>
      <c r="M25" s="50"/>
      <c r="N25" s="318">
        <f>分析係数表!H28</f>
        <v>7.2231792840574596E-3</v>
      </c>
      <c r="O25" s="310">
        <f t="shared" si="6"/>
        <v>0</v>
      </c>
      <c r="P25" s="316">
        <f>分析係数表!C28</f>
        <v>0.2115566871254172</v>
      </c>
      <c r="Q25" s="310">
        <f t="shared" si="7"/>
        <v>0</v>
      </c>
      <c r="R25" s="310">
        <v>0</v>
      </c>
      <c r="S25" s="311">
        <f t="shared" si="8"/>
        <v>0</v>
      </c>
      <c r="T25" s="316">
        <f>分析係数表!F28</f>
        <v>0.29628808224417325</v>
      </c>
      <c r="U25" s="313">
        <f t="shared" si="12"/>
        <v>0</v>
      </c>
      <c r="V25" s="320">
        <f>分析係数表!D28</f>
        <v>3.0551159487848582E-2</v>
      </c>
      <c r="W25" s="291">
        <f t="shared" si="9"/>
        <v>0</v>
      </c>
      <c r="X25" s="316">
        <f>分析係数表!E28</f>
        <v>3.018459578819983E-2</v>
      </c>
      <c r="Y25" s="292">
        <f t="shared" si="4"/>
        <v>0</v>
      </c>
    </row>
    <row r="26" spans="1:25">
      <c r="A26" s="278">
        <v>22</v>
      </c>
      <c r="B26" s="266" t="s">
        <v>64</v>
      </c>
      <c r="C26" s="287"/>
      <c r="D26" s="316">
        <f>投入係数表!D26</f>
        <v>1.1555835697026999E-3</v>
      </c>
      <c r="E26" s="306">
        <f t="shared" si="10"/>
        <v>0</v>
      </c>
      <c r="F26" s="316">
        <f>分析係数表!C29</f>
        <v>0.4024048564090591</v>
      </c>
      <c r="G26" s="306">
        <f t="shared" si="11"/>
        <v>0</v>
      </c>
      <c r="H26" s="306">
        <v>0</v>
      </c>
      <c r="I26" s="306">
        <f t="shared" si="13"/>
        <v>0</v>
      </c>
      <c r="J26" s="316">
        <f>分析係数表!G29</f>
        <v>0.28848634430593861</v>
      </c>
      <c r="K26" s="308">
        <f t="shared" si="5"/>
        <v>0</v>
      </c>
      <c r="L26" s="49"/>
      <c r="M26" s="50"/>
      <c r="N26" s="318">
        <f>分析係数表!H29</f>
        <v>7.7130042947109994E-3</v>
      </c>
      <c r="O26" s="310">
        <f t="shared" si="6"/>
        <v>0</v>
      </c>
      <c r="P26" s="316">
        <f>分析係数表!C29</f>
        <v>0.4024048564090591</v>
      </c>
      <c r="Q26" s="310">
        <f t="shared" si="7"/>
        <v>0</v>
      </c>
      <c r="R26" s="310">
        <v>0</v>
      </c>
      <c r="S26" s="311">
        <f t="shared" si="8"/>
        <v>0</v>
      </c>
      <c r="T26" s="316">
        <f>分析係数表!F29</f>
        <v>0.40202182464221792</v>
      </c>
      <c r="U26" s="313">
        <f t="shared" si="12"/>
        <v>0</v>
      </c>
      <c r="V26" s="320">
        <f>分析係数表!D29</f>
        <v>7.9194780809421356E-2</v>
      </c>
      <c r="W26" s="291">
        <f t="shared" si="9"/>
        <v>0</v>
      </c>
      <c r="X26" s="316">
        <f>分析係数表!E29</f>
        <v>6.5944675090492746E-2</v>
      </c>
      <c r="Y26" s="292">
        <f t="shared" si="4"/>
        <v>0</v>
      </c>
    </row>
    <row r="27" spans="1:25">
      <c r="A27" s="278">
        <v>23</v>
      </c>
      <c r="B27" s="266" t="s">
        <v>91</v>
      </c>
      <c r="C27" s="287"/>
      <c r="D27" s="316">
        <f>投入係数表!D27</f>
        <v>1.0505305179115453E-3</v>
      </c>
      <c r="E27" s="306">
        <f t="shared" si="10"/>
        <v>0</v>
      </c>
      <c r="F27" s="316">
        <f>分析係数表!C30</f>
        <v>1</v>
      </c>
      <c r="G27" s="306">
        <f t="shared" si="11"/>
        <v>0</v>
      </c>
      <c r="H27" s="306">
        <v>0</v>
      </c>
      <c r="I27" s="306">
        <f t="shared" si="13"/>
        <v>0</v>
      </c>
      <c r="J27" s="316">
        <f>分析係数表!G30</f>
        <v>0.33838967095036887</v>
      </c>
      <c r="K27" s="308">
        <f t="shared" si="5"/>
        <v>0</v>
      </c>
      <c r="L27" s="49"/>
      <c r="M27" s="50"/>
      <c r="N27" s="318">
        <f>分析係数表!H30</f>
        <v>0</v>
      </c>
      <c r="O27" s="310">
        <f t="shared" si="6"/>
        <v>0</v>
      </c>
      <c r="P27" s="316">
        <f>分析係数表!C30</f>
        <v>1</v>
      </c>
      <c r="Q27" s="310">
        <f t="shared" si="7"/>
        <v>0</v>
      </c>
      <c r="R27" s="310">
        <v>0</v>
      </c>
      <c r="S27" s="311">
        <f t="shared" si="8"/>
        <v>0</v>
      </c>
      <c r="T27" s="316">
        <f>分析係数表!F30</f>
        <v>0.46362091424568164</v>
      </c>
      <c r="U27" s="313">
        <f t="shared" si="12"/>
        <v>0</v>
      </c>
      <c r="V27" s="320">
        <f>分析係数表!D30</f>
        <v>7.3824536053885614E-2</v>
      </c>
      <c r="W27" s="291">
        <f t="shared" si="9"/>
        <v>0</v>
      </c>
      <c r="X27" s="316">
        <f>分析係数表!E30</f>
        <v>5.6949248710145881E-2</v>
      </c>
      <c r="Y27" s="292">
        <f t="shared" si="4"/>
        <v>0</v>
      </c>
    </row>
    <row r="28" spans="1:25">
      <c r="A28" s="278">
        <v>24</v>
      </c>
      <c r="B28" s="266" t="s">
        <v>92</v>
      </c>
      <c r="C28" s="287"/>
      <c r="D28" s="316">
        <f>投入係数表!D28</f>
        <v>4.0970690198550265E-3</v>
      </c>
      <c r="E28" s="306">
        <f t="shared" si="10"/>
        <v>0</v>
      </c>
      <c r="F28" s="316">
        <f>分析係数表!C31</f>
        <v>0.99932498158227889</v>
      </c>
      <c r="G28" s="306">
        <f t="shared" si="11"/>
        <v>0</v>
      </c>
      <c r="H28" s="306">
        <v>0</v>
      </c>
      <c r="I28" s="306">
        <f t="shared" si="13"/>
        <v>0</v>
      </c>
      <c r="J28" s="316">
        <f>分析係数表!G31</f>
        <v>7.0262508387801376E-2</v>
      </c>
      <c r="K28" s="308">
        <f t="shared" si="5"/>
        <v>0</v>
      </c>
      <c r="L28" s="49"/>
      <c r="M28" s="50"/>
      <c r="N28" s="318">
        <f>分析係数表!H31</f>
        <v>3.314462019579964E-2</v>
      </c>
      <c r="O28" s="310">
        <f t="shared" si="6"/>
        <v>0</v>
      </c>
      <c r="P28" s="316">
        <f>分析係数表!C31</f>
        <v>0.99932498158227889</v>
      </c>
      <c r="Q28" s="310">
        <f t="shared" si="7"/>
        <v>0</v>
      </c>
      <c r="R28" s="310">
        <v>0</v>
      </c>
      <c r="S28" s="311">
        <f t="shared" si="8"/>
        <v>0</v>
      </c>
      <c r="T28" s="316">
        <f>分析係数表!F31</f>
        <v>0.39948542779773355</v>
      </c>
      <c r="U28" s="313">
        <f t="shared" si="12"/>
        <v>0</v>
      </c>
      <c r="V28" s="320">
        <f>分析係数表!D31</f>
        <v>2.9145126840892164E-3</v>
      </c>
      <c r="W28" s="291">
        <f t="shared" si="9"/>
        <v>0</v>
      </c>
      <c r="X28" s="316">
        <f>分析係数表!E31</f>
        <v>2.9145126840892164E-3</v>
      </c>
      <c r="Y28" s="292">
        <f t="shared" si="4"/>
        <v>0</v>
      </c>
    </row>
    <row r="29" spans="1:25">
      <c r="A29" s="278">
        <v>25</v>
      </c>
      <c r="B29" s="266" t="s">
        <v>1</v>
      </c>
      <c r="C29" s="287"/>
      <c r="D29" s="316">
        <f>投入係数表!D29</f>
        <v>2.1010610358230907E-4</v>
      </c>
      <c r="E29" s="306">
        <f t="shared" si="10"/>
        <v>0</v>
      </c>
      <c r="F29" s="316">
        <f>分析係数表!C32</f>
        <v>0.9998360837770528</v>
      </c>
      <c r="G29" s="306">
        <f t="shared" si="11"/>
        <v>0</v>
      </c>
      <c r="H29" s="306">
        <v>0</v>
      </c>
      <c r="I29" s="306">
        <f t="shared" si="13"/>
        <v>0</v>
      </c>
      <c r="J29" s="316">
        <f>分析係数表!G32</f>
        <v>0.11380414292785156</v>
      </c>
      <c r="K29" s="308">
        <f t="shared" si="5"/>
        <v>0</v>
      </c>
      <c r="L29" s="49"/>
      <c r="M29" s="50"/>
      <c r="N29" s="318">
        <f>分析係数表!H32</f>
        <v>7.2296973654795713E-3</v>
      </c>
      <c r="O29" s="310">
        <f t="shared" si="6"/>
        <v>0</v>
      </c>
      <c r="P29" s="316">
        <f>分析係数表!C32</f>
        <v>0.9998360837770528</v>
      </c>
      <c r="Q29" s="310">
        <f t="shared" si="7"/>
        <v>0</v>
      </c>
      <c r="R29" s="310">
        <v>0</v>
      </c>
      <c r="S29" s="311">
        <f t="shared" si="8"/>
        <v>0</v>
      </c>
      <c r="T29" s="316">
        <f>分析係数表!F32</f>
        <v>0.44272670787830282</v>
      </c>
      <c r="U29" s="313">
        <f t="shared" si="12"/>
        <v>0</v>
      </c>
      <c r="V29" s="320">
        <f>分析係数表!D32</f>
        <v>2.1120085933633119E-2</v>
      </c>
      <c r="W29" s="291">
        <f t="shared" si="9"/>
        <v>0</v>
      </c>
      <c r="X29" s="316">
        <f>分析係数表!E32</f>
        <v>2.1120085933633119E-2</v>
      </c>
      <c r="Y29" s="292">
        <f t="shared" si="4"/>
        <v>0</v>
      </c>
    </row>
    <row r="30" spans="1:25">
      <c r="A30" s="278">
        <v>26</v>
      </c>
      <c r="B30" s="266" t="s">
        <v>2</v>
      </c>
      <c r="C30" s="287"/>
      <c r="D30" s="316">
        <f>投入係数表!D30</f>
        <v>0</v>
      </c>
      <c r="E30" s="306">
        <f t="shared" si="10"/>
        <v>0</v>
      </c>
      <c r="F30" s="316">
        <f>分析係数表!C33</f>
        <v>0.99108509199615646</v>
      </c>
      <c r="G30" s="306">
        <f t="shared" si="11"/>
        <v>0</v>
      </c>
      <c r="H30" s="306">
        <v>0</v>
      </c>
      <c r="I30" s="306">
        <f t="shared" si="13"/>
        <v>0</v>
      </c>
      <c r="J30" s="316">
        <f>分析係数表!G33</f>
        <v>0.4529749017181946</v>
      </c>
      <c r="K30" s="308">
        <f t="shared" si="5"/>
        <v>0</v>
      </c>
      <c r="L30" s="49"/>
      <c r="M30" s="50"/>
      <c r="N30" s="318">
        <f>分析係数表!H33</f>
        <v>7.7168799106917146E-4</v>
      </c>
      <c r="O30" s="310">
        <f t="shared" si="6"/>
        <v>0</v>
      </c>
      <c r="P30" s="316">
        <f>分析係数表!C33</f>
        <v>0.99108509199615646</v>
      </c>
      <c r="Q30" s="310">
        <f t="shared" si="7"/>
        <v>0</v>
      </c>
      <c r="R30" s="310">
        <v>0</v>
      </c>
      <c r="S30" s="311">
        <f t="shared" si="8"/>
        <v>0</v>
      </c>
      <c r="T30" s="316">
        <f>分析係数表!F33</f>
        <v>0.63278689994307047</v>
      </c>
      <c r="U30" s="313">
        <f t="shared" si="12"/>
        <v>0</v>
      </c>
      <c r="V30" s="320">
        <f>分析係数表!D33</f>
        <v>8.7702783269007503E-2</v>
      </c>
      <c r="W30" s="291">
        <f t="shared" si="9"/>
        <v>0</v>
      </c>
      <c r="X30" s="316">
        <f>分析係数表!E33</f>
        <v>8.4336323251883824E-2</v>
      </c>
      <c r="Y30" s="292">
        <f t="shared" si="4"/>
        <v>0</v>
      </c>
    </row>
    <row r="31" spans="1:25">
      <c r="A31" s="278">
        <v>27</v>
      </c>
      <c r="B31" s="266" t="s">
        <v>65</v>
      </c>
      <c r="C31" s="287"/>
      <c r="D31" s="316">
        <f>投入係数表!D31</f>
        <v>1.344679062926778E-2</v>
      </c>
      <c r="E31" s="306">
        <f t="shared" si="10"/>
        <v>0</v>
      </c>
      <c r="F31" s="316">
        <f>分析係数表!C34</f>
        <v>0.24606089914510665</v>
      </c>
      <c r="G31" s="306">
        <f t="shared" si="11"/>
        <v>0</v>
      </c>
      <c r="H31" s="306">
        <v>0</v>
      </c>
      <c r="I31" s="306">
        <f t="shared" si="13"/>
        <v>0</v>
      </c>
      <c r="J31" s="316">
        <f>分析係数表!G34</f>
        <v>0.43749758717185111</v>
      </c>
      <c r="K31" s="308">
        <f t="shared" si="5"/>
        <v>0</v>
      </c>
      <c r="L31" s="49"/>
      <c r="M31" s="50"/>
      <c r="N31" s="318">
        <f>分析係数表!H34</f>
        <v>0.137069350800852</v>
      </c>
      <c r="O31" s="310">
        <f t="shared" si="6"/>
        <v>0</v>
      </c>
      <c r="P31" s="316">
        <f>分析係数表!C34</f>
        <v>0.24606089914510665</v>
      </c>
      <c r="Q31" s="310">
        <f t="shared" si="7"/>
        <v>0</v>
      </c>
      <c r="R31" s="310">
        <v>0</v>
      </c>
      <c r="S31" s="311">
        <f t="shared" si="8"/>
        <v>0</v>
      </c>
      <c r="T31" s="316">
        <f>分析係数表!F34</f>
        <v>0.68044247766447119</v>
      </c>
      <c r="U31" s="313">
        <f t="shared" si="12"/>
        <v>0</v>
      </c>
      <c r="V31" s="320">
        <f>分析係数表!D34</f>
        <v>0.15389009392691583</v>
      </c>
      <c r="W31" s="291">
        <f t="shared" si="9"/>
        <v>0</v>
      </c>
      <c r="X31" s="316">
        <f>分析係数表!E34</f>
        <v>0.1433320704064108</v>
      </c>
      <c r="Y31" s="292">
        <f t="shared" si="4"/>
        <v>0</v>
      </c>
    </row>
    <row r="32" spans="1:25">
      <c r="A32" s="278">
        <v>28</v>
      </c>
      <c r="B32" s="266" t="s">
        <v>66</v>
      </c>
      <c r="C32" s="287"/>
      <c r="D32" s="316">
        <f>投入係数表!D32</f>
        <v>1.2606366214938543E-2</v>
      </c>
      <c r="E32" s="306">
        <f t="shared" si="10"/>
        <v>0</v>
      </c>
      <c r="F32" s="316">
        <f>分析係数表!C35</f>
        <v>0.75377646979277246</v>
      </c>
      <c r="G32" s="306">
        <f t="shared" si="11"/>
        <v>0</v>
      </c>
      <c r="H32" s="306">
        <v>0</v>
      </c>
      <c r="I32" s="306">
        <f t="shared" si="13"/>
        <v>0</v>
      </c>
      <c r="J32" s="316">
        <f>分析係数表!G35</f>
        <v>0.30282397072447498</v>
      </c>
      <c r="K32" s="308">
        <f t="shared" si="5"/>
        <v>0</v>
      </c>
      <c r="L32" s="49"/>
      <c r="M32" s="50"/>
      <c r="N32" s="318">
        <f>分析係数表!H35</f>
        <v>5.7629969222324183E-2</v>
      </c>
      <c r="O32" s="310">
        <f t="shared" si="6"/>
        <v>0</v>
      </c>
      <c r="P32" s="316">
        <f>分析係数表!C35</f>
        <v>0.75377646979277246</v>
      </c>
      <c r="Q32" s="310">
        <f t="shared" si="7"/>
        <v>0</v>
      </c>
      <c r="R32" s="310">
        <v>0</v>
      </c>
      <c r="S32" s="311">
        <f t="shared" si="8"/>
        <v>0</v>
      </c>
      <c r="T32" s="316">
        <f>分析係数表!F35</f>
        <v>0.60548890850388704</v>
      </c>
      <c r="U32" s="313">
        <f t="shared" si="12"/>
        <v>0</v>
      </c>
      <c r="V32" s="320">
        <f>分析係数表!D35</f>
        <v>4.0363234612300396E-2</v>
      </c>
      <c r="W32" s="291">
        <f t="shared" si="9"/>
        <v>0</v>
      </c>
      <c r="X32" s="316">
        <f>分析係数表!E35</f>
        <v>3.9154079363329694E-2</v>
      </c>
      <c r="Y32" s="292">
        <f t="shared" si="4"/>
        <v>0</v>
      </c>
    </row>
    <row r="33" spans="1:25">
      <c r="A33" s="278">
        <v>29</v>
      </c>
      <c r="B33" s="266" t="s">
        <v>93</v>
      </c>
      <c r="C33" s="287"/>
      <c r="D33" s="316">
        <f>投入係数表!D33</f>
        <v>1.6808488286584725E-3</v>
      </c>
      <c r="E33" s="306">
        <f t="shared" si="10"/>
        <v>0</v>
      </c>
      <c r="F33" s="316">
        <f>分析係数表!C36</f>
        <v>0.99118010215945485</v>
      </c>
      <c r="G33" s="306">
        <f t="shared" si="11"/>
        <v>0</v>
      </c>
      <c r="H33" s="306">
        <v>0</v>
      </c>
      <c r="I33" s="306">
        <f t="shared" si="13"/>
        <v>0</v>
      </c>
      <c r="J33" s="316">
        <f>分析係数表!G36</f>
        <v>5.8650173764370726E-2</v>
      </c>
      <c r="K33" s="308">
        <f t="shared" si="5"/>
        <v>0</v>
      </c>
      <c r="L33" s="49"/>
      <c r="M33" s="50"/>
      <c r="N33" s="318">
        <f>分析係数表!H36</f>
        <v>0.2375179181177472</v>
      </c>
      <c r="O33" s="310">
        <f t="shared" si="6"/>
        <v>0</v>
      </c>
      <c r="P33" s="316">
        <f>分析係数表!C36</f>
        <v>0.99118010215945485</v>
      </c>
      <c r="Q33" s="310">
        <f t="shared" si="7"/>
        <v>0</v>
      </c>
      <c r="R33" s="310">
        <v>0</v>
      </c>
      <c r="S33" s="311">
        <f t="shared" si="8"/>
        <v>0</v>
      </c>
      <c r="T33" s="316">
        <f>分析係数表!F36</f>
        <v>0.81306518983088305</v>
      </c>
      <c r="U33" s="313">
        <f t="shared" si="12"/>
        <v>0</v>
      </c>
      <c r="V33" s="320">
        <f>分析係数表!D36</f>
        <v>1.5774342104513773E-2</v>
      </c>
      <c r="W33" s="291">
        <f t="shared" si="9"/>
        <v>0</v>
      </c>
      <c r="X33" s="316">
        <f>分析係数表!E36</f>
        <v>1.3229670821596217E-2</v>
      </c>
      <c r="Y33" s="292">
        <f t="shared" si="4"/>
        <v>0</v>
      </c>
    </row>
    <row r="34" spans="1:25">
      <c r="A34" s="278">
        <v>30</v>
      </c>
      <c r="B34" s="266" t="s">
        <v>94</v>
      </c>
      <c r="C34" s="287"/>
      <c r="D34" s="316">
        <f>投入係数表!D34</f>
        <v>3.9289841369891797E-2</v>
      </c>
      <c r="E34" s="306">
        <f t="shared" si="10"/>
        <v>0</v>
      </c>
      <c r="F34" s="316">
        <f>分析係数表!C37</f>
        <v>0.58105140483022077</v>
      </c>
      <c r="G34" s="306">
        <f t="shared" si="11"/>
        <v>0</v>
      </c>
      <c r="H34" s="306">
        <v>0</v>
      </c>
      <c r="I34" s="306">
        <f t="shared" si="13"/>
        <v>0</v>
      </c>
      <c r="J34" s="316">
        <f>分析係数表!G37</f>
        <v>0.40235165952905672</v>
      </c>
      <c r="K34" s="308">
        <f t="shared" si="5"/>
        <v>0</v>
      </c>
      <c r="L34" s="49"/>
      <c r="M34" s="50"/>
      <c r="N34" s="318">
        <f>分析係数表!H37</f>
        <v>4.2719417558337268E-2</v>
      </c>
      <c r="O34" s="310">
        <f t="shared" si="6"/>
        <v>0</v>
      </c>
      <c r="P34" s="316">
        <f>分析係数表!C37</f>
        <v>0.58105140483022077</v>
      </c>
      <c r="Q34" s="310">
        <f t="shared" si="7"/>
        <v>0</v>
      </c>
      <c r="R34" s="310">
        <v>0</v>
      </c>
      <c r="S34" s="311">
        <f t="shared" si="8"/>
        <v>0</v>
      </c>
      <c r="T34" s="316">
        <f>分析係数表!F37</f>
        <v>0.63403708963374472</v>
      </c>
      <c r="U34" s="313">
        <f t="shared" si="12"/>
        <v>0</v>
      </c>
      <c r="V34" s="320">
        <f>分析係数表!D37</f>
        <v>7.9200513574427991E-2</v>
      </c>
      <c r="W34" s="291">
        <f t="shared" si="9"/>
        <v>0</v>
      </c>
      <c r="X34" s="316">
        <f>分析係数表!E37</f>
        <v>7.3600662533244779E-2</v>
      </c>
      <c r="Y34" s="292">
        <f t="shared" si="4"/>
        <v>0</v>
      </c>
    </row>
    <row r="35" spans="1:25">
      <c r="A35" s="278">
        <v>31</v>
      </c>
      <c r="B35" s="266" t="s">
        <v>95</v>
      </c>
      <c r="C35" s="287"/>
      <c r="D35" s="316">
        <f>投入係数表!D35</f>
        <v>2.6263262947788632E-3</v>
      </c>
      <c r="E35" s="306">
        <f t="shared" si="10"/>
        <v>0</v>
      </c>
      <c r="F35" s="316">
        <f>分析係数表!C38</f>
        <v>0.47456671407271833</v>
      </c>
      <c r="G35" s="306">
        <f t="shared" si="11"/>
        <v>0</v>
      </c>
      <c r="H35" s="306">
        <v>0</v>
      </c>
      <c r="I35" s="306">
        <f t="shared" si="13"/>
        <v>0</v>
      </c>
      <c r="J35" s="316">
        <f>分析係数表!G38</f>
        <v>0.18003386475673192</v>
      </c>
      <c r="K35" s="308">
        <f t="shared" si="5"/>
        <v>0</v>
      </c>
      <c r="L35" s="49"/>
      <c r="M35" s="50"/>
      <c r="N35" s="318">
        <f>分析係数表!H38</f>
        <v>5.150358926080905E-2</v>
      </c>
      <c r="O35" s="310">
        <f t="shared" si="6"/>
        <v>0</v>
      </c>
      <c r="P35" s="316">
        <f>分析係数表!C38</f>
        <v>0.47456671407271833</v>
      </c>
      <c r="Q35" s="310">
        <f t="shared" si="7"/>
        <v>0</v>
      </c>
      <c r="R35" s="310">
        <v>0</v>
      </c>
      <c r="S35" s="311">
        <f t="shared" si="8"/>
        <v>0</v>
      </c>
      <c r="T35" s="316">
        <f>分析係数表!F38</f>
        <v>0.4997199825516766</v>
      </c>
      <c r="U35" s="313">
        <f t="shared" si="12"/>
        <v>0</v>
      </c>
      <c r="V35" s="320">
        <f>分析係数表!D38</f>
        <v>3.5590827435143364E-2</v>
      </c>
      <c r="W35" s="291">
        <f t="shared" si="9"/>
        <v>0</v>
      </c>
      <c r="X35" s="316">
        <f>分析係数表!E38</f>
        <v>3.1059891839156476E-2</v>
      </c>
      <c r="Y35" s="292">
        <f t="shared" si="4"/>
        <v>0</v>
      </c>
    </row>
    <row r="36" spans="1:25">
      <c r="A36" s="278">
        <v>32</v>
      </c>
      <c r="B36" s="266" t="s">
        <v>67</v>
      </c>
      <c r="C36" s="287"/>
      <c r="D36" s="316">
        <f>投入係数表!D36</f>
        <v>0</v>
      </c>
      <c r="E36" s="306">
        <f t="shared" si="10"/>
        <v>0</v>
      </c>
      <c r="F36" s="316">
        <f>分析係数表!C39</f>
        <v>1</v>
      </c>
      <c r="G36" s="306">
        <f t="shared" si="11"/>
        <v>0</v>
      </c>
      <c r="H36" s="306">
        <v>0</v>
      </c>
      <c r="I36" s="306">
        <f t="shared" si="13"/>
        <v>0</v>
      </c>
      <c r="J36" s="316">
        <f>分析係数表!G39</f>
        <v>0.33345520667958617</v>
      </c>
      <c r="K36" s="308">
        <f t="shared" si="5"/>
        <v>0</v>
      </c>
      <c r="L36" s="49"/>
      <c r="M36" s="50"/>
      <c r="N36" s="318">
        <f>分析係数表!H39</f>
        <v>5.0851604954235139E-3</v>
      </c>
      <c r="O36" s="310">
        <f t="shared" si="6"/>
        <v>0</v>
      </c>
      <c r="P36" s="316">
        <f>分析係数表!C39</f>
        <v>1</v>
      </c>
      <c r="Q36" s="310">
        <f t="shared" si="7"/>
        <v>0</v>
      </c>
      <c r="R36" s="310">
        <v>0</v>
      </c>
      <c r="S36" s="311">
        <f t="shared" si="8"/>
        <v>0</v>
      </c>
      <c r="T36" s="316">
        <f>分析係数表!F39</f>
        <v>0.70859596344355691</v>
      </c>
      <c r="U36" s="313">
        <f t="shared" si="12"/>
        <v>0</v>
      </c>
      <c r="V36" s="320">
        <f>分析係数表!D39</f>
        <v>4.8027598057070089E-2</v>
      </c>
      <c r="W36" s="291">
        <f t="shared" si="9"/>
        <v>0</v>
      </c>
      <c r="X36" s="316">
        <f>分析係数表!E39</f>
        <v>4.8027598057070089E-2</v>
      </c>
      <c r="Y36" s="292">
        <f t="shared" si="4"/>
        <v>0</v>
      </c>
    </row>
    <row r="37" spans="1:25">
      <c r="A37" s="278">
        <v>33</v>
      </c>
      <c r="B37" s="266" t="s">
        <v>96</v>
      </c>
      <c r="C37" s="287"/>
      <c r="D37" s="316">
        <f>投入係数表!D37</f>
        <v>1.3656896732850089E-3</v>
      </c>
      <c r="E37" s="306">
        <f t="shared" si="10"/>
        <v>0</v>
      </c>
      <c r="F37" s="316">
        <f>分析係数表!C40</f>
        <v>0.78927678494152065</v>
      </c>
      <c r="G37" s="306">
        <f t="shared" si="11"/>
        <v>0</v>
      </c>
      <c r="H37" s="306">
        <v>0</v>
      </c>
      <c r="I37" s="306">
        <f t="shared" si="13"/>
        <v>0</v>
      </c>
      <c r="J37" s="316">
        <f>分析係数表!G40</f>
        <v>0.52314226927728547</v>
      </c>
      <c r="K37" s="308">
        <f t="shared" si="5"/>
        <v>0</v>
      </c>
      <c r="L37" s="49"/>
      <c r="M37" s="50"/>
      <c r="N37" s="318">
        <f>分析係数表!H40</f>
        <v>3.428475595158087E-2</v>
      </c>
      <c r="O37" s="310">
        <f t="shared" si="6"/>
        <v>0</v>
      </c>
      <c r="P37" s="316">
        <f>分析係数表!C40</f>
        <v>0.78927678494152065</v>
      </c>
      <c r="Q37" s="310">
        <f t="shared" si="7"/>
        <v>0</v>
      </c>
      <c r="R37" s="310">
        <v>0</v>
      </c>
      <c r="S37" s="311">
        <f t="shared" si="8"/>
        <v>0</v>
      </c>
      <c r="T37" s="316">
        <f>分析係数表!F40</f>
        <v>0.70623799726049996</v>
      </c>
      <c r="U37" s="313">
        <f t="shared" si="12"/>
        <v>0</v>
      </c>
      <c r="V37" s="320">
        <f>分析係数表!D40</f>
        <v>9.0697433955161888E-2</v>
      </c>
      <c r="W37" s="291">
        <f t="shared" si="9"/>
        <v>0</v>
      </c>
      <c r="X37" s="316">
        <f>分析係数表!E40</f>
        <v>9.0562666353757981E-2</v>
      </c>
      <c r="Y37" s="292">
        <f>ROUND(S37*X37,0)</f>
        <v>0</v>
      </c>
    </row>
    <row r="38" spans="1:25">
      <c r="A38" s="278">
        <v>34</v>
      </c>
      <c r="B38" s="266" t="s">
        <v>97</v>
      </c>
      <c r="C38" s="287"/>
      <c r="D38" s="316">
        <f>投入係数表!D38</f>
        <v>0</v>
      </c>
      <c r="E38" s="306">
        <f t="shared" si="10"/>
        <v>0</v>
      </c>
      <c r="F38" s="316">
        <f>分析係数表!C41</f>
        <v>0.99594790611943085</v>
      </c>
      <c r="G38" s="306">
        <f t="shared" si="11"/>
        <v>0</v>
      </c>
      <c r="H38" s="306">
        <v>0</v>
      </c>
      <c r="I38" s="306">
        <f t="shared" si="13"/>
        <v>0</v>
      </c>
      <c r="J38" s="316">
        <f>分析係数表!G41</f>
        <v>0.50896339569449323</v>
      </c>
      <c r="K38" s="308">
        <f t="shared" si="5"/>
        <v>0</v>
      </c>
      <c r="L38" s="49"/>
      <c r="M38" s="50"/>
      <c r="N38" s="318">
        <f>分析係数表!H41</f>
        <v>5.504775199299148E-2</v>
      </c>
      <c r="O38" s="310">
        <f t="shared" si="6"/>
        <v>0</v>
      </c>
      <c r="P38" s="316">
        <f>分析係数表!C41</f>
        <v>0.99594790611943085</v>
      </c>
      <c r="Q38" s="310">
        <f t="shared" si="7"/>
        <v>0</v>
      </c>
      <c r="R38" s="310">
        <v>0</v>
      </c>
      <c r="S38" s="311">
        <f t="shared" si="8"/>
        <v>0</v>
      </c>
      <c r="T38" s="316">
        <f>分析係数表!F41</f>
        <v>0.58132099287543681</v>
      </c>
      <c r="U38" s="313">
        <f t="shared" si="12"/>
        <v>0</v>
      </c>
      <c r="V38" s="320">
        <f>分析係数表!D41</f>
        <v>0.12149342216939719</v>
      </c>
      <c r="W38" s="291">
        <f t="shared" si="9"/>
        <v>0</v>
      </c>
      <c r="X38" s="316">
        <f>分析係数表!E41</f>
        <v>0.11755967401821014</v>
      </c>
      <c r="Y38" s="292">
        <f>ROUND(S38*X38,0)</f>
        <v>0</v>
      </c>
    </row>
    <row r="39" spans="1:25">
      <c r="A39" s="278">
        <v>35</v>
      </c>
      <c r="B39" s="266" t="s">
        <v>3</v>
      </c>
      <c r="C39" s="287"/>
      <c r="D39" s="316">
        <f>投入係数表!D39</f>
        <v>1.5757957768673179E-3</v>
      </c>
      <c r="E39" s="306">
        <f>$C$6*D39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6"/>
        <v>0</v>
      </c>
      <c r="P39" s="316">
        <f>分析係数表!C42</f>
        <v>0.9655414908579466</v>
      </c>
      <c r="Q39" s="310">
        <f>O39*P39</f>
        <v>0</v>
      </c>
      <c r="R39" s="310">
        <v>0</v>
      </c>
      <c r="S39" s="311">
        <f>I39+R39</f>
        <v>0</v>
      </c>
      <c r="T39" s="316">
        <f>分析係数表!F42</f>
        <v>0.58706867988829459</v>
      </c>
      <c r="U39" s="313">
        <f t="shared" si="12"/>
        <v>0</v>
      </c>
      <c r="V39" s="320">
        <f>分析係数表!D42</f>
        <v>0.12536880137580664</v>
      </c>
      <c r="W39" s="291">
        <f t="shared" si="9"/>
        <v>0</v>
      </c>
      <c r="X39" s="316">
        <f>分析係数表!E42</f>
        <v>0.11770088827882173</v>
      </c>
      <c r="Y39" s="292">
        <f t="shared" si="4"/>
        <v>0</v>
      </c>
    </row>
    <row r="40" spans="1:25">
      <c r="A40" s="278">
        <v>36</v>
      </c>
      <c r="B40" s="266" t="s">
        <v>98</v>
      </c>
      <c r="C40" s="287"/>
      <c r="D40" s="316">
        <f>投入係数表!D40</f>
        <v>2.7944111776447105E-2</v>
      </c>
      <c r="E40" s="306">
        <f>$C$6*D40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6"/>
        <v>0</v>
      </c>
      <c r="P40" s="316">
        <f>分析係数表!C43</f>
        <v>0.68354347123018677</v>
      </c>
      <c r="Q40" s="310">
        <f>O40*P40</f>
        <v>0</v>
      </c>
      <c r="R40" s="310">
        <v>0</v>
      </c>
      <c r="S40" s="311">
        <f>I40+R40</f>
        <v>0</v>
      </c>
      <c r="T40" s="316">
        <f>分析係数表!F43</f>
        <v>0.62240825035949521</v>
      </c>
      <c r="U40" s="313">
        <f t="shared" si="12"/>
        <v>0</v>
      </c>
      <c r="V40" s="320">
        <f>分析係数表!D43</f>
        <v>0.13048156468325811</v>
      </c>
      <c r="W40" s="291">
        <f t="shared" si="9"/>
        <v>0</v>
      </c>
      <c r="X40" s="316">
        <f>分析係数表!E43</f>
        <v>0.11291103502841897</v>
      </c>
      <c r="Y40" s="292">
        <f t="shared" si="4"/>
        <v>0</v>
      </c>
    </row>
    <row r="41" spans="1:25">
      <c r="A41" s="278">
        <v>37</v>
      </c>
      <c r="B41" s="266" t="s">
        <v>99</v>
      </c>
      <c r="C41" s="287"/>
      <c r="D41" s="316">
        <f>投入係数表!D41</f>
        <v>1.0505305179115453E-4</v>
      </c>
      <c r="E41" s="306">
        <f>$C$6*D41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6"/>
        <v>0</v>
      </c>
      <c r="P41" s="316">
        <f>分析係数表!C44</f>
        <v>0.55987382763194615</v>
      </c>
      <c r="Q41" s="310">
        <f>O41*P41</f>
        <v>0</v>
      </c>
      <c r="R41" s="310">
        <v>0</v>
      </c>
      <c r="S41" s="311">
        <f>I41+R41</f>
        <v>0</v>
      </c>
      <c r="T41" s="316">
        <f>分析係数表!F44</f>
        <v>0.5344179716450459</v>
      </c>
      <c r="U41" s="313">
        <f t="shared" si="12"/>
        <v>0</v>
      </c>
      <c r="V41" s="320">
        <f>分析係数表!D44</f>
        <v>0.19836337849438287</v>
      </c>
      <c r="W41" s="291">
        <f t="shared" si="9"/>
        <v>0</v>
      </c>
      <c r="X41" s="316">
        <f>分析係数表!E44</f>
        <v>0.16230318686650563</v>
      </c>
      <c r="Y41" s="292">
        <f t="shared" si="4"/>
        <v>0</v>
      </c>
    </row>
    <row r="42" spans="1:25">
      <c r="A42" s="278">
        <v>38</v>
      </c>
      <c r="B42" s="266" t="s">
        <v>4</v>
      </c>
      <c r="C42" s="287"/>
      <c r="D42" s="316">
        <f>投入係数表!D42</f>
        <v>4.3071751234373358E-3</v>
      </c>
      <c r="E42" s="306">
        <f>$C$6*D42</f>
        <v>0</v>
      </c>
      <c r="F42" s="316">
        <f>分析係数表!C45</f>
        <v>1</v>
      </c>
      <c r="G42" s="306">
        <f>E42*F42</f>
        <v>0</v>
      </c>
      <c r="H42" s="306">
        <v>0</v>
      </c>
      <c r="I42" s="306">
        <f>C42+H42</f>
        <v>0</v>
      </c>
      <c r="J42" s="316">
        <f>分析係数表!G45</f>
        <v>0</v>
      </c>
      <c r="K42" s="308">
        <f>I42*J42</f>
        <v>0</v>
      </c>
      <c r="L42" s="49"/>
      <c r="M42" s="50"/>
      <c r="N42" s="318">
        <f>分析係数表!H45</f>
        <v>0</v>
      </c>
      <c r="O42" s="310">
        <f t="shared" si="6"/>
        <v>0</v>
      </c>
      <c r="P42" s="316">
        <f>分析係数表!C45</f>
        <v>1</v>
      </c>
      <c r="Q42" s="310">
        <f>O42*P42</f>
        <v>0</v>
      </c>
      <c r="R42" s="310">
        <v>0</v>
      </c>
      <c r="S42" s="311">
        <f>I42+R42</f>
        <v>0</v>
      </c>
      <c r="T42" s="316">
        <f>分析係数表!F45</f>
        <v>0</v>
      </c>
      <c r="U42" s="313">
        <f t="shared" si="12"/>
        <v>0</v>
      </c>
      <c r="V42" s="320">
        <f>分析係数表!D45</f>
        <v>0</v>
      </c>
      <c r="W42" s="291">
        <f t="shared" si="9"/>
        <v>0</v>
      </c>
      <c r="X42" s="316">
        <f>分析係数表!E45</f>
        <v>0</v>
      </c>
      <c r="Y42" s="292">
        <f t="shared" si="4"/>
        <v>0</v>
      </c>
    </row>
    <row r="43" spans="1:25">
      <c r="A43" s="278">
        <v>39</v>
      </c>
      <c r="B43" s="266" t="s">
        <v>5</v>
      </c>
      <c r="C43" s="287"/>
      <c r="D43" s="316">
        <f>投入係数表!D43</f>
        <v>8.4042441432923627E-4</v>
      </c>
      <c r="E43" s="306">
        <f>$C$6*D43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6"/>
        <v>0</v>
      </c>
      <c r="P43" s="316">
        <f>分析係数表!C46</f>
        <v>0.63561708735819755</v>
      </c>
      <c r="Q43" s="310">
        <f>O43*P43</f>
        <v>0</v>
      </c>
      <c r="R43" s="310">
        <v>0</v>
      </c>
      <c r="S43" s="311">
        <f>I43+R43</f>
        <v>0</v>
      </c>
      <c r="T43" s="316">
        <f>分析係数表!F46</f>
        <v>0.64740426293918441</v>
      </c>
      <c r="U43" s="313">
        <f t="shared" si="12"/>
        <v>0</v>
      </c>
      <c r="V43" s="320">
        <f>分析係数表!D46</f>
        <v>3.6867524451068895E-3</v>
      </c>
      <c r="W43" s="291">
        <f t="shared" si="9"/>
        <v>0</v>
      </c>
      <c r="X43" s="316">
        <f>分析係数表!E46</f>
        <v>3.6024838177901608E-3</v>
      </c>
      <c r="Y43" s="292">
        <f t="shared" si="4"/>
        <v>0</v>
      </c>
    </row>
    <row r="44" spans="1:25">
      <c r="A44" s="279">
        <v>40</v>
      </c>
      <c r="B44" s="276" t="s">
        <v>279</v>
      </c>
      <c r="C44" s="293">
        <f>SUM(C5:C43)</f>
        <v>0</v>
      </c>
      <c r="D44" s="317">
        <f>投入係数表!D44</f>
        <v>0.34646496480722766</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0EE80-BC22-4B43-B7DA-39D3738B331C}">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286</v>
      </c>
      <c r="S2" s="83" t="s">
        <v>240</v>
      </c>
      <c r="U2" s="290" t="s">
        <v>227</v>
      </c>
      <c r="W2" s="83" t="s">
        <v>216</v>
      </c>
      <c r="Y2" s="83" t="s">
        <v>241</v>
      </c>
    </row>
    <row r="3" spans="1:25" ht="44">
      <c r="B3" s="39"/>
      <c r="C3" s="40" t="s">
        <v>242</v>
      </c>
      <c r="D3" s="40" t="s">
        <v>287</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投入係数表!E5</f>
        <v>0</v>
      </c>
      <c r="E5" s="306">
        <f>$C$7*D5</f>
        <v>0</v>
      </c>
      <c r="F5" s="316">
        <f>分析係数表!C8</f>
        <v>0.17333290637377241</v>
      </c>
      <c r="G5" s="306">
        <f t="shared" ref="G5:G10" si="0">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$M$44*N5</f>
        <v>0</v>
      </c>
      <c r="P5" s="316">
        <f>分析係数表!C8</f>
        <v>0.17333290637377241</v>
      </c>
      <c r="Q5" s="310">
        <f>O5*P5</f>
        <v>0</v>
      </c>
      <c r="R5" s="310">
        <f t="array" ref="R5:R43">MMULT(逆行列係数表!C5:AO43,Q5:Q43)</f>
        <v>0</v>
      </c>
      <c r="S5" s="311">
        <f>I5+R5</f>
        <v>0</v>
      </c>
      <c r="T5" s="316">
        <f>分析係数表!F8</f>
        <v>0.42721038226158625</v>
      </c>
      <c r="U5" s="313">
        <f>S5*T5</f>
        <v>0</v>
      </c>
      <c r="V5" s="320">
        <f>分析係数表!D8</f>
        <v>0.32298797552049696</v>
      </c>
      <c r="W5" s="291">
        <f>ROUND(S5*V5,0)</f>
        <v>0</v>
      </c>
      <c r="X5" s="316">
        <f>分析係数表!E8</f>
        <v>0.12265584155979949</v>
      </c>
      <c r="Y5" s="292">
        <f t="shared" ref="Y5:Y43" si="1">ROUND(S5*X5,0)</f>
        <v>0</v>
      </c>
    </row>
    <row r="6" spans="1:25">
      <c r="A6" s="278">
        <v>2</v>
      </c>
      <c r="B6" s="266" t="s">
        <v>74</v>
      </c>
      <c r="C6" s="287"/>
      <c r="D6" s="316">
        <f>投入係数表!E6</f>
        <v>3.7311234609115724E-4</v>
      </c>
      <c r="E6" s="306">
        <f>$C$7*D6</f>
        <v>0</v>
      </c>
      <c r="F6" s="316">
        <f>分析係数表!C9</f>
        <v>0.39351462480142041</v>
      </c>
      <c r="G6" s="306">
        <f t="shared" si="0"/>
        <v>0</v>
      </c>
      <c r="H6" s="306">
        <v>0</v>
      </c>
      <c r="I6" s="306">
        <f>C6+H6</f>
        <v>0</v>
      </c>
      <c r="J6" s="316">
        <f>分析係数表!G9</f>
        <v>0.22817522849038765</v>
      </c>
      <c r="K6" s="308">
        <f t="shared" ref="K6:K38" si="2">I6*J6</f>
        <v>0</v>
      </c>
      <c r="L6" s="49"/>
      <c r="M6" s="50"/>
      <c r="N6" s="318">
        <f>分析係数表!H9</f>
        <v>5.0911500837573466E-4</v>
      </c>
      <c r="O6" s="310">
        <f t="shared" ref="O6:O43" si="3">$M$44*N6</f>
        <v>0</v>
      </c>
      <c r="P6" s="316">
        <f>分析係数表!C9</f>
        <v>0.39351462480142041</v>
      </c>
      <c r="Q6" s="310">
        <f>O6*P6</f>
        <v>0</v>
      </c>
      <c r="R6" s="310">
        <v>0</v>
      </c>
      <c r="S6" s="311">
        <f>I6+R6</f>
        <v>0</v>
      </c>
      <c r="T6" s="316">
        <f>分析係数表!F9</f>
        <v>0.63987813845992225</v>
      </c>
      <c r="U6" s="313">
        <f>S6*T6</f>
        <v>0</v>
      </c>
      <c r="V6" s="320">
        <f>分析係数表!D9</f>
        <v>0.29572434079210003</v>
      </c>
      <c r="W6" s="291">
        <f>ROUND(S6*V6,0)</f>
        <v>0</v>
      </c>
      <c r="X6" s="316">
        <f>分析係数表!E9</f>
        <v>0.26862065342998215</v>
      </c>
      <c r="Y6" s="292">
        <f t="shared" si="1"/>
        <v>0</v>
      </c>
    </row>
    <row r="7" spans="1:25">
      <c r="A7" s="278">
        <v>3</v>
      </c>
      <c r="B7" s="266" t="s">
        <v>75</v>
      </c>
      <c r="C7" s="286">
        <f>データ入力!C8</f>
        <v>0</v>
      </c>
      <c r="D7" s="316">
        <f>投入係数表!E7</f>
        <v>5.3335427999135952E-2</v>
      </c>
      <c r="E7" s="306">
        <f>$C$7*D7</f>
        <v>0</v>
      </c>
      <c r="F7" s="316">
        <f>分析係数表!C10</f>
        <v>0.12671464860287895</v>
      </c>
      <c r="G7" s="306">
        <f t="shared" si="0"/>
        <v>0</v>
      </c>
      <c r="H7" s="306">
        <v>0</v>
      </c>
      <c r="I7" s="306">
        <f>C7+H7</f>
        <v>0</v>
      </c>
      <c r="J7" s="316">
        <f>分析係数表!G10</f>
        <v>0.17153349174243465</v>
      </c>
      <c r="K7" s="308">
        <f t="shared" si="2"/>
        <v>0</v>
      </c>
      <c r="L7" s="49"/>
      <c r="M7" s="50"/>
      <c r="N7" s="318">
        <f>分析係数表!H10</f>
        <v>1.1608350684055029E-3</v>
      </c>
      <c r="O7" s="310">
        <f>$M$44*N7</f>
        <v>0</v>
      </c>
      <c r="P7" s="316">
        <f>分析係数表!C10</f>
        <v>0.12671464860287895</v>
      </c>
      <c r="Q7" s="310">
        <f>O7*P7</f>
        <v>0</v>
      </c>
      <c r="R7" s="310">
        <v>0</v>
      </c>
      <c r="S7" s="311">
        <f t="shared" ref="S7:S38" si="4">I7+R7</f>
        <v>0</v>
      </c>
      <c r="T7" s="316">
        <f>分析係数表!F10</f>
        <v>0.47381340455197063</v>
      </c>
      <c r="U7" s="313">
        <f>S7*T7</f>
        <v>0</v>
      </c>
      <c r="V7" s="320">
        <f>分析係数表!D10</f>
        <v>9.5045460793747427E-2</v>
      </c>
      <c r="W7" s="291">
        <f>ROUND(S7*V7,0)</f>
        <v>0</v>
      </c>
      <c r="X7" s="316">
        <f>分析係数表!E10</f>
        <v>4.2279520059697977E-2</v>
      </c>
      <c r="Y7" s="292">
        <f t="shared" si="1"/>
        <v>0</v>
      </c>
    </row>
    <row r="8" spans="1:25">
      <c r="A8" s="278">
        <v>4</v>
      </c>
      <c r="B8" s="266" t="s">
        <v>76</v>
      </c>
      <c r="C8" s="287"/>
      <c r="D8" s="316">
        <f>投入係数表!E8</f>
        <v>0</v>
      </c>
      <c r="E8" s="306">
        <f t="shared" ref="E8:E38" si="5">$C$7*D8</f>
        <v>0</v>
      </c>
      <c r="F8" s="316">
        <f>分析係数表!C11</f>
        <v>9.348517078458185E-3</v>
      </c>
      <c r="G8" s="306">
        <f t="shared" si="0"/>
        <v>0</v>
      </c>
      <c r="H8" s="306">
        <v>0</v>
      </c>
      <c r="I8" s="306">
        <f t="shared" ref="I8:I38" si="6">C8+H8</f>
        <v>0</v>
      </c>
      <c r="J8" s="316">
        <f>分析係数表!G11</f>
        <v>0.2579516055394917</v>
      </c>
      <c r="K8" s="308">
        <f t="shared" si="2"/>
        <v>0</v>
      </c>
      <c r="L8" s="49"/>
      <c r="M8" s="50"/>
      <c r="N8" s="318">
        <f>分析係数表!H11</f>
        <v>-1.9466162084954558E-5</v>
      </c>
      <c r="O8" s="310">
        <f t="shared" si="3"/>
        <v>0</v>
      </c>
      <c r="P8" s="316">
        <f>分析係数表!C11</f>
        <v>9.348517078458185E-3</v>
      </c>
      <c r="Q8" s="310">
        <f t="shared" ref="Q8:Q38" si="7">O8*P8</f>
        <v>0</v>
      </c>
      <c r="R8" s="310">
        <v>0</v>
      </c>
      <c r="S8" s="311">
        <f t="shared" si="4"/>
        <v>0</v>
      </c>
      <c r="T8" s="316">
        <f>分析係数表!F11</f>
        <v>0.54360066960888753</v>
      </c>
      <c r="U8" s="313">
        <f>S8*T8</f>
        <v>0</v>
      </c>
      <c r="V8" s="320">
        <f>分析係数表!D11</f>
        <v>4.0785268604474206E-2</v>
      </c>
      <c r="W8" s="291">
        <f t="shared" ref="W8:W43" si="8">ROUND(S8*V8,0)</f>
        <v>0</v>
      </c>
      <c r="X8" s="316">
        <f>分析係数表!E11</f>
        <v>3.926343022371024E-2</v>
      </c>
      <c r="Y8" s="292">
        <f t="shared" si="1"/>
        <v>0</v>
      </c>
    </row>
    <row r="9" spans="1:25">
      <c r="A9" s="278">
        <v>5</v>
      </c>
      <c r="B9" s="266" t="s">
        <v>77</v>
      </c>
      <c r="C9" s="287"/>
      <c r="D9" s="316">
        <f>投入係数表!E9</f>
        <v>0.14182196649843881</v>
      </c>
      <c r="E9" s="306">
        <f t="shared" si="5"/>
        <v>0</v>
      </c>
      <c r="F9" s="316">
        <f>分析係数表!C12</f>
        <v>0.26169189557273109</v>
      </c>
      <c r="G9" s="306">
        <f t="shared" si="0"/>
        <v>0</v>
      </c>
      <c r="H9" s="306">
        <v>0</v>
      </c>
      <c r="I9" s="306">
        <f t="shared" si="6"/>
        <v>0</v>
      </c>
      <c r="J9" s="316">
        <f>分析係数表!G12</f>
        <v>0.13770114594385849</v>
      </c>
      <c r="K9" s="308">
        <f t="shared" si="2"/>
        <v>0</v>
      </c>
      <c r="L9" s="49"/>
      <c r="M9" s="50"/>
      <c r="N9" s="318">
        <f>分析係数表!H12</f>
        <v>0.10146071966313146</v>
      </c>
      <c r="O9" s="310">
        <f t="shared" si="3"/>
        <v>0</v>
      </c>
      <c r="P9" s="316">
        <f>分析係数表!C12</f>
        <v>0.26169189557273109</v>
      </c>
      <c r="Q9" s="310">
        <f t="shared" si="7"/>
        <v>0</v>
      </c>
      <c r="R9" s="310">
        <v>0</v>
      </c>
      <c r="S9" s="311">
        <f t="shared" si="4"/>
        <v>0</v>
      </c>
      <c r="T9" s="316">
        <f>分析係数表!F12</f>
        <v>0.33651535386825859</v>
      </c>
      <c r="U9" s="313">
        <f t="shared" ref="U9:U38" si="9">S9*T9</f>
        <v>0</v>
      </c>
      <c r="V9" s="320">
        <f>分析係数表!D12</f>
        <v>3.4578030097235327E-2</v>
      </c>
      <c r="W9" s="291">
        <f t="shared" si="8"/>
        <v>0</v>
      </c>
      <c r="X9" s="316">
        <f>分析係数表!E12</f>
        <v>3.3355134693599395E-2</v>
      </c>
      <c r="Y9" s="292">
        <f t="shared" si="1"/>
        <v>0</v>
      </c>
    </row>
    <row r="10" spans="1:25">
      <c r="A10" s="278">
        <v>6</v>
      </c>
      <c r="B10" s="266" t="s">
        <v>78</v>
      </c>
      <c r="C10" s="287"/>
      <c r="D10" s="316">
        <f>投入係数表!E10</f>
        <v>1.82235924827681E-2</v>
      </c>
      <c r="E10" s="306">
        <f t="shared" si="5"/>
        <v>0</v>
      </c>
      <c r="F10" s="316">
        <f>分析係数表!C13</f>
        <v>8.2810371123538395E-2</v>
      </c>
      <c r="G10" s="306">
        <f t="shared" si="0"/>
        <v>0</v>
      </c>
      <c r="H10" s="306">
        <v>0</v>
      </c>
      <c r="I10" s="306">
        <f t="shared" si="6"/>
        <v>0</v>
      </c>
      <c r="J10" s="316">
        <f>分析係数表!G13</f>
        <v>0.2721720626600464</v>
      </c>
      <c r="K10" s="308">
        <f t="shared" si="2"/>
        <v>0</v>
      </c>
      <c r="L10" s="49"/>
      <c r="M10" s="50"/>
      <c r="N10" s="318">
        <f>分析係数表!H13</f>
        <v>1.212874021164739E-2</v>
      </c>
      <c r="O10" s="310">
        <f t="shared" si="3"/>
        <v>0</v>
      </c>
      <c r="P10" s="316">
        <f>分析係数表!C13</f>
        <v>8.2810371123538395E-2</v>
      </c>
      <c r="Q10" s="310">
        <f t="shared" si="7"/>
        <v>0</v>
      </c>
      <c r="R10" s="310">
        <v>0</v>
      </c>
      <c r="S10" s="311">
        <f t="shared" si="4"/>
        <v>0</v>
      </c>
      <c r="T10" s="316">
        <f>分析係数表!F13</f>
        <v>0.39077170920544851</v>
      </c>
      <c r="U10" s="313">
        <f t="shared" si="9"/>
        <v>0</v>
      </c>
      <c r="V10" s="320">
        <f>分析係数表!D13</f>
        <v>0.12720758845381647</v>
      </c>
      <c r="W10" s="291">
        <f t="shared" si="8"/>
        <v>0</v>
      </c>
      <c r="X10" s="316">
        <f>分析係数表!E13</f>
        <v>9.5492852763317662E-2</v>
      </c>
      <c r="Y10" s="292">
        <f t="shared" si="1"/>
        <v>0</v>
      </c>
    </row>
    <row r="11" spans="1:25">
      <c r="A11" s="278">
        <v>7</v>
      </c>
      <c r="B11" s="266" t="s">
        <v>79</v>
      </c>
      <c r="C11" s="287"/>
      <c r="D11" s="316">
        <f>投入係数表!E11</f>
        <v>3.8685859042083145E-3</v>
      </c>
      <c r="E11" s="306">
        <f t="shared" si="5"/>
        <v>0</v>
      </c>
      <c r="F11" s="316">
        <f>分析係数表!C14</f>
        <v>0.29759344347769412</v>
      </c>
      <c r="G11" s="306">
        <f t="shared" ref="G11:G38" si="10">E11*F11</f>
        <v>0</v>
      </c>
      <c r="H11" s="306">
        <v>0</v>
      </c>
      <c r="I11" s="306">
        <f t="shared" si="6"/>
        <v>0</v>
      </c>
      <c r="J11" s="316">
        <f>分析係数表!G14</f>
        <v>0.17335642824825784</v>
      </c>
      <c r="K11" s="308">
        <f t="shared" si="2"/>
        <v>0</v>
      </c>
      <c r="L11" s="49"/>
      <c r="M11" s="50"/>
      <c r="N11" s="318">
        <f>分析係数表!H14</f>
        <v>1.9165801846449152E-3</v>
      </c>
      <c r="O11" s="310">
        <f t="shared" si="3"/>
        <v>0</v>
      </c>
      <c r="P11" s="316">
        <f>分析係数表!C14</f>
        <v>0.29759344347769412</v>
      </c>
      <c r="Q11" s="310">
        <f t="shared" si="7"/>
        <v>0</v>
      </c>
      <c r="R11" s="310">
        <v>0</v>
      </c>
      <c r="S11" s="311">
        <f t="shared" si="4"/>
        <v>0</v>
      </c>
      <c r="T11" s="316">
        <f>分析係数表!F14</f>
        <v>0.35598651785260127</v>
      </c>
      <c r="U11" s="313">
        <f t="shared" si="9"/>
        <v>0</v>
      </c>
      <c r="V11" s="320">
        <f>分析係数表!D14</f>
        <v>4.3833041969742803E-2</v>
      </c>
      <c r="W11" s="291">
        <f t="shared" si="8"/>
        <v>0</v>
      </c>
      <c r="X11" s="316">
        <f>分析係数表!E14</f>
        <v>3.8757158040430381E-2</v>
      </c>
      <c r="Y11" s="292">
        <f>ROUND(S11*X11,0)</f>
        <v>0</v>
      </c>
    </row>
    <row r="12" spans="1:25">
      <c r="A12" s="278">
        <v>8</v>
      </c>
      <c r="B12" s="266" t="s">
        <v>80</v>
      </c>
      <c r="C12" s="287"/>
      <c r="D12" s="316">
        <f>投入係数表!E12</f>
        <v>1.6063468373819296E-2</v>
      </c>
      <c r="E12" s="306">
        <f t="shared" si="5"/>
        <v>0</v>
      </c>
      <c r="F12" s="316">
        <f>分析係数表!C15</f>
        <v>0.21593049601829584</v>
      </c>
      <c r="G12" s="306">
        <f t="shared" si="10"/>
        <v>0</v>
      </c>
      <c r="H12" s="306">
        <v>0</v>
      </c>
      <c r="I12" s="306">
        <f t="shared" si="6"/>
        <v>0</v>
      </c>
      <c r="J12" s="316">
        <f>分析係数表!G15</f>
        <v>0.1171240792325445</v>
      </c>
      <c r="K12" s="308">
        <f t="shared" si="2"/>
        <v>0</v>
      </c>
      <c r="L12" s="49"/>
      <c r="M12" s="50"/>
      <c r="N12" s="318">
        <f>分析係数表!H15</f>
        <v>7.9892300155183192E-3</v>
      </c>
      <c r="O12" s="310">
        <f t="shared" si="3"/>
        <v>0</v>
      </c>
      <c r="P12" s="316">
        <f>分析係数表!C15</f>
        <v>0.21593049601829584</v>
      </c>
      <c r="Q12" s="310">
        <f t="shared" si="7"/>
        <v>0</v>
      </c>
      <c r="R12" s="310">
        <v>0</v>
      </c>
      <c r="S12" s="311">
        <f t="shared" si="4"/>
        <v>0</v>
      </c>
      <c r="T12" s="316">
        <f>分析係数表!F15</f>
        <v>0.35842164855867914</v>
      </c>
      <c r="U12" s="313">
        <f t="shared" si="9"/>
        <v>0</v>
      </c>
      <c r="V12" s="320">
        <f>分析係数表!D15</f>
        <v>1.5678367482667734E-2</v>
      </c>
      <c r="W12" s="291">
        <f t="shared" si="8"/>
        <v>0</v>
      </c>
      <c r="X12" s="316">
        <f>分析係数表!E15</f>
        <v>1.5634458686506418E-2</v>
      </c>
      <c r="Y12" s="292">
        <f t="shared" si="1"/>
        <v>0</v>
      </c>
    </row>
    <row r="13" spans="1:25">
      <c r="A13" s="278">
        <v>9</v>
      </c>
      <c r="B13" s="266" t="s">
        <v>81</v>
      </c>
      <c r="C13" s="287"/>
      <c r="D13" s="316">
        <f>投入係数表!E13</f>
        <v>4.0512145788739864E-2</v>
      </c>
      <c r="E13" s="306">
        <f t="shared" si="5"/>
        <v>0</v>
      </c>
      <c r="F13" s="316">
        <f>分析係数表!C16</f>
        <v>0.18770505348742417</v>
      </c>
      <c r="G13" s="306">
        <f t="shared" si="10"/>
        <v>0</v>
      </c>
      <c r="H13" s="306">
        <v>0</v>
      </c>
      <c r="I13" s="306">
        <f t="shared" si="6"/>
        <v>0</v>
      </c>
      <c r="J13" s="316">
        <f>分析係数表!G16</f>
        <v>1.5279579137581789E-2</v>
      </c>
      <c r="K13" s="308">
        <f t="shared" si="2"/>
        <v>0</v>
      </c>
      <c r="L13" s="49"/>
      <c r="M13" s="50"/>
      <c r="N13" s="318">
        <f>分析係数表!H16</f>
        <v>6.0242927132958465E-3</v>
      </c>
      <c r="O13" s="310">
        <f t="shared" si="3"/>
        <v>0</v>
      </c>
      <c r="P13" s="316">
        <f>分析係数表!C16</f>
        <v>0.18770505348742417</v>
      </c>
      <c r="Q13" s="310">
        <f t="shared" si="7"/>
        <v>0</v>
      </c>
      <c r="R13" s="310">
        <v>0</v>
      </c>
      <c r="S13" s="311">
        <f t="shared" si="4"/>
        <v>0</v>
      </c>
      <c r="T13" s="316">
        <f>分析係数表!F16</f>
        <v>0.2627694146106877</v>
      </c>
      <c r="U13" s="313">
        <f t="shared" si="9"/>
        <v>0</v>
      </c>
      <c r="V13" s="320">
        <f>分析係数表!D16</f>
        <v>1.0339400475073228E-2</v>
      </c>
      <c r="W13" s="291">
        <f t="shared" si="8"/>
        <v>0</v>
      </c>
      <c r="X13" s="316">
        <f>分析係数表!E16</f>
        <v>1.0339400475073228E-2</v>
      </c>
      <c r="Y13" s="292">
        <f t="shared" si="1"/>
        <v>0</v>
      </c>
    </row>
    <row r="14" spans="1:25">
      <c r="A14" s="278">
        <v>10</v>
      </c>
      <c r="B14" s="266" t="s">
        <v>82</v>
      </c>
      <c r="C14" s="287"/>
      <c r="D14" s="316">
        <f>投入係数表!E14</f>
        <v>1.5160143746440705E-2</v>
      </c>
      <c r="E14" s="306">
        <f t="shared" si="5"/>
        <v>0</v>
      </c>
      <c r="F14" s="316">
        <f>分析係数表!C17</f>
        <v>0.24245613901755958</v>
      </c>
      <c r="G14" s="306">
        <f t="shared" si="10"/>
        <v>0</v>
      </c>
      <c r="H14" s="306">
        <v>0</v>
      </c>
      <c r="I14" s="306">
        <f t="shared" si="6"/>
        <v>0</v>
      </c>
      <c r="J14" s="316">
        <f>分析係数表!G17</f>
        <v>0.24054742090319753</v>
      </c>
      <c r="K14" s="308">
        <f t="shared" si="2"/>
        <v>0</v>
      </c>
      <c r="L14" s="49"/>
      <c r="M14" s="50"/>
      <c r="N14" s="318">
        <f>分析係数表!H17</f>
        <v>2.8816966460243139E-3</v>
      </c>
      <c r="O14" s="310">
        <f t="shared" si="3"/>
        <v>0</v>
      </c>
      <c r="P14" s="316">
        <f>分析係数表!C17</f>
        <v>0.24245613901755958</v>
      </c>
      <c r="Q14" s="310">
        <f t="shared" si="7"/>
        <v>0</v>
      </c>
      <c r="R14" s="310">
        <v>0</v>
      </c>
      <c r="S14" s="311">
        <f t="shared" si="4"/>
        <v>0</v>
      </c>
      <c r="T14" s="316">
        <f>分析係数表!F17</f>
        <v>0.42825667105631338</v>
      </c>
      <c r="U14" s="313">
        <f t="shared" si="9"/>
        <v>0</v>
      </c>
      <c r="V14" s="320">
        <f>分析係数表!D17</f>
        <v>5.1560411778863557E-2</v>
      </c>
      <c r="W14" s="291">
        <f t="shared" si="8"/>
        <v>0</v>
      </c>
      <c r="X14" s="316">
        <f>分析係数表!E17</f>
        <v>4.9008807340167618E-2</v>
      </c>
      <c r="Y14" s="292">
        <f t="shared" si="1"/>
        <v>0</v>
      </c>
    </row>
    <row r="15" spans="1:25">
      <c r="A15" s="278">
        <v>11</v>
      </c>
      <c r="B15" s="266" t="s">
        <v>83</v>
      </c>
      <c r="C15" s="287"/>
      <c r="D15" s="316">
        <f>投入係数表!E15</f>
        <v>1.9637491899534592E-5</v>
      </c>
      <c r="E15" s="306">
        <f t="shared" si="5"/>
        <v>0</v>
      </c>
      <c r="F15" s="316">
        <f>分析係数表!C18</f>
        <v>0.40831687749419565</v>
      </c>
      <c r="G15" s="306">
        <f t="shared" si="10"/>
        <v>0</v>
      </c>
      <c r="H15" s="306">
        <v>0</v>
      </c>
      <c r="I15" s="306">
        <f t="shared" si="6"/>
        <v>0</v>
      </c>
      <c r="J15" s="316">
        <f>分析係数表!G18</f>
        <v>0.21766947174074985</v>
      </c>
      <c r="K15" s="308">
        <f t="shared" si="2"/>
        <v>0</v>
      </c>
      <c r="L15" s="49"/>
      <c r="M15" s="50"/>
      <c r="N15" s="318">
        <f>分析係数表!H18</f>
        <v>4.4543159123807785E-4</v>
      </c>
      <c r="O15" s="310">
        <f t="shared" si="3"/>
        <v>0</v>
      </c>
      <c r="P15" s="316">
        <f>分析係数表!C18</f>
        <v>0.40831687749419565</v>
      </c>
      <c r="Q15" s="310">
        <f t="shared" si="7"/>
        <v>0</v>
      </c>
      <c r="R15" s="310">
        <v>0</v>
      </c>
      <c r="S15" s="311">
        <f t="shared" si="4"/>
        <v>0</v>
      </c>
      <c r="T15" s="316">
        <f>分析係数表!F18</f>
        <v>0.48997194925916815</v>
      </c>
      <c r="U15" s="313">
        <f t="shared" si="9"/>
        <v>0</v>
      </c>
      <c r="V15" s="320">
        <f>分析係数表!D18</f>
        <v>3.8565313316438733E-2</v>
      </c>
      <c r="W15" s="291">
        <f t="shared" si="8"/>
        <v>0</v>
      </c>
      <c r="X15" s="316">
        <f>分析係数表!E18</f>
        <v>3.6576455199010559E-2</v>
      </c>
      <c r="Y15" s="292">
        <f t="shared" si="1"/>
        <v>0</v>
      </c>
    </row>
    <row r="16" spans="1:25">
      <c r="A16" s="278">
        <v>12</v>
      </c>
      <c r="B16" s="266" t="s">
        <v>84</v>
      </c>
      <c r="C16" s="287"/>
      <c r="D16" s="316">
        <f>投入係数表!E16</f>
        <v>2.9456237849301888E-4</v>
      </c>
      <c r="E16" s="306">
        <f t="shared" si="5"/>
        <v>0</v>
      </c>
      <c r="F16" s="316">
        <f>分析係数表!C19</f>
        <v>0.72110086081153413</v>
      </c>
      <c r="G16" s="306">
        <f t="shared" si="10"/>
        <v>0</v>
      </c>
      <c r="H16" s="306">
        <v>0</v>
      </c>
      <c r="I16" s="306">
        <f t="shared" si="6"/>
        <v>0</v>
      </c>
      <c r="J16" s="316">
        <f>分析係数表!G19</f>
        <v>6.2445810408374151E-2</v>
      </c>
      <c r="K16" s="308">
        <f t="shared" si="2"/>
        <v>0</v>
      </c>
      <c r="L16" s="49"/>
      <c r="M16" s="50"/>
      <c r="N16" s="318">
        <f>分析係数表!H19</f>
        <v>-1.2604560155461526E-4</v>
      </c>
      <c r="O16" s="310">
        <f t="shared" si="3"/>
        <v>0</v>
      </c>
      <c r="P16" s="316">
        <f>分析係数表!C19</f>
        <v>0.72110086081153413</v>
      </c>
      <c r="Q16" s="310">
        <f t="shared" si="7"/>
        <v>0</v>
      </c>
      <c r="R16" s="310">
        <v>0</v>
      </c>
      <c r="S16" s="311">
        <f t="shared" si="4"/>
        <v>0</v>
      </c>
      <c r="T16" s="316">
        <f>分析係数表!F19</f>
        <v>0.21331101927013058</v>
      </c>
      <c r="U16" s="313">
        <f t="shared" si="9"/>
        <v>0</v>
      </c>
      <c r="V16" s="320">
        <f>分析係数表!D19</f>
        <v>1.2736199640345095E-2</v>
      </c>
      <c r="W16" s="291">
        <f t="shared" si="8"/>
        <v>0</v>
      </c>
      <c r="X16" s="316">
        <f>分析係数表!E19</f>
        <v>1.2523714081279422E-2</v>
      </c>
      <c r="Y16" s="292">
        <f t="shared" si="1"/>
        <v>0</v>
      </c>
    </row>
    <row r="17" spans="1:25">
      <c r="A17" s="278">
        <v>13</v>
      </c>
      <c r="B17" s="266" t="s">
        <v>85</v>
      </c>
      <c r="C17" s="287"/>
      <c r="D17" s="316">
        <f>投入係数表!E17</f>
        <v>0</v>
      </c>
      <c r="E17" s="306">
        <f t="shared" si="5"/>
        <v>0</v>
      </c>
      <c r="F17" s="316">
        <f>分析係数表!C20</f>
        <v>4.9598906854145253E-2</v>
      </c>
      <c r="G17" s="306">
        <f t="shared" si="10"/>
        <v>0</v>
      </c>
      <c r="H17" s="306">
        <v>0</v>
      </c>
      <c r="I17" s="306">
        <f t="shared" si="6"/>
        <v>0</v>
      </c>
      <c r="J17" s="316">
        <f>分析係数表!G20</f>
        <v>0.11671945764775135</v>
      </c>
      <c r="K17" s="308">
        <f t="shared" si="2"/>
        <v>0</v>
      </c>
      <c r="L17" s="49"/>
      <c r="M17" s="50"/>
      <c r="N17" s="318">
        <f>分析係数表!H20</f>
        <v>7.0439320449493942E-4</v>
      </c>
      <c r="O17" s="310">
        <f t="shared" si="3"/>
        <v>0</v>
      </c>
      <c r="P17" s="316">
        <f>分析係数表!C20</f>
        <v>4.9598906854145253E-2</v>
      </c>
      <c r="Q17" s="310">
        <f t="shared" si="7"/>
        <v>0</v>
      </c>
      <c r="R17" s="310">
        <v>0</v>
      </c>
      <c r="S17" s="311">
        <f t="shared" si="4"/>
        <v>0</v>
      </c>
      <c r="T17" s="316">
        <f>分析係数表!F20</f>
        <v>0.2109583665362576</v>
      </c>
      <c r="U17" s="313">
        <f t="shared" si="9"/>
        <v>0</v>
      </c>
      <c r="V17" s="320">
        <f>分析係数表!D20</f>
        <v>3.0797631013066269E-2</v>
      </c>
      <c r="W17" s="291">
        <f t="shared" si="8"/>
        <v>0</v>
      </c>
      <c r="X17" s="316">
        <f>分析係数表!E20</f>
        <v>2.9972730221401771E-2</v>
      </c>
      <c r="Y17" s="292">
        <f t="shared" si="1"/>
        <v>0</v>
      </c>
    </row>
    <row r="18" spans="1:25">
      <c r="A18" s="278">
        <v>14</v>
      </c>
      <c r="B18" s="266" t="s">
        <v>86</v>
      </c>
      <c r="C18" s="287"/>
      <c r="D18" s="316">
        <f>投入係数表!E18</f>
        <v>1.826286746656717E-3</v>
      </c>
      <c r="E18" s="306">
        <f t="shared" si="5"/>
        <v>0</v>
      </c>
      <c r="F18" s="316">
        <f>分析係数表!C21</f>
        <v>0.28411166756853934</v>
      </c>
      <c r="G18" s="306">
        <f t="shared" si="10"/>
        <v>0</v>
      </c>
      <c r="H18" s="306">
        <v>0</v>
      </c>
      <c r="I18" s="306">
        <f t="shared" si="6"/>
        <v>0</v>
      </c>
      <c r="J18" s="316">
        <f>分析係数表!G21</f>
        <v>0.29005387701730417</v>
      </c>
      <c r="K18" s="308">
        <f t="shared" si="2"/>
        <v>0</v>
      </c>
      <c r="L18" s="49"/>
      <c r="M18" s="50"/>
      <c r="N18" s="318">
        <f>分析係数表!H21</f>
        <v>2.3737267060065176E-3</v>
      </c>
      <c r="O18" s="310">
        <f t="shared" si="3"/>
        <v>0</v>
      </c>
      <c r="P18" s="316">
        <f>分析係数表!C21</f>
        <v>0.28411166756853934</v>
      </c>
      <c r="Q18" s="310">
        <f t="shared" si="7"/>
        <v>0</v>
      </c>
      <c r="R18" s="310">
        <v>0</v>
      </c>
      <c r="S18" s="311">
        <f t="shared" si="4"/>
        <v>0</v>
      </c>
      <c r="T18" s="316">
        <f>分析係数表!F21</f>
        <v>0.45791147145628314</v>
      </c>
      <c r="U18" s="313">
        <f t="shared" si="9"/>
        <v>0</v>
      </c>
      <c r="V18" s="320">
        <f>分析係数表!D21</f>
        <v>5.9847590028896828E-2</v>
      </c>
      <c r="W18" s="291">
        <f t="shared" si="8"/>
        <v>0</v>
      </c>
      <c r="X18" s="316">
        <f>分析係数表!E21</f>
        <v>5.4782163530779596E-2</v>
      </c>
      <c r="Y18" s="292">
        <f t="shared" si="1"/>
        <v>0</v>
      </c>
    </row>
    <row r="19" spans="1:25">
      <c r="A19" s="278">
        <v>15</v>
      </c>
      <c r="B19" s="266" t="s">
        <v>70</v>
      </c>
      <c r="C19" s="287"/>
      <c r="D19" s="316">
        <f>投入係数表!E19</f>
        <v>0</v>
      </c>
      <c r="E19" s="306">
        <f t="shared" si="5"/>
        <v>0</v>
      </c>
      <c r="F19" s="316">
        <f>分析係数表!C22</f>
        <v>0.28280144764930404</v>
      </c>
      <c r="G19" s="306">
        <f t="shared" si="10"/>
        <v>0</v>
      </c>
      <c r="H19" s="306">
        <v>0</v>
      </c>
      <c r="I19" s="306">
        <f t="shared" si="6"/>
        <v>0</v>
      </c>
      <c r="J19" s="316">
        <f>分析係数表!G22</f>
        <v>0.21325815420745545</v>
      </c>
      <c r="K19" s="308">
        <f t="shared" si="2"/>
        <v>0</v>
      </c>
      <c r="L19" s="49"/>
      <c r="M19" s="50"/>
      <c r="N19" s="318">
        <f>分析係数表!H22</f>
        <v>5.2408897921031505E-5</v>
      </c>
      <c r="O19" s="310">
        <f t="shared" si="3"/>
        <v>0</v>
      </c>
      <c r="P19" s="316">
        <f>分析係数表!C22</f>
        <v>0.28280144764930404</v>
      </c>
      <c r="Q19" s="310">
        <f t="shared" si="7"/>
        <v>0</v>
      </c>
      <c r="R19" s="310">
        <v>0</v>
      </c>
      <c r="S19" s="311">
        <f t="shared" si="4"/>
        <v>0</v>
      </c>
      <c r="T19" s="316">
        <f>分析係数表!F22</f>
        <v>0.43073258580094059</v>
      </c>
      <c r="U19" s="313">
        <f t="shared" si="9"/>
        <v>0</v>
      </c>
      <c r="V19" s="320">
        <f>分析係数表!D22</f>
        <v>2.2938556731137788E-2</v>
      </c>
      <c r="W19" s="291">
        <f t="shared" si="8"/>
        <v>0</v>
      </c>
      <c r="X19" s="316">
        <f>分析係数表!E22</f>
        <v>2.2183368519679003E-2</v>
      </c>
      <c r="Y19" s="292">
        <f t="shared" si="1"/>
        <v>0</v>
      </c>
    </row>
    <row r="20" spans="1:25">
      <c r="A20" s="278">
        <v>16</v>
      </c>
      <c r="B20" s="266" t="s">
        <v>71</v>
      </c>
      <c r="C20" s="287"/>
      <c r="D20" s="316">
        <f>投入係数表!E20</f>
        <v>0</v>
      </c>
      <c r="E20" s="306">
        <f t="shared" si="5"/>
        <v>0</v>
      </c>
      <c r="F20" s="316">
        <f>分析係数表!C23</f>
        <v>0.31843177703160996</v>
      </c>
      <c r="G20" s="306">
        <f t="shared" si="10"/>
        <v>0</v>
      </c>
      <c r="H20" s="306">
        <v>0</v>
      </c>
      <c r="I20" s="306">
        <f t="shared" si="6"/>
        <v>0</v>
      </c>
      <c r="J20" s="316">
        <f>分析係数表!G23</f>
        <v>0.24379890925547271</v>
      </c>
      <c r="K20" s="308">
        <f t="shared" si="2"/>
        <v>0</v>
      </c>
      <c r="L20" s="49"/>
      <c r="M20" s="50"/>
      <c r="N20" s="318">
        <f>分析係数表!H23</f>
        <v>7.2227388731505603E-6</v>
      </c>
      <c r="O20" s="310">
        <f t="shared" si="3"/>
        <v>0</v>
      </c>
      <c r="P20" s="316">
        <f>分析係数表!C23</f>
        <v>0.31843177703160996</v>
      </c>
      <c r="Q20" s="310">
        <f t="shared" si="7"/>
        <v>0</v>
      </c>
      <c r="R20" s="310">
        <v>0</v>
      </c>
      <c r="S20" s="311">
        <f t="shared" si="4"/>
        <v>0</v>
      </c>
      <c r="T20" s="316">
        <f>分析係数表!F23</f>
        <v>0.43764444987651224</v>
      </c>
      <c r="U20" s="313">
        <f t="shared" si="9"/>
        <v>0</v>
      </c>
      <c r="V20" s="320">
        <f>分析係数表!D23</f>
        <v>3.7770855561684982E-2</v>
      </c>
      <c r="W20" s="291">
        <f t="shared" si="8"/>
        <v>0</v>
      </c>
      <c r="X20" s="316">
        <f>分析係数表!E23</f>
        <v>3.6503495425501575E-2</v>
      </c>
      <c r="Y20" s="292">
        <f t="shared" si="1"/>
        <v>0</v>
      </c>
    </row>
    <row r="21" spans="1:25">
      <c r="A21" s="278">
        <v>17</v>
      </c>
      <c r="B21" s="266" t="s">
        <v>72</v>
      </c>
      <c r="C21" s="287"/>
      <c r="D21" s="316">
        <f>投入係数表!E21</f>
        <v>1.9637491899534592E-5</v>
      </c>
      <c r="E21" s="306">
        <f t="shared" si="5"/>
        <v>0</v>
      </c>
      <c r="F21" s="316">
        <f>分析係数表!C24</f>
        <v>6.5709335168878003E-2</v>
      </c>
      <c r="G21" s="306">
        <f t="shared" si="10"/>
        <v>0</v>
      </c>
      <c r="H21" s="306">
        <v>0</v>
      </c>
      <c r="I21" s="306">
        <f t="shared" si="6"/>
        <v>0</v>
      </c>
      <c r="J21" s="316">
        <f>分析係数表!G24</f>
        <v>0.24633125110096343</v>
      </c>
      <c r="K21" s="308">
        <f t="shared" si="2"/>
        <v>0</v>
      </c>
      <c r="L21" s="49"/>
      <c r="M21" s="50"/>
      <c r="N21" s="318">
        <f>分析係数表!H24</f>
        <v>2.8080599423907303E-4</v>
      </c>
      <c r="O21" s="310">
        <f t="shared" si="3"/>
        <v>0</v>
      </c>
      <c r="P21" s="316">
        <f>分析係数表!C24</f>
        <v>6.5709335168878003E-2</v>
      </c>
      <c r="Q21" s="310">
        <f t="shared" si="7"/>
        <v>0</v>
      </c>
      <c r="R21" s="310">
        <v>0</v>
      </c>
      <c r="S21" s="311">
        <f t="shared" si="4"/>
        <v>0</v>
      </c>
      <c r="T21" s="316">
        <f>分析係数表!F24</f>
        <v>0.36721364788140759</v>
      </c>
      <c r="U21" s="313">
        <f t="shared" si="9"/>
        <v>0</v>
      </c>
      <c r="V21" s="320">
        <f>分析係数表!D24</f>
        <v>3.9309475738153632E-2</v>
      </c>
      <c r="W21" s="291">
        <f t="shared" si="8"/>
        <v>0</v>
      </c>
      <c r="X21" s="316">
        <f>分析係数表!E24</f>
        <v>3.8550657867992791E-2</v>
      </c>
      <c r="Y21" s="292">
        <f t="shared" si="1"/>
        <v>0</v>
      </c>
    </row>
    <row r="22" spans="1:25">
      <c r="A22" s="278">
        <v>18</v>
      </c>
      <c r="B22" s="266" t="s">
        <v>87</v>
      </c>
      <c r="C22" s="287"/>
      <c r="D22" s="316">
        <f>投入係数表!E22</f>
        <v>0</v>
      </c>
      <c r="E22" s="306">
        <f t="shared" si="5"/>
        <v>0</v>
      </c>
      <c r="F22" s="316">
        <f>分析係数表!C25</f>
        <v>0.13092441386923714</v>
      </c>
      <c r="G22" s="306">
        <f t="shared" si="10"/>
        <v>0</v>
      </c>
      <c r="H22" s="306">
        <v>0</v>
      </c>
      <c r="I22" s="306">
        <f t="shared" si="6"/>
        <v>0</v>
      </c>
      <c r="J22" s="316">
        <f>分析係数表!G25</f>
        <v>0.2605848403511512</v>
      </c>
      <c r="K22" s="308">
        <f t="shared" si="2"/>
        <v>0</v>
      </c>
      <c r="L22" s="49"/>
      <c r="M22" s="50"/>
      <c r="N22" s="318">
        <f>分析係数表!H25</f>
        <v>9.8123550057191766E-5</v>
      </c>
      <c r="O22" s="310">
        <f t="shared" si="3"/>
        <v>0</v>
      </c>
      <c r="P22" s="316">
        <f>分析係数表!C25</f>
        <v>0.13092441386923714</v>
      </c>
      <c r="Q22" s="310">
        <f t="shared" si="7"/>
        <v>0</v>
      </c>
      <c r="R22" s="310">
        <v>0</v>
      </c>
      <c r="S22" s="311">
        <f t="shared" si="4"/>
        <v>0</v>
      </c>
      <c r="T22" s="316">
        <f>分析係数表!F25</f>
        <v>0.33318683873123567</v>
      </c>
      <c r="U22" s="313">
        <f t="shared" si="9"/>
        <v>0</v>
      </c>
      <c r="V22" s="320">
        <f>分析係数表!D25</f>
        <v>4.284059086963312E-2</v>
      </c>
      <c r="W22" s="291">
        <f t="shared" si="8"/>
        <v>0</v>
      </c>
      <c r="X22" s="316">
        <f>分析係数表!E25</f>
        <v>4.249917369780222E-2</v>
      </c>
      <c r="Y22" s="292">
        <f t="shared" si="1"/>
        <v>0</v>
      </c>
    </row>
    <row r="23" spans="1:25">
      <c r="A23" s="278">
        <v>19</v>
      </c>
      <c r="B23" s="266" t="s">
        <v>88</v>
      </c>
      <c r="C23" s="287"/>
      <c r="D23" s="316">
        <f>投入係数表!E23</f>
        <v>9.4259961117766037E-4</v>
      </c>
      <c r="E23" s="306">
        <f t="shared" si="5"/>
        <v>0</v>
      </c>
      <c r="F23" s="316">
        <f>分析係数表!C26</f>
        <v>0.15308736674872969</v>
      </c>
      <c r="G23" s="306">
        <f t="shared" si="10"/>
        <v>0</v>
      </c>
      <c r="H23" s="306">
        <v>0</v>
      </c>
      <c r="I23" s="306">
        <f t="shared" si="6"/>
        <v>0</v>
      </c>
      <c r="J23" s="316">
        <f>分析係数表!G26</f>
        <v>0.20415569699579933</v>
      </c>
      <c r="K23" s="308">
        <f t="shared" si="2"/>
        <v>0</v>
      </c>
      <c r="L23" s="49"/>
      <c r="M23" s="50"/>
      <c r="N23" s="318">
        <f>分析係数表!H26</f>
        <v>8.8175548492147558E-3</v>
      </c>
      <c r="O23" s="310">
        <f t="shared" si="3"/>
        <v>0</v>
      </c>
      <c r="P23" s="316">
        <f>分析係数表!C26</f>
        <v>0.15308736674872969</v>
      </c>
      <c r="Q23" s="310">
        <f t="shared" si="7"/>
        <v>0</v>
      </c>
      <c r="R23" s="310">
        <v>0</v>
      </c>
      <c r="S23" s="311">
        <f t="shared" si="4"/>
        <v>0</v>
      </c>
      <c r="T23" s="316">
        <f>分析係数表!F26</f>
        <v>0.33811565690794865</v>
      </c>
      <c r="U23" s="313">
        <f t="shared" si="9"/>
        <v>0</v>
      </c>
      <c r="V23" s="320">
        <f>分析係数表!D26</f>
        <v>3.3929737559631502E-2</v>
      </c>
      <c r="W23" s="291">
        <f t="shared" si="8"/>
        <v>0</v>
      </c>
      <c r="X23" s="316">
        <f>分析係数表!E26</f>
        <v>3.3531988342571602E-2</v>
      </c>
      <c r="Y23" s="292">
        <f t="shared" si="1"/>
        <v>0</v>
      </c>
    </row>
    <row r="24" spans="1:25">
      <c r="A24" s="278">
        <v>20</v>
      </c>
      <c r="B24" s="266" t="s">
        <v>89</v>
      </c>
      <c r="C24" s="287"/>
      <c r="D24" s="316">
        <f>投入係数表!E24</f>
        <v>1.9637491899534592E-5</v>
      </c>
      <c r="E24" s="306">
        <f t="shared" si="5"/>
        <v>0</v>
      </c>
      <c r="F24" s="316">
        <f>分析係数表!C27</f>
        <v>0.18884998044104273</v>
      </c>
      <c r="G24" s="306">
        <f t="shared" si="10"/>
        <v>0</v>
      </c>
      <c r="H24" s="306">
        <v>0</v>
      </c>
      <c r="I24" s="306">
        <f t="shared" si="6"/>
        <v>0</v>
      </c>
      <c r="J24" s="316">
        <f>分析係数表!G27</f>
        <v>0.16481626532719168</v>
      </c>
      <c r="K24" s="308">
        <f t="shared" si="2"/>
        <v>0</v>
      </c>
      <c r="L24" s="49"/>
      <c r="M24" s="50"/>
      <c r="N24" s="318">
        <f>分析係数表!H27</f>
        <v>2.2388024205688101E-2</v>
      </c>
      <c r="O24" s="310">
        <f t="shared" si="3"/>
        <v>0</v>
      </c>
      <c r="P24" s="316">
        <f>分析係数表!C27</f>
        <v>0.18884998044104273</v>
      </c>
      <c r="Q24" s="310">
        <f t="shared" si="7"/>
        <v>0</v>
      </c>
      <c r="R24" s="310">
        <v>0</v>
      </c>
      <c r="S24" s="311">
        <f t="shared" si="4"/>
        <v>0</v>
      </c>
      <c r="T24" s="316">
        <f>分析係数表!F27</f>
        <v>0.29536956526946395</v>
      </c>
      <c r="U24" s="313">
        <f t="shared" si="9"/>
        <v>0</v>
      </c>
      <c r="V24" s="320">
        <f>分析係数表!D27</f>
        <v>2.042747265118797E-2</v>
      </c>
      <c r="W24" s="291">
        <f t="shared" si="8"/>
        <v>0</v>
      </c>
      <c r="X24" s="316">
        <f>分析係数表!E27</f>
        <v>2.035082172191522E-2</v>
      </c>
      <c r="Y24" s="292">
        <f t="shared" si="1"/>
        <v>0</v>
      </c>
    </row>
    <row r="25" spans="1:25">
      <c r="A25" s="278">
        <v>21</v>
      </c>
      <c r="B25" s="266" t="s">
        <v>90</v>
      </c>
      <c r="C25" s="287"/>
      <c r="D25" s="316">
        <f>投入係数表!E25</f>
        <v>3.8096734285097106E-2</v>
      </c>
      <c r="E25" s="306">
        <f t="shared" si="5"/>
        <v>0</v>
      </c>
      <c r="F25" s="316">
        <f>分析係数表!C28</f>
        <v>0.2115566871254172</v>
      </c>
      <c r="G25" s="306">
        <f t="shared" si="10"/>
        <v>0</v>
      </c>
      <c r="H25" s="306">
        <v>0</v>
      </c>
      <c r="I25" s="306">
        <f t="shared" si="6"/>
        <v>0</v>
      </c>
      <c r="J25" s="316">
        <f>分析係数表!G28</f>
        <v>0.18177207604774032</v>
      </c>
      <c r="K25" s="308">
        <f t="shared" si="2"/>
        <v>0</v>
      </c>
      <c r="L25" s="49"/>
      <c r="M25" s="50"/>
      <c r="N25" s="318">
        <f>分析係数表!H28</f>
        <v>7.2231792840574596E-3</v>
      </c>
      <c r="O25" s="310">
        <f t="shared" si="3"/>
        <v>0</v>
      </c>
      <c r="P25" s="316">
        <f>分析係数表!C28</f>
        <v>0.2115566871254172</v>
      </c>
      <c r="Q25" s="310">
        <f t="shared" si="7"/>
        <v>0</v>
      </c>
      <c r="R25" s="310">
        <v>0</v>
      </c>
      <c r="S25" s="311">
        <f t="shared" si="4"/>
        <v>0</v>
      </c>
      <c r="T25" s="316">
        <f>分析係数表!F28</f>
        <v>0.29628808224417325</v>
      </c>
      <c r="U25" s="313">
        <f t="shared" si="9"/>
        <v>0</v>
      </c>
      <c r="V25" s="320">
        <f>分析係数表!D28</f>
        <v>3.0551159487848582E-2</v>
      </c>
      <c r="W25" s="291">
        <f t="shared" si="8"/>
        <v>0</v>
      </c>
      <c r="X25" s="316">
        <f>分析係数表!E28</f>
        <v>3.018459578819983E-2</v>
      </c>
      <c r="Y25" s="292">
        <f t="shared" si="1"/>
        <v>0</v>
      </c>
    </row>
    <row r="26" spans="1:25">
      <c r="A26" s="278">
        <v>22</v>
      </c>
      <c r="B26" s="266" t="s">
        <v>64</v>
      </c>
      <c r="C26" s="287"/>
      <c r="D26" s="316">
        <f>投入係数表!E26</f>
        <v>5.3021228128743393E-3</v>
      </c>
      <c r="E26" s="306">
        <f t="shared" si="5"/>
        <v>0</v>
      </c>
      <c r="F26" s="316">
        <f>分析係数表!C29</f>
        <v>0.4024048564090591</v>
      </c>
      <c r="G26" s="306">
        <f t="shared" si="10"/>
        <v>0</v>
      </c>
      <c r="H26" s="306">
        <v>0</v>
      </c>
      <c r="I26" s="306">
        <f t="shared" si="6"/>
        <v>0</v>
      </c>
      <c r="J26" s="316">
        <f>分析係数表!G29</f>
        <v>0.28848634430593861</v>
      </c>
      <c r="K26" s="308">
        <f t="shared" si="2"/>
        <v>0</v>
      </c>
      <c r="L26" s="49"/>
      <c r="M26" s="50"/>
      <c r="N26" s="318">
        <f>分析係数表!H29</f>
        <v>7.7130042947109994E-3</v>
      </c>
      <c r="O26" s="310">
        <f t="shared" si="3"/>
        <v>0</v>
      </c>
      <c r="P26" s="316">
        <f>分析係数表!C29</f>
        <v>0.4024048564090591</v>
      </c>
      <c r="Q26" s="310">
        <f t="shared" si="7"/>
        <v>0</v>
      </c>
      <c r="R26" s="310">
        <v>0</v>
      </c>
      <c r="S26" s="311">
        <f t="shared" si="4"/>
        <v>0</v>
      </c>
      <c r="T26" s="316">
        <f>分析係数表!F29</f>
        <v>0.40202182464221792</v>
      </c>
      <c r="U26" s="313">
        <f t="shared" si="9"/>
        <v>0</v>
      </c>
      <c r="V26" s="320">
        <f>分析係数表!D29</f>
        <v>7.9194780809421356E-2</v>
      </c>
      <c r="W26" s="291">
        <f t="shared" si="8"/>
        <v>0</v>
      </c>
      <c r="X26" s="316">
        <f>分析係数表!E29</f>
        <v>6.5944675090492746E-2</v>
      </c>
      <c r="Y26" s="292">
        <f t="shared" si="1"/>
        <v>0</v>
      </c>
    </row>
    <row r="27" spans="1:25">
      <c r="A27" s="278">
        <v>23</v>
      </c>
      <c r="B27" s="266" t="s">
        <v>91</v>
      </c>
      <c r="C27" s="287"/>
      <c r="D27" s="316">
        <f>投入係数表!E27</f>
        <v>1.5513618600632327E-3</v>
      </c>
      <c r="E27" s="306">
        <f t="shared" si="5"/>
        <v>0</v>
      </c>
      <c r="F27" s="316">
        <f>分析係数表!C30</f>
        <v>1</v>
      </c>
      <c r="G27" s="306">
        <f t="shared" si="10"/>
        <v>0</v>
      </c>
      <c r="H27" s="306">
        <v>0</v>
      </c>
      <c r="I27" s="306">
        <f t="shared" si="6"/>
        <v>0</v>
      </c>
      <c r="J27" s="316">
        <f>分析係数表!G30</f>
        <v>0.33838967095036887</v>
      </c>
      <c r="K27" s="308">
        <f t="shared" si="2"/>
        <v>0</v>
      </c>
      <c r="L27" s="49"/>
      <c r="M27" s="50"/>
      <c r="N27" s="318">
        <f>分析係数表!H30</f>
        <v>0</v>
      </c>
      <c r="O27" s="310">
        <f t="shared" si="3"/>
        <v>0</v>
      </c>
      <c r="P27" s="316">
        <f>分析係数表!C30</f>
        <v>1</v>
      </c>
      <c r="Q27" s="310">
        <f t="shared" si="7"/>
        <v>0</v>
      </c>
      <c r="R27" s="310">
        <v>0</v>
      </c>
      <c r="S27" s="311">
        <f t="shared" si="4"/>
        <v>0</v>
      </c>
      <c r="T27" s="316">
        <f>分析係数表!F30</f>
        <v>0.46362091424568164</v>
      </c>
      <c r="U27" s="313">
        <f t="shared" si="9"/>
        <v>0</v>
      </c>
      <c r="V27" s="320">
        <f>分析係数表!D30</f>
        <v>7.3824536053885614E-2</v>
      </c>
      <c r="W27" s="291">
        <f t="shared" si="8"/>
        <v>0</v>
      </c>
      <c r="X27" s="316">
        <f>分析係数表!E30</f>
        <v>5.6949248710145881E-2</v>
      </c>
      <c r="Y27" s="292">
        <f t="shared" si="1"/>
        <v>0</v>
      </c>
    </row>
    <row r="28" spans="1:25">
      <c r="A28" s="278">
        <v>24</v>
      </c>
      <c r="B28" s="266" t="s">
        <v>92</v>
      </c>
      <c r="C28" s="287"/>
      <c r="D28" s="316">
        <f>投入係数表!E28</f>
        <v>9.170708717082655E-3</v>
      </c>
      <c r="E28" s="306">
        <f t="shared" si="5"/>
        <v>0</v>
      </c>
      <c r="F28" s="316">
        <f>分析係数表!C31</f>
        <v>0.99932498158227889</v>
      </c>
      <c r="G28" s="306">
        <f t="shared" si="10"/>
        <v>0</v>
      </c>
      <c r="H28" s="306">
        <v>0</v>
      </c>
      <c r="I28" s="306">
        <f t="shared" si="6"/>
        <v>0</v>
      </c>
      <c r="J28" s="316">
        <f>分析係数表!G31</f>
        <v>7.0262508387801376E-2</v>
      </c>
      <c r="K28" s="308">
        <f t="shared" si="2"/>
        <v>0</v>
      </c>
      <c r="L28" s="49"/>
      <c r="M28" s="50"/>
      <c r="N28" s="318">
        <f>分析係数表!H31</f>
        <v>3.314462019579964E-2</v>
      </c>
      <c r="O28" s="310">
        <f t="shared" si="3"/>
        <v>0</v>
      </c>
      <c r="P28" s="316">
        <f>分析係数表!C31</f>
        <v>0.99932498158227889</v>
      </c>
      <c r="Q28" s="310">
        <f t="shared" si="7"/>
        <v>0</v>
      </c>
      <c r="R28" s="310">
        <v>0</v>
      </c>
      <c r="S28" s="311">
        <f t="shared" si="4"/>
        <v>0</v>
      </c>
      <c r="T28" s="316">
        <f>分析係数表!F31</f>
        <v>0.39948542779773355</v>
      </c>
      <c r="U28" s="313">
        <f t="shared" si="9"/>
        <v>0</v>
      </c>
      <c r="V28" s="320">
        <f>分析係数表!D31</f>
        <v>2.9145126840892164E-3</v>
      </c>
      <c r="W28" s="291">
        <f t="shared" si="8"/>
        <v>0</v>
      </c>
      <c r="X28" s="316">
        <f>分析係数表!E31</f>
        <v>2.9145126840892164E-3</v>
      </c>
      <c r="Y28" s="292">
        <f t="shared" si="1"/>
        <v>0</v>
      </c>
    </row>
    <row r="29" spans="1:25">
      <c r="A29" s="278">
        <v>25</v>
      </c>
      <c r="B29" s="266" t="s">
        <v>1</v>
      </c>
      <c r="C29" s="287"/>
      <c r="D29" s="316">
        <f>投入係数表!E29</f>
        <v>4.3202482178976101E-4</v>
      </c>
      <c r="E29" s="306">
        <f t="shared" si="5"/>
        <v>0</v>
      </c>
      <c r="F29" s="316">
        <f>分析係数表!C32</f>
        <v>0.9998360837770528</v>
      </c>
      <c r="G29" s="306">
        <f t="shared" si="10"/>
        <v>0</v>
      </c>
      <c r="H29" s="306">
        <v>0</v>
      </c>
      <c r="I29" s="306">
        <f t="shared" si="6"/>
        <v>0</v>
      </c>
      <c r="J29" s="316">
        <f>分析係数表!G32</f>
        <v>0.11380414292785156</v>
      </c>
      <c r="K29" s="308">
        <f t="shared" si="2"/>
        <v>0</v>
      </c>
      <c r="L29" s="49"/>
      <c r="M29" s="50"/>
      <c r="N29" s="318">
        <f>分析係数表!H32</f>
        <v>7.2296973654795713E-3</v>
      </c>
      <c r="O29" s="310">
        <f t="shared" si="3"/>
        <v>0</v>
      </c>
      <c r="P29" s="316">
        <f>分析係数表!C32</f>
        <v>0.9998360837770528</v>
      </c>
      <c r="Q29" s="310">
        <f t="shared" si="7"/>
        <v>0</v>
      </c>
      <c r="R29" s="310">
        <v>0</v>
      </c>
      <c r="S29" s="311">
        <f t="shared" si="4"/>
        <v>0</v>
      </c>
      <c r="T29" s="316">
        <f>分析係数表!F32</f>
        <v>0.44272670787830282</v>
      </c>
      <c r="U29" s="313">
        <f t="shared" si="9"/>
        <v>0</v>
      </c>
      <c r="V29" s="320">
        <f>分析係数表!D32</f>
        <v>2.1120085933633119E-2</v>
      </c>
      <c r="W29" s="291">
        <f t="shared" si="8"/>
        <v>0</v>
      </c>
      <c r="X29" s="316">
        <f>分析係数表!E32</f>
        <v>2.1120085933633119E-2</v>
      </c>
      <c r="Y29" s="292">
        <f t="shared" si="1"/>
        <v>0</v>
      </c>
    </row>
    <row r="30" spans="1:25">
      <c r="A30" s="278">
        <v>26</v>
      </c>
      <c r="B30" s="266" t="s">
        <v>2</v>
      </c>
      <c r="C30" s="287"/>
      <c r="D30" s="316">
        <f>投入係数表!E30</f>
        <v>0</v>
      </c>
      <c r="E30" s="306">
        <f t="shared" si="5"/>
        <v>0</v>
      </c>
      <c r="F30" s="316">
        <f>分析係数表!C33</f>
        <v>0.99108509199615646</v>
      </c>
      <c r="G30" s="306">
        <f t="shared" si="10"/>
        <v>0</v>
      </c>
      <c r="H30" s="306">
        <v>0</v>
      </c>
      <c r="I30" s="306">
        <f t="shared" si="6"/>
        <v>0</v>
      </c>
      <c r="J30" s="316">
        <f>分析係数表!G33</f>
        <v>0.4529749017181946</v>
      </c>
      <c r="K30" s="308">
        <f t="shared" si="2"/>
        <v>0</v>
      </c>
      <c r="L30" s="49"/>
      <c r="M30" s="50"/>
      <c r="N30" s="318">
        <f>分析係数表!H33</f>
        <v>7.7168799106917146E-4</v>
      </c>
      <c r="O30" s="310">
        <f t="shared" si="3"/>
        <v>0</v>
      </c>
      <c r="P30" s="316">
        <f>分析係数表!C33</f>
        <v>0.99108509199615646</v>
      </c>
      <c r="Q30" s="310">
        <f t="shared" si="7"/>
        <v>0</v>
      </c>
      <c r="R30" s="310">
        <v>0</v>
      </c>
      <c r="S30" s="311">
        <f t="shared" si="4"/>
        <v>0</v>
      </c>
      <c r="T30" s="316">
        <f>分析係数表!F33</f>
        <v>0.63278689994307047</v>
      </c>
      <c r="U30" s="313">
        <f t="shared" si="9"/>
        <v>0</v>
      </c>
      <c r="V30" s="320">
        <f>分析係数表!D33</f>
        <v>8.7702783269007503E-2</v>
      </c>
      <c r="W30" s="291">
        <f t="shared" si="8"/>
        <v>0</v>
      </c>
      <c r="X30" s="316">
        <f>分析係数表!E33</f>
        <v>8.4336323251883824E-2</v>
      </c>
      <c r="Y30" s="292">
        <f t="shared" si="1"/>
        <v>0</v>
      </c>
    </row>
    <row r="31" spans="1:25">
      <c r="A31" s="278">
        <v>27</v>
      </c>
      <c r="B31" s="266" t="s">
        <v>65</v>
      </c>
      <c r="C31" s="287"/>
      <c r="D31" s="316">
        <f>投入係数表!E31</f>
        <v>6.4312785970975783E-2</v>
      </c>
      <c r="E31" s="306">
        <f t="shared" si="5"/>
        <v>0</v>
      </c>
      <c r="F31" s="316">
        <f>分析係数表!C34</f>
        <v>0.24606089914510665</v>
      </c>
      <c r="G31" s="306">
        <f t="shared" si="10"/>
        <v>0</v>
      </c>
      <c r="H31" s="306">
        <v>0</v>
      </c>
      <c r="I31" s="306">
        <f t="shared" si="6"/>
        <v>0</v>
      </c>
      <c r="J31" s="316">
        <f>分析係数表!G34</f>
        <v>0.43749758717185111</v>
      </c>
      <c r="K31" s="308">
        <f t="shared" si="2"/>
        <v>0</v>
      </c>
      <c r="L31" s="49"/>
      <c r="M31" s="50"/>
      <c r="N31" s="318">
        <f>分析係数表!H34</f>
        <v>0.137069350800852</v>
      </c>
      <c r="O31" s="310">
        <f t="shared" si="3"/>
        <v>0</v>
      </c>
      <c r="P31" s="316">
        <f>分析係数表!C34</f>
        <v>0.24606089914510665</v>
      </c>
      <c r="Q31" s="310">
        <f t="shared" si="7"/>
        <v>0</v>
      </c>
      <c r="R31" s="310">
        <v>0</v>
      </c>
      <c r="S31" s="311">
        <f t="shared" si="4"/>
        <v>0</v>
      </c>
      <c r="T31" s="316">
        <f>分析係数表!F34</f>
        <v>0.68044247766447119</v>
      </c>
      <c r="U31" s="313">
        <f t="shared" si="9"/>
        <v>0</v>
      </c>
      <c r="V31" s="320">
        <f>分析係数表!D34</f>
        <v>0.15389009392691583</v>
      </c>
      <c r="W31" s="291">
        <f t="shared" si="8"/>
        <v>0</v>
      </c>
      <c r="X31" s="316">
        <f>分析係数表!E34</f>
        <v>0.1433320704064108</v>
      </c>
      <c r="Y31" s="292">
        <f t="shared" si="1"/>
        <v>0</v>
      </c>
    </row>
    <row r="32" spans="1:25">
      <c r="A32" s="278">
        <v>28</v>
      </c>
      <c r="B32" s="266" t="s">
        <v>66</v>
      </c>
      <c r="C32" s="287"/>
      <c r="D32" s="316">
        <f>投入係数表!E32</f>
        <v>1.1193370382734717E-2</v>
      </c>
      <c r="E32" s="306">
        <f t="shared" si="5"/>
        <v>0</v>
      </c>
      <c r="F32" s="316">
        <f>分析係数表!C35</f>
        <v>0.75377646979277246</v>
      </c>
      <c r="G32" s="306">
        <f t="shared" si="10"/>
        <v>0</v>
      </c>
      <c r="H32" s="306">
        <v>0</v>
      </c>
      <c r="I32" s="306">
        <f t="shared" si="6"/>
        <v>0</v>
      </c>
      <c r="J32" s="316">
        <f>分析係数表!G35</f>
        <v>0.30282397072447498</v>
      </c>
      <c r="K32" s="308">
        <f t="shared" si="2"/>
        <v>0</v>
      </c>
      <c r="L32" s="49"/>
      <c r="M32" s="50"/>
      <c r="N32" s="318">
        <f>分析係数表!H35</f>
        <v>5.7629969222324183E-2</v>
      </c>
      <c r="O32" s="310">
        <f t="shared" si="3"/>
        <v>0</v>
      </c>
      <c r="P32" s="316">
        <f>分析係数表!C35</f>
        <v>0.75377646979277246</v>
      </c>
      <c r="Q32" s="310">
        <f t="shared" si="7"/>
        <v>0</v>
      </c>
      <c r="R32" s="310">
        <v>0</v>
      </c>
      <c r="S32" s="311">
        <f t="shared" si="4"/>
        <v>0</v>
      </c>
      <c r="T32" s="316">
        <f>分析係数表!F35</f>
        <v>0.60548890850388704</v>
      </c>
      <c r="U32" s="313">
        <f t="shared" si="9"/>
        <v>0</v>
      </c>
      <c r="V32" s="320">
        <f>分析係数表!D35</f>
        <v>4.0363234612300396E-2</v>
      </c>
      <c r="W32" s="291">
        <f t="shared" si="8"/>
        <v>0</v>
      </c>
      <c r="X32" s="316">
        <f>分析係数表!E35</f>
        <v>3.9154079363329694E-2</v>
      </c>
      <c r="Y32" s="292">
        <f t="shared" si="1"/>
        <v>0</v>
      </c>
    </row>
    <row r="33" spans="1:25">
      <c r="A33" s="278">
        <v>29</v>
      </c>
      <c r="B33" s="266" t="s">
        <v>93</v>
      </c>
      <c r="C33" s="287"/>
      <c r="D33" s="316">
        <f>投入係数表!E33</f>
        <v>1.3549869410678869E-3</v>
      </c>
      <c r="E33" s="306">
        <f t="shared" si="5"/>
        <v>0</v>
      </c>
      <c r="F33" s="316">
        <f>分析係数表!C36</f>
        <v>0.99118010215945485</v>
      </c>
      <c r="G33" s="306">
        <f t="shared" si="10"/>
        <v>0</v>
      </c>
      <c r="H33" s="306">
        <v>0</v>
      </c>
      <c r="I33" s="306">
        <f t="shared" si="6"/>
        <v>0</v>
      </c>
      <c r="J33" s="316">
        <f>分析係数表!G36</f>
        <v>5.8650173764370726E-2</v>
      </c>
      <c r="K33" s="308">
        <f t="shared" si="2"/>
        <v>0</v>
      </c>
      <c r="L33" s="49"/>
      <c r="M33" s="50"/>
      <c r="N33" s="318">
        <f>分析係数表!H36</f>
        <v>0.2375179181177472</v>
      </c>
      <c r="O33" s="310">
        <f t="shared" si="3"/>
        <v>0</v>
      </c>
      <c r="P33" s="316">
        <f>分析係数表!C36</f>
        <v>0.99118010215945485</v>
      </c>
      <c r="Q33" s="310">
        <f t="shared" si="7"/>
        <v>0</v>
      </c>
      <c r="R33" s="310">
        <v>0</v>
      </c>
      <c r="S33" s="311">
        <f t="shared" si="4"/>
        <v>0</v>
      </c>
      <c r="T33" s="316">
        <f>分析係数表!F36</f>
        <v>0.81306518983088305</v>
      </c>
      <c r="U33" s="313">
        <f t="shared" si="9"/>
        <v>0</v>
      </c>
      <c r="V33" s="320">
        <f>分析係数表!D36</f>
        <v>1.5774342104513773E-2</v>
      </c>
      <c r="W33" s="291">
        <f t="shared" si="8"/>
        <v>0</v>
      </c>
      <c r="X33" s="316">
        <f>分析係数表!E36</f>
        <v>1.3229670821596217E-2</v>
      </c>
      <c r="Y33" s="292">
        <f t="shared" si="1"/>
        <v>0</v>
      </c>
    </row>
    <row r="34" spans="1:25">
      <c r="A34" s="278">
        <v>30</v>
      </c>
      <c r="B34" s="266" t="s">
        <v>94</v>
      </c>
      <c r="C34" s="287"/>
      <c r="D34" s="316">
        <f>投入係数表!E34</f>
        <v>2.7688863578343773E-2</v>
      </c>
      <c r="E34" s="306">
        <f t="shared" si="5"/>
        <v>0</v>
      </c>
      <c r="F34" s="316">
        <f>分析係数表!C37</f>
        <v>0.58105140483022077</v>
      </c>
      <c r="G34" s="306">
        <f t="shared" si="10"/>
        <v>0</v>
      </c>
      <c r="H34" s="306">
        <v>0</v>
      </c>
      <c r="I34" s="306">
        <f t="shared" si="6"/>
        <v>0</v>
      </c>
      <c r="J34" s="316">
        <f>分析係数表!G37</f>
        <v>0.40235165952905672</v>
      </c>
      <c r="K34" s="308">
        <f t="shared" si="2"/>
        <v>0</v>
      </c>
      <c r="L34" s="49"/>
      <c r="M34" s="50"/>
      <c r="N34" s="318">
        <f>分析係数表!H37</f>
        <v>4.2719417558337268E-2</v>
      </c>
      <c r="O34" s="310">
        <f t="shared" si="3"/>
        <v>0</v>
      </c>
      <c r="P34" s="316">
        <f>分析係数表!C37</f>
        <v>0.58105140483022077</v>
      </c>
      <c r="Q34" s="310">
        <f t="shared" si="7"/>
        <v>0</v>
      </c>
      <c r="R34" s="310">
        <v>0</v>
      </c>
      <c r="S34" s="311">
        <f t="shared" si="4"/>
        <v>0</v>
      </c>
      <c r="T34" s="316">
        <f>分析係数表!F37</f>
        <v>0.63403708963374472</v>
      </c>
      <c r="U34" s="313">
        <f t="shared" si="9"/>
        <v>0</v>
      </c>
      <c r="V34" s="320">
        <f>分析係数表!D37</f>
        <v>7.9200513574427991E-2</v>
      </c>
      <c r="W34" s="291">
        <f t="shared" si="8"/>
        <v>0</v>
      </c>
      <c r="X34" s="316">
        <f>分析係数表!E37</f>
        <v>7.3600662533244779E-2</v>
      </c>
      <c r="Y34" s="292">
        <f t="shared" si="1"/>
        <v>0</v>
      </c>
    </row>
    <row r="35" spans="1:25">
      <c r="A35" s="278">
        <v>31</v>
      </c>
      <c r="B35" s="266" t="s">
        <v>95</v>
      </c>
      <c r="C35" s="287"/>
      <c r="D35" s="316">
        <f>投入係数表!E35</f>
        <v>4.752273039687371E-3</v>
      </c>
      <c r="E35" s="306">
        <f t="shared" si="5"/>
        <v>0</v>
      </c>
      <c r="F35" s="316">
        <f>分析係数表!C38</f>
        <v>0.47456671407271833</v>
      </c>
      <c r="G35" s="306">
        <f t="shared" si="10"/>
        <v>0</v>
      </c>
      <c r="H35" s="306">
        <v>0</v>
      </c>
      <c r="I35" s="306">
        <f t="shared" si="6"/>
        <v>0</v>
      </c>
      <c r="J35" s="316">
        <f>分析係数表!G38</f>
        <v>0.18003386475673192</v>
      </c>
      <c r="K35" s="308">
        <f t="shared" si="2"/>
        <v>0</v>
      </c>
      <c r="L35" s="49"/>
      <c r="M35" s="50"/>
      <c r="N35" s="318">
        <f>分析係数表!H38</f>
        <v>5.150358926080905E-2</v>
      </c>
      <c r="O35" s="310">
        <f t="shared" si="3"/>
        <v>0</v>
      </c>
      <c r="P35" s="316">
        <f>分析係数表!C38</f>
        <v>0.47456671407271833</v>
      </c>
      <c r="Q35" s="310">
        <f t="shared" si="7"/>
        <v>0</v>
      </c>
      <c r="R35" s="310">
        <v>0</v>
      </c>
      <c r="S35" s="311">
        <f t="shared" si="4"/>
        <v>0</v>
      </c>
      <c r="T35" s="316">
        <f>分析係数表!F38</f>
        <v>0.4997199825516766</v>
      </c>
      <c r="U35" s="313">
        <f t="shared" si="9"/>
        <v>0</v>
      </c>
      <c r="V35" s="320">
        <f>分析係数表!D38</f>
        <v>3.5590827435143364E-2</v>
      </c>
      <c r="W35" s="291">
        <f t="shared" si="8"/>
        <v>0</v>
      </c>
      <c r="X35" s="316">
        <f>分析係数表!E38</f>
        <v>3.1059891839156476E-2</v>
      </c>
      <c r="Y35" s="292">
        <f t="shared" si="1"/>
        <v>0</v>
      </c>
    </row>
    <row r="36" spans="1:25">
      <c r="A36" s="278">
        <v>32</v>
      </c>
      <c r="B36" s="266" t="s">
        <v>67</v>
      </c>
      <c r="C36" s="287"/>
      <c r="D36" s="316">
        <f>投入係数表!E36</f>
        <v>0</v>
      </c>
      <c r="E36" s="306">
        <f t="shared" si="5"/>
        <v>0</v>
      </c>
      <c r="F36" s="316">
        <f>分析係数表!C39</f>
        <v>1</v>
      </c>
      <c r="G36" s="306">
        <f t="shared" si="10"/>
        <v>0</v>
      </c>
      <c r="H36" s="306">
        <v>0</v>
      </c>
      <c r="I36" s="306">
        <f t="shared" si="6"/>
        <v>0</v>
      </c>
      <c r="J36" s="316">
        <f>分析係数表!G39</f>
        <v>0.33345520667958617</v>
      </c>
      <c r="K36" s="308">
        <f t="shared" si="2"/>
        <v>0</v>
      </c>
      <c r="L36" s="49"/>
      <c r="M36" s="50"/>
      <c r="N36" s="318">
        <f>分析係数表!H39</f>
        <v>5.0851604954235139E-3</v>
      </c>
      <c r="O36" s="310">
        <f t="shared" si="3"/>
        <v>0</v>
      </c>
      <c r="P36" s="316">
        <f>分析係数表!C39</f>
        <v>1</v>
      </c>
      <c r="Q36" s="310">
        <f t="shared" si="7"/>
        <v>0</v>
      </c>
      <c r="R36" s="310">
        <v>0</v>
      </c>
      <c r="S36" s="311">
        <f t="shared" si="4"/>
        <v>0</v>
      </c>
      <c r="T36" s="316">
        <f>分析係数表!F39</f>
        <v>0.70859596344355691</v>
      </c>
      <c r="U36" s="313">
        <f t="shared" si="9"/>
        <v>0</v>
      </c>
      <c r="V36" s="320">
        <f>分析係数表!D39</f>
        <v>4.8027598057070089E-2</v>
      </c>
      <c r="W36" s="291">
        <f t="shared" si="8"/>
        <v>0</v>
      </c>
      <c r="X36" s="316">
        <f>分析係数表!E39</f>
        <v>4.8027598057070089E-2</v>
      </c>
      <c r="Y36" s="292">
        <f t="shared" si="1"/>
        <v>0</v>
      </c>
    </row>
    <row r="37" spans="1:25">
      <c r="A37" s="278">
        <v>33</v>
      </c>
      <c r="B37" s="266" t="s">
        <v>96</v>
      </c>
      <c r="C37" s="287"/>
      <c r="D37" s="316">
        <f>投入係数表!E37</f>
        <v>0</v>
      </c>
      <c r="E37" s="306">
        <f t="shared" si="5"/>
        <v>0</v>
      </c>
      <c r="F37" s="316">
        <f>分析係数表!C40</f>
        <v>0.78927678494152065</v>
      </c>
      <c r="G37" s="306">
        <f t="shared" si="10"/>
        <v>0</v>
      </c>
      <c r="H37" s="306">
        <v>0</v>
      </c>
      <c r="I37" s="306">
        <f t="shared" si="6"/>
        <v>0</v>
      </c>
      <c r="J37" s="316">
        <f>分析係数表!G40</f>
        <v>0.52314226927728547</v>
      </c>
      <c r="K37" s="308">
        <f t="shared" si="2"/>
        <v>0</v>
      </c>
      <c r="L37" s="49"/>
      <c r="M37" s="50"/>
      <c r="N37" s="318">
        <f>分析係数表!H40</f>
        <v>3.428475595158087E-2</v>
      </c>
      <c r="O37" s="310">
        <f t="shared" si="3"/>
        <v>0</v>
      </c>
      <c r="P37" s="316">
        <f>分析係数表!C40</f>
        <v>0.78927678494152065</v>
      </c>
      <c r="Q37" s="310">
        <f t="shared" si="7"/>
        <v>0</v>
      </c>
      <c r="R37" s="310">
        <v>0</v>
      </c>
      <c r="S37" s="311">
        <f t="shared" si="4"/>
        <v>0</v>
      </c>
      <c r="T37" s="316">
        <f>分析係数表!F40</f>
        <v>0.70623799726049996</v>
      </c>
      <c r="U37" s="313">
        <f t="shared" si="9"/>
        <v>0</v>
      </c>
      <c r="V37" s="320">
        <f>分析係数表!D40</f>
        <v>9.0697433955161888E-2</v>
      </c>
      <c r="W37" s="291">
        <f t="shared" si="8"/>
        <v>0</v>
      </c>
      <c r="X37" s="316">
        <f>分析係数表!E40</f>
        <v>9.0562666353757981E-2</v>
      </c>
      <c r="Y37" s="292">
        <f t="shared" si="1"/>
        <v>0</v>
      </c>
    </row>
    <row r="38" spans="1:25">
      <c r="A38" s="278">
        <v>34</v>
      </c>
      <c r="B38" s="266" t="s">
        <v>97</v>
      </c>
      <c r="C38" s="287"/>
      <c r="D38" s="316">
        <f>投入係数表!E38</f>
        <v>0</v>
      </c>
      <c r="E38" s="306">
        <f t="shared" si="5"/>
        <v>0</v>
      </c>
      <c r="F38" s="316">
        <f>分析係数表!C41</f>
        <v>0.99594790611943085</v>
      </c>
      <c r="G38" s="306">
        <f t="shared" si="10"/>
        <v>0</v>
      </c>
      <c r="H38" s="306">
        <v>0</v>
      </c>
      <c r="I38" s="306">
        <f t="shared" si="6"/>
        <v>0</v>
      </c>
      <c r="J38" s="316">
        <f>分析係数表!G41</f>
        <v>0.50896339569449323</v>
      </c>
      <c r="K38" s="308">
        <f t="shared" si="2"/>
        <v>0</v>
      </c>
      <c r="L38" s="49"/>
      <c r="M38" s="50"/>
      <c r="N38" s="318">
        <f>分析係数表!H41</f>
        <v>5.504775199299148E-2</v>
      </c>
      <c r="O38" s="310">
        <f t="shared" si="3"/>
        <v>0</v>
      </c>
      <c r="P38" s="316">
        <f>分析係数表!C41</f>
        <v>0.99594790611943085</v>
      </c>
      <c r="Q38" s="310">
        <f t="shared" si="7"/>
        <v>0</v>
      </c>
      <c r="R38" s="310">
        <v>0</v>
      </c>
      <c r="S38" s="311">
        <f t="shared" si="4"/>
        <v>0</v>
      </c>
      <c r="T38" s="316">
        <f>分析係数表!F41</f>
        <v>0.58132099287543681</v>
      </c>
      <c r="U38" s="313">
        <f t="shared" si="9"/>
        <v>0</v>
      </c>
      <c r="V38" s="320">
        <f>分析係数表!D41</f>
        <v>0.12149342216939719</v>
      </c>
      <c r="W38" s="291">
        <f t="shared" si="8"/>
        <v>0</v>
      </c>
      <c r="X38" s="316">
        <f>分析係数表!E41</f>
        <v>0.11755967401821014</v>
      </c>
      <c r="Y38" s="292">
        <f t="shared" si="1"/>
        <v>0</v>
      </c>
    </row>
    <row r="39" spans="1:25">
      <c r="A39" s="278">
        <v>35</v>
      </c>
      <c r="B39" s="266" t="s">
        <v>3</v>
      </c>
      <c r="C39" s="287"/>
      <c r="D39" s="316">
        <f>投入係数表!E39</f>
        <v>1.2548357323802604E-2</v>
      </c>
      <c r="E39" s="306">
        <f>$C$7*D39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3"/>
        <v>0</v>
      </c>
      <c r="P39" s="316">
        <f>分析係数表!C42</f>
        <v>0.9655414908579466</v>
      </c>
      <c r="Q39" s="310">
        <f>O39*P39</f>
        <v>0</v>
      </c>
      <c r="R39" s="310">
        <v>0</v>
      </c>
      <c r="S39" s="311">
        <f>I39+R39</f>
        <v>0</v>
      </c>
      <c r="T39" s="316">
        <f>分析係数表!F42</f>
        <v>0.58706867988829459</v>
      </c>
      <c r="U39" s="313">
        <f>S39*T39</f>
        <v>0</v>
      </c>
      <c r="V39" s="320">
        <f>分析係数表!D42</f>
        <v>0.12536880137580664</v>
      </c>
      <c r="W39" s="291">
        <f t="shared" si="8"/>
        <v>0</v>
      </c>
      <c r="X39" s="316">
        <f>分析係数表!E42</f>
        <v>0.11770088827882173</v>
      </c>
      <c r="Y39" s="292">
        <f t="shared" si="1"/>
        <v>0</v>
      </c>
    </row>
    <row r="40" spans="1:25">
      <c r="A40" s="278">
        <v>36</v>
      </c>
      <c r="B40" s="266" t="s">
        <v>98</v>
      </c>
      <c r="C40" s="287"/>
      <c r="D40" s="316">
        <f>投入係数表!E40</f>
        <v>2.0599729002611786E-2</v>
      </c>
      <c r="E40" s="306">
        <f>$C$7*D40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3"/>
        <v>0</v>
      </c>
      <c r="P40" s="316">
        <f>分析係数表!C43</f>
        <v>0.68354347123018677</v>
      </c>
      <c r="Q40" s="310">
        <f>O40*P40</f>
        <v>0</v>
      </c>
      <c r="R40" s="310">
        <v>0</v>
      </c>
      <c r="S40" s="311">
        <f>I40+R40</f>
        <v>0</v>
      </c>
      <c r="T40" s="316">
        <f>分析係数表!F43</f>
        <v>0.62240825035949521</v>
      </c>
      <c r="U40" s="313">
        <f>S40*T40</f>
        <v>0</v>
      </c>
      <c r="V40" s="320">
        <f>分析係数表!D43</f>
        <v>0.13048156468325811</v>
      </c>
      <c r="W40" s="291">
        <f t="shared" si="8"/>
        <v>0</v>
      </c>
      <c r="X40" s="316">
        <f>分析係数表!E43</f>
        <v>0.11291103502841897</v>
      </c>
      <c r="Y40" s="292">
        <f t="shared" si="1"/>
        <v>0</v>
      </c>
    </row>
    <row r="41" spans="1:25">
      <c r="A41" s="278">
        <v>37</v>
      </c>
      <c r="B41" s="266" t="s">
        <v>99</v>
      </c>
      <c r="C41" s="287"/>
      <c r="D41" s="316">
        <f>投入係数表!E41</f>
        <v>1.0996995463739372E-3</v>
      </c>
      <c r="E41" s="306">
        <f>$C$7*D41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3"/>
        <v>0</v>
      </c>
      <c r="P41" s="316">
        <f>分析係数表!C44</f>
        <v>0.55987382763194615</v>
      </c>
      <c r="Q41" s="310">
        <f>O41*P41</f>
        <v>0</v>
      </c>
      <c r="R41" s="310">
        <v>0</v>
      </c>
      <c r="S41" s="311">
        <f>I41+R41</f>
        <v>0</v>
      </c>
      <c r="T41" s="316">
        <f>分析係数表!F44</f>
        <v>0.5344179716450459</v>
      </c>
      <c r="U41" s="313">
        <f>S41*T41</f>
        <v>0</v>
      </c>
      <c r="V41" s="320">
        <f>分析係数表!D44</f>
        <v>0.19836337849438287</v>
      </c>
      <c r="W41" s="291">
        <f t="shared" si="8"/>
        <v>0</v>
      </c>
      <c r="X41" s="316">
        <f>分析係数表!E44</f>
        <v>0.16230318686650563</v>
      </c>
      <c r="Y41" s="292">
        <f t="shared" si="1"/>
        <v>0</v>
      </c>
    </row>
    <row r="42" spans="1:25">
      <c r="A42" s="278">
        <v>38</v>
      </c>
      <c r="B42" s="266" t="s">
        <v>4</v>
      </c>
      <c r="C42" s="287"/>
      <c r="D42" s="316">
        <f>投入係数表!E42</f>
        <v>1.0211495787757988E-3</v>
      </c>
      <c r="E42" s="306">
        <f>$C$7*D42</f>
        <v>0</v>
      </c>
      <c r="F42" s="316">
        <f>分析係数表!C45</f>
        <v>1</v>
      </c>
      <c r="G42" s="306">
        <f>E42*F42</f>
        <v>0</v>
      </c>
      <c r="H42" s="306">
        <v>0</v>
      </c>
      <c r="I42" s="306">
        <f>C42+H42</f>
        <v>0</v>
      </c>
      <c r="J42" s="316">
        <f>分析係数表!G45</f>
        <v>0</v>
      </c>
      <c r="K42" s="308">
        <f>I42*J42</f>
        <v>0</v>
      </c>
      <c r="L42" s="49"/>
      <c r="M42" s="50"/>
      <c r="N42" s="318">
        <f>分析係数表!H45</f>
        <v>0</v>
      </c>
      <c r="O42" s="310">
        <f t="shared" si="3"/>
        <v>0</v>
      </c>
      <c r="P42" s="316">
        <f>分析係数表!C45</f>
        <v>1</v>
      </c>
      <c r="Q42" s="310">
        <f>O42*P42</f>
        <v>0</v>
      </c>
      <c r="R42" s="310">
        <v>0</v>
      </c>
      <c r="S42" s="311">
        <f>I42+R42</f>
        <v>0</v>
      </c>
      <c r="T42" s="316">
        <f>分析係数表!F45</f>
        <v>0</v>
      </c>
      <c r="U42" s="313">
        <f>S42*T42</f>
        <v>0</v>
      </c>
      <c r="V42" s="320">
        <f>分析係数表!D45</f>
        <v>0</v>
      </c>
      <c r="W42" s="291">
        <f t="shared" si="8"/>
        <v>0</v>
      </c>
      <c r="X42" s="316">
        <f>分析係数表!E45</f>
        <v>0</v>
      </c>
      <c r="Y42" s="292">
        <f t="shared" si="1"/>
        <v>0</v>
      </c>
    </row>
    <row r="43" spans="1:25">
      <c r="A43" s="278">
        <v>39</v>
      </c>
      <c r="B43" s="266" t="s">
        <v>5</v>
      </c>
      <c r="C43" s="287"/>
      <c r="D43" s="316">
        <f>投入係数表!E43</f>
        <v>9.170708717082655E-3</v>
      </c>
      <c r="E43" s="306">
        <f>$C$7*D43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3"/>
        <v>0</v>
      </c>
      <c r="P43" s="316">
        <f>分析係数表!C46</f>
        <v>0.63561708735819755</v>
      </c>
      <c r="Q43" s="310">
        <f>O43*P43</f>
        <v>0</v>
      </c>
      <c r="R43" s="310">
        <v>0</v>
      </c>
      <c r="S43" s="311">
        <f>I43+R43</f>
        <v>0</v>
      </c>
      <c r="T43" s="316">
        <f>分析係数表!F46</f>
        <v>0.64740426293918441</v>
      </c>
      <c r="U43" s="313">
        <f>S43*T43</f>
        <v>0</v>
      </c>
      <c r="V43" s="320">
        <f>分析係数表!D46</f>
        <v>3.6867524451068895E-3</v>
      </c>
      <c r="W43" s="291">
        <f t="shared" si="8"/>
        <v>0</v>
      </c>
      <c r="X43" s="316">
        <f>分析係数表!E46</f>
        <v>3.6024838177901608E-3</v>
      </c>
      <c r="Y43" s="292">
        <f t="shared" si="1"/>
        <v>0</v>
      </c>
    </row>
    <row r="44" spans="1:25">
      <c r="A44" s="279">
        <v>40</v>
      </c>
      <c r="B44" s="276" t="s">
        <v>279</v>
      </c>
      <c r="C44" s="293">
        <f>SUM(C5:C43)</f>
        <v>0</v>
      </c>
      <c r="D44" s="317">
        <f>投入係数表!E44</f>
        <v>0.50077568093003166</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15">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88B16-068B-4160-95CA-D4B61108369A}">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3" customWidth="1"/>
    <col min="2" max="2" width="17.5" style="83" customWidth="1"/>
    <col min="3" max="3" width="8.58203125" style="83" customWidth="1"/>
    <col min="4" max="4" width="8.1640625" style="83" customWidth="1"/>
    <col min="5" max="5" width="8.25" style="83" bestFit="1" customWidth="1"/>
    <col min="6" max="16384" width="8.1640625" style="83"/>
  </cols>
  <sheetData>
    <row r="1" spans="1:25" ht="13">
      <c r="B1" s="288" t="s">
        <v>238</v>
      </c>
      <c r="F1" s="289"/>
      <c r="G1" s="83" t="s">
        <v>355</v>
      </c>
    </row>
    <row r="2" spans="1:25">
      <c r="B2" s="83" t="s">
        <v>288</v>
      </c>
      <c r="S2" s="83" t="s">
        <v>240</v>
      </c>
      <c r="U2" s="290" t="s">
        <v>227</v>
      </c>
      <c r="W2" s="83" t="s">
        <v>216</v>
      </c>
      <c r="Y2" s="83" t="s">
        <v>241</v>
      </c>
    </row>
    <row r="3" spans="1:25" ht="44">
      <c r="B3" s="39"/>
      <c r="C3" s="40" t="s">
        <v>242</v>
      </c>
      <c r="D3" s="40" t="s">
        <v>289</v>
      </c>
      <c r="E3" s="40" t="s">
        <v>244</v>
      </c>
      <c r="F3" s="40" t="s">
        <v>245</v>
      </c>
      <c r="G3" s="40" t="s">
        <v>246</v>
      </c>
      <c r="H3" s="40" t="s">
        <v>247</v>
      </c>
      <c r="I3" s="40" t="s">
        <v>248</v>
      </c>
      <c r="J3" s="40" t="s">
        <v>249</v>
      </c>
      <c r="K3" s="41" t="s">
        <v>250</v>
      </c>
      <c r="L3" s="40" t="s">
        <v>383</v>
      </c>
      <c r="M3" s="40" t="s">
        <v>251</v>
      </c>
      <c r="N3" s="40" t="s">
        <v>169</v>
      </c>
      <c r="O3" s="40" t="s">
        <v>251</v>
      </c>
      <c r="P3" s="40" t="s">
        <v>245</v>
      </c>
      <c r="Q3" s="40" t="s">
        <v>252</v>
      </c>
      <c r="R3" s="40" t="s">
        <v>253</v>
      </c>
      <c r="S3" s="42" t="s">
        <v>254</v>
      </c>
      <c r="T3" s="40" t="s">
        <v>384</v>
      </c>
      <c r="U3" s="43" t="s">
        <v>227</v>
      </c>
      <c r="V3" s="44" t="s">
        <v>255</v>
      </c>
      <c r="W3" s="42" t="s">
        <v>256</v>
      </c>
      <c r="X3" s="40" t="s">
        <v>257</v>
      </c>
      <c r="Y3" s="43" t="s">
        <v>258</v>
      </c>
    </row>
    <row r="4" spans="1:25" ht="19">
      <c r="B4" s="45"/>
      <c r="C4" s="46" t="s">
        <v>180</v>
      </c>
      <c r="D4" s="46" t="s">
        <v>181</v>
      </c>
      <c r="E4" s="46" t="s">
        <v>259</v>
      </c>
      <c r="F4" s="46" t="s">
        <v>183</v>
      </c>
      <c r="G4" s="46" t="s">
        <v>260</v>
      </c>
      <c r="H4" s="46" t="s">
        <v>261</v>
      </c>
      <c r="I4" s="46" t="s">
        <v>262</v>
      </c>
      <c r="J4" s="46" t="s">
        <v>263</v>
      </c>
      <c r="K4" s="47" t="s">
        <v>264</v>
      </c>
      <c r="L4" s="46" t="s">
        <v>265</v>
      </c>
      <c r="M4" s="46" t="s">
        <v>266</v>
      </c>
      <c r="N4" s="46" t="s">
        <v>267</v>
      </c>
      <c r="O4" s="46" t="s">
        <v>268</v>
      </c>
      <c r="P4" s="46" t="s">
        <v>269</v>
      </c>
      <c r="Q4" s="46" t="s">
        <v>270</v>
      </c>
      <c r="R4" s="46" t="s">
        <v>271</v>
      </c>
      <c r="S4" s="46" t="s">
        <v>272</v>
      </c>
      <c r="T4" s="48" t="s">
        <v>273</v>
      </c>
      <c r="U4" s="47" t="s">
        <v>274</v>
      </c>
      <c r="V4" s="46" t="s">
        <v>275</v>
      </c>
      <c r="W4" s="46" t="s">
        <v>276</v>
      </c>
      <c r="X4" s="46" t="s">
        <v>277</v>
      </c>
      <c r="Y4" s="47" t="s">
        <v>278</v>
      </c>
    </row>
    <row r="5" spans="1:25">
      <c r="A5" s="277">
        <v>1</v>
      </c>
      <c r="B5" s="266" t="s">
        <v>73</v>
      </c>
      <c r="C5" s="287"/>
      <c r="D5" s="316">
        <f>投入係数表!F5</f>
        <v>0</v>
      </c>
      <c r="E5" s="306">
        <f>$C$8*D5</f>
        <v>0</v>
      </c>
      <c r="F5" s="316">
        <f>分析係数表!C8</f>
        <v>0.17333290637377241</v>
      </c>
      <c r="G5" s="306">
        <f t="shared" ref="G5:G10" si="0">E5*F5</f>
        <v>0</v>
      </c>
      <c r="H5" s="306">
        <f t="array" ref="H5:H43">MMULT(逆行列係数表!C5:AO43,G5:G43)</f>
        <v>0</v>
      </c>
      <c r="I5" s="306">
        <f>C5+H5</f>
        <v>0</v>
      </c>
      <c r="J5" s="316">
        <f>分析係数表!G8</f>
        <v>0.15155149614048036</v>
      </c>
      <c r="K5" s="308">
        <f>I5*J5</f>
        <v>0</v>
      </c>
      <c r="L5" s="49" t="s">
        <v>115</v>
      </c>
      <c r="M5" s="50" t="s">
        <v>115</v>
      </c>
      <c r="N5" s="318">
        <f>分析係数表!H8</f>
        <v>1.1299182227411633E-2</v>
      </c>
      <c r="O5" s="310">
        <f t="shared" ref="O5:O10" si="1">$M$44*N5</f>
        <v>0</v>
      </c>
      <c r="P5" s="316">
        <f>分析係数表!C8</f>
        <v>0.17333290637377241</v>
      </c>
      <c r="Q5" s="310">
        <f>O5*P5</f>
        <v>0</v>
      </c>
      <c r="R5" s="310">
        <f t="array" ref="R5:R43">MMULT(逆行列係数表!C5:AO43,Q5:Q43)</f>
        <v>0</v>
      </c>
      <c r="S5" s="311">
        <f>I5+R5</f>
        <v>0</v>
      </c>
      <c r="T5" s="316">
        <f>分析係数表!F8</f>
        <v>0.42721038226158625</v>
      </c>
      <c r="U5" s="313">
        <f t="shared" ref="U5:U43" si="2">S5*T5</f>
        <v>0</v>
      </c>
      <c r="V5" s="320">
        <f>分析係数表!D8</f>
        <v>0.32298797552049696</v>
      </c>
      <c r="W5" s="291">
        <f t="shared" ref="W5:W43" si="3">ROUND(S5*V5,0)</f>
        <v>0</v>
      </c>
      <c r="X5" s="316">
        <f>分析係数表!E8</f>
        <v>0.12265584155979949</v>
      </c>
      <c r="Y5" s="292">
        <f t="shared" ref="Y5:Y43" si="4">ROUND(S5*X5,0)</f>
        <v>0</v>
      </c>
    </row>
    <row r="6" spans="1:25">
      <c r="A6" s="278">
        <v>2</v>
      </c>
      <c r="B6" s="266" t="s">
        <v>74</v>
      </c>
      <c r="C6" s="287"/>
      <c r="D6" s="316">
        <f>投入係数表!F6</f>
        <v>0</v>
      </c>
      <c r="E6" s="306">
        <f>$C$8*D6</f>
        <v>0</v>
      </c>
      <c r="F6" s="316">
        <f>分析係数表!C9</f>
        <v>0.39351462480142041</v>
      </c>
      <c r="G6" s="306">
        <f t="shared" si="0"/>
        <v>0</v>
      </c>
      <c r="H6" s="306">
        <v>0</v>
      </c>
      <c r="I6" s="306">
        <f t="shared" ref="I6:I38" si="5">C6+H6</f>
        <v>0</v>
      </c>
      <c r="J6" s="316">
        <f>分析係数表!G9</f>
        <v>0.22817522849038765</v>
      </c>
      <c r="K6" s="308">
        <f t="shared" ref="K6:K38" si="6">I6*J6</f>
        <v>0</v>
      </c>
      <c r="L6" s="49"/>
      <c r="M6" s="50"/>
      <c r="N6" s="318">
        <f>分析係数表!H9</f>
        <v>5.0911500837573466E-4</v>
      </c>
      <c r="O6" s="310">
        <f t="shared" si="1"/>
        <v>0</v>
      </c>
      <c r="P6" s="316">
        <f>分析係数表!C9</f>
        <v>0.39351462480142041</v>
      </c>
      <c r="Q6" s="310">
        <f>O6*P6</f>
        <v>0</v>
      </c>
      <c r="R6" s="310">
        <v>0</v>
      </c>
      <c r="S6" s="311">
        <f>I6+R6</f>
        <v>0</v>
      </c>
      <c r="T6" s="316">
        <f>分析係数表!F9</f>
        <v>0.63987813845992225</v>
      </c>
      <c r="U6" s="313">
        <f t="shared" si="2"/>
        <v>0</v>
      </c>
      <c r="V6" s="320">
        <f>分析係数表!D9</f>
        <v>0.29572434079210003</v>
      </c>
      <c r="W6" s="291">
        <f t="shared" si="3"/>
        <v>0</v>
      </c>
      <c r="X6" s="316">
        <f>分析係数表!E9</f>
        <v>0.26862065342998215</v>
      </c>
      <c r="Y6" s="292">
        <f t="shared" si="4"/>
        <v>0</v>
      </c>
    </row>
    <row r="7" spans="1:25">
      <c r="A7" s="278">
        <v>3</v>
      </c>
      <c r="B7" s="266" t="s">
        <v>75</v>
      </c>
      <c r="C7" s="287"/>
      <c r="D7" s="316">
        <f>投入係数表!F7</f>
        <v>0</v>
      </c>
      <c r="E7" s="306">
        <f>$C$8*D7</f>
        <v>0</v>
      </c>
      <c r="F7" s="316">
        <f>分析係数表!C10</f>
        <v>0.12671464860287895</v>
      </c>
      <c r="G7" s="306">
        <f t="shared" si="0"/>
        <v>0</v>
      </c>
      <c r="H7" s="306">
        <v>0</v>
      </c>
      <c r="I7" s="306">
        <f t="shared" si="5"/>
        <v>0</v>
      </c>
      <c r="J7" s="316">
        <f>分析係数表!G10</f>
        <v>0.17153349174243465</v>
      </c>
      <c r="K7" s="308">
        <f t="shared" si="6"/>
        <v>0</v>
      </c>
      <c r="L7" s="49"/>
      <c r="M7" s="50"/>
      <c r="N7" s="318">
        <f>分析係数表!H10</f>
        <v>1.1608350684055029E-3</v>
      </c>
      <c r="O7" s="310">
        <f t="shared" si="1"/>
        <v>0</v>
      </c>
      <c r="P7" s="316">
        <f>分析係数表!C10</f>
        <v>0.12671464860287895</v>
      </c>
      <c r="Q7" s="310">
        <f>O7*P7</f>
        <v>0</v>
      </c>
      <c r="R7" s="310">
        <v>0</v>
      </c>
      <c r="S7" s="311">
        <f>I7+R7</f>
        <v>0</v>
      </c>
      <c r="T7" s="316">
        <f>分析係数表!F10</f>
        <v>0.47381340455197063</v>
      </c>
      <c r="U7" s="313">
        <f t="shared" si="2"/>
        <v>0</v>
      </c>
      <c r="V7" s="320">
        <f>分析係数表!D10</f>
        <v>9.5045460793747427E-2</v>
      </c>
      <c r="W7" s="291">
        <f t="shared" si="3"/>
        <v>0</v>
      </c>
      <c r="X7" s="316">
        <f>分析係数表!E10</f>
        <v>4.2279520059697977E-2</v>
      </c>
      <c r="Y7" s="292">
        <f t="shared" si="4"/>
        <v>0</v>
      </c>
    </row>
    <row r="8" spans="1:25">
      <c r="A8" s="278">
        <v>4</v>
      </c>
      <c r="B8" s="266" t="s">
        <v>76</v>
      </c>
      <c r="C8" s="286">
        <f>データ入力!C9</f>
        <v>0</v>
      </c>
      <c r="D8" s="316">
        <f>投入係数表!F8</f>
        <v>7.6091919038198143E-4</v>
      </c>
      <c r="E8" s="306">
        <f>$C$8*D8</f>
        <v>0</v>
      </c>
      <c r="F8" s="316">
        <f>分析係数表!C11</f>
        <v>9.348517078458185E-3</v>
      </c>
      <c r="G8" s="306">
        <f t="shared" si="0"/>
        <v>0</v>
      </c>
      <c r="H8" s="306">
        <v>0</v>
      </c>
      <c r="I8" s="306">
        <f t="shared" si="5"/>
        <v>0</v>
      </c>
      <c r="J8" s="316">
        <f>分析係数表!G11</f>
        <v>0.2579516055394917</v>
      </c>
      <c r="K8" s="308">
        <f t="shared" si="6"/>
        <v>0</v>
      </c>
      <c r="L8" s="49"/>
      <c r="M8" s="50"/>
      <c r="N8" s="318">
        <f>分析係数表!H11</f>
        <v>-1.9466162084954558E-5</v>
      </c>
      <c r="O8" s="310">
        <f t="shared" si="1"/>
        <v>0</v>
      </c>
      <c r="P8" s="316">
        <f>分析係数表!C11</f>
        <v>9.348517078458185E-3</v>
      </c>
      <c r="Q8" s="310">
        <f>O8*P8</f>
        <v>0</v>
      </c>
      <c r="R8" s="310">
        <v>0</v>
      </c>
      <c r="S8" s="311">
        <f>I8+R8</f>
        <v>0</v>
      </c>
      <c r="T8" s="316">
        <f>分析係数表!F11</f>
        <v>0.54360066960888753</v>
      </c>
      <c r="U8" s="313">
        <f t="shared" si="2"/>
        <v>0</v>
      </c>
      <c r="V8" s="320">
        <f>分析係数表!D11</f>
        <v>4.0785268604474206E-2</v>
      </c>
      <c r="W8" s="291">
        <f t="shared" si="3"/>
        <v>0</v>
      </c>
      <c r="X8" s="316">
        <f>分析係数表!E11</f>
        <v>3.926343022371024E-2</v>
      </c>
      <c r="Y8" s="292">
        <f t="shared" si="4"/>
        <v>0</v>
      </c>
    </row>
    <row r="9" spans="1:25">
      <c r="A9" s="278">
        <v>5</v>
      </c>
      <c r="B9" s="266" t="s">
        <v>77</v>
      </c>
      <c r="C9" s="287"/>
      <c r="D9" s="316">
        <f>投入係数表!F9</f>
        <v>0</v>
      </c>
      <c r="E9" s="306">
        <f>$C$8*D9</f>
        <v>0</v>
      </c>
      <c r="F9" s="316">
        <f>分析係数表!C12</f>
        <v>0.26169189557273109</v>
      </c>
      <c r="G9" s="306">
        <f t="shared" si="0"/>
        <v>0</v>
      </c>
      <c r="H9" s="306">
        <v>0</v>
      </c>
      <c r="I9" s="306">
        <f t="shared" si="5"/>
        <v>0</v>
      </c>
      <c r="J9" s="316">
        <f>分析係数表!G12</f>
        <v>0.13770114594385849</v>
      </c>
      <c r="K9" s="308">
        <f t="shared" si="6"/>
        <v>0</v>
      </c>
      <c r="L9" s="49"/>
      <c r="M9" s="50"/>
      <c r="N9" s="318">
        <f>分析係数表!H12</f>
        <v>0.10146071966313146</v>
      </c>
      <c r="O9" s="310">
        <f t="shared" si="1"/>
        <v>0</v>
      </c>
      <c r="P9" s="316">
        <f>分析係数表!C12</f>
        <v>0.26169189557273109</v>
      </c>
      <c r="Q9" s="310">
        <f>O9*P9</f>
        <v>0</v>
      </c>
      <c r="R9" s="310">
        <v>0</v>
      </c>
      <c r="S9" s="311">
        <f>I9+R9</f>
        <v>0</v>
      </c>
      <c r="T9" s="316">
        <f>分析係数表!F12</f>
        <v>0.33651535386825859</v>
      </c>
      <c r="U9" s="313">
        <f t="shared" si="2"/>
        <v>0</v>
      </c>
      <c r="V9" s="320">
        <f>分析係数表!D12</f>
        <v>3.4578030097235327E-2</v>
      </c>
      <c r="W9" s="291">
        <f t="shared" si="3"/>
        <v>0</v>
      </c>
      <c r="X9" s="316">
        <f>分析係数表!E12</f>
        <v>3.3355134693599395E-2</v>
      </c>
      <c r="Y9" s="292">
        <f t="shared" si="4"/>
        <v>0</v>
      </c>
    </row>
    <row r="10" spans="1:25">
      <c r="A10" s="278">
        <v>6</v>
      </c>
      <c r="B10" s="266" t="s">
        <v>78</v>
      </c>
      <c r="C10" s="287"/>
      <c r="D10" s="316">
        <f>投入係数表!F10</f>
        <v>2.5871252472987371E-3</v>
      </c>
      <c r="E10" s="306">
        <f t="shared" ref="E10:E38" si="7">$C$8*D10</f>
        <v>0</v>
      </c>
      <c r="F10" s="316">
        <f>分析係数表!C13</f>
        <v>8.2810371123538395E-2</v>
      </c>
      <c r="G10" s="306">
        <f t="shared" si="0"/>
        <v>0</v>
      </c>
      <c r="H10" s="306">
        <v>0</v>
      </c>
      <c r="I10" s="306">
        <f t="shared" si="5"/>
        <v>0</v>
      </c>
      <c r="J10" s="316">
        <f>分析係数表!G13</f>
        <v>0.2721720626600464</v>
      </c>
      <c r="K10" s="308">
        <f t="shared" si="6"/>
        <v>0</v>
      </c>
      <c r="L10" s="49"/>
      <c r="M10" s="50"/>
      <c r="N10" s="318">
        <f>分析係数表!H13</f>
        <v>1.212874021164739E-2</v>
      </c>
      <c r="O10" s="310">
        <f t="shared" si="1"/>
        <v>0</v>
      </c>
      <c r="P10" s="316">
        <f>分析係数表!C13</f>
        <v>8.2810371123538395E-2</v>
      </c>
      <c r="Q10" s="310">
        <f t="shared" ref="Q10:Q38" si="8">O10*P10</f>
        <v>0</v>
      </c>
      <c r="R10" s="310">
        <v>0</v>
      </c>
      <c r="S10" s="311">
        <f t="shared" ref="S10:S38" si="9">I10+R10</f>
        <v>0</v>
      </c>
      <c r="T10" s="316">
        <f>分析係数表!F13</f>
        <v>0.39077170920544851</v>
      </c>
      <c r="U10" s="313">
        <f t="shared" si="2"/>
        <v>0</v>
      </c>
      <c r="V10" s="320">
        <f>分析係数表!D13</f>
        <v>0.12720758845381647</v>
      </c>
      <c r="W10" s="291">
        <f t="shared" si="3"/>
        <v>0</v>
      </c>
      <c r="X10" s="316">
        <f>分析係数表!E13</f>
        <v>9.5492852763317662E-2</v>
      </c>
      <c r="Y10" s="292">
        <f t="shared" si="4"/>
        <v>0</v>
      </c>
    </row>
    <row r="11" spans="1:25">
      <c r="A11" s="278">
        <v>7</v>
      </c>
      <c r="B11" s="266" t="s">
        <v>79</v>
      </c>
      <c r="C11" s="287"/>
      <c r="D11" s="316">
        <f>投入係数表!F11</f>
        <v>6.087353523055851E-4</v>
      </c>
      <c r="E11" s="306">
        <f t="shared" si="7"/>
        <v>0</v>
      </c>
      <c r="F11" s="316">
        <f>分析係数表!C14</f>
        <v>0.29759344347769412</v>
      </c>
      <c r="G11" s="306">
        <f t="shared" ref="G11:G38" si="10">E11*F11</f>
        <v>0</v>
      </c>
      <c r="H11" s="306">
        <v>0</v>
      </c>
      <c r="I11" s="306">
        <f t="shared" si="5"/>
        <v>0</v>
      </c>
      <c r="J11" s="316">
        <f>分析係数表!G14</f>
        <v>0.17335642824825784</v>
      </c>
      <c r="K11" s="308">
        <f t="shared" si="6"/>
        <v>0</v>
      </c>
      <c r="L11" s="49"/>
      <c r="M11" s="50"/>
      <c r="N11" s="318">
        <f>分析係数表!H14</f>
        <v>1.9165801846449152E-3</v>
      </c>
      <c r="O11" s="310">
        <f t="shared" ref="O11:O43" si="11">$M$44*N11</f>
        <v>0</v>
      </c>
      <c r="P11" s="316">
        <f>分析係数表!C14</f>
        <v>0.29759344347769412</v>
      </c>
      <c r="Q11" s="310">
        <f t="shared" si="8"/>
        <v>0</v>
      </c>
      <c r="R11" s="310">
        <v>0</v>
      </c>
      <c r="S11" s="311">
        <f t="shared" si="9"/>
        <v>0</v>
      </c>
      <c r="T11" s="316">
        <f>分析係数表!F14</f>
        <v>0.35598651785260127</v>
      </c>
      <c r="U11" s="313">
        <f>S11*T11</f>
        <v>0</v>
      </c>
      <c r="V11" s="320">
        <f>分析係数表!D14</f>
        <v>4.3833041969742803E-2</v>
      </c>
      <c r="W11" s="291">
        <f t="shared" si="3"/>
        <v>0</v>
      </c>
      <c r="X11" s="316">
        <f>分析係数表!E14</f>
        <v>3.8757158040430381E-2</v>
      </c>
      <c r="Y11" s="292">
        <f t="shared" si="4"/>
        <v>0</v>
      </c>
    </row>
    <row r="12" spans="1:25">
      <c r="A12" s="278">
        <v>8</v>
      </c>
      <c r="B12" s="266" t="s">
        <v>80</v>
      </c>
      <c r="C12" s="287"/>
      <c r="D12" s="316">
        <f>投入係数表!F12</f>
        <v>5.0220666565210775E-3</v>
      </c>
      <c r="E12" s="306">
        <f t="shared" si="7"/>
        <v>0</v>
      </c>
      <c r="F12" s="316">
        <f>分析係数表!C15</f>
        <v>0.21593049601829584</v>
      </c>
      <c r="G12" s="306">
        <f t="shared" si="10"/>
        <v>0</v>
      </c>
      <c r="H12" s="306">
        <v>0</v>
      </c>
      <c r="I12" s="306">
        <f t="shared" si="5"/>
        <v>0</v>
      </c>
      <c r="J12" s="316">
        <f>分析係数表!G15</f>
        <v>0.1171240792325445</v>
      </c>
      <c r="K12" s="308">
        <f t="shared" si="6"/>
        <v>0</v>
      </c>
      <c r="L12" s="49"/>
      <c r="M12" s="50"/>
      <c r="N12" s="318">
        <f>分析係数表!H15</f>
        <v>7.9892300155183192E-3</v>
      </c>
      <c r="O12" s="310">
        <f t="shared" si="11"/>
        <v>0</v>
      </c>
      <c r="P12" s="316">
        <f>分析係数表!C15</f>
        <v>0.21593049601829584</v>
      </c>
      <c r="Q12" s="310">
        <f t="shared" si="8"/>
        <v>0</v>
      </c>
      <c r="R12" s="310">
        <v>0</v>
      </c>
      <c r="S12" s="311">
        <f t="shared" si="9"/>
        <v>0</v>
      </c>
      <c r="T12" s="316">
        <f>分析係数表!F15</f>
        <v>0.35842164855867914</v>
      </c>
      <c r="U12" s="313">
        <f t="shared" si="2"/>
        <v>0</v>
      </c>
      <c r="V12" s="320">
        <f>分析係数表!D15</f>
        <v>1.5678367482667734E-2</v>
      </c>
      <c r="W12" s="291">
        <f t="shared" si="3"/>
        <v>0</v>
      </c>
      <c r="X12" s="316">
        <f>分析係数表!E15</f>
        <v>1.5634458686506418E-2</v>
      </c>
      <c r="Y12" s="292">
        <f t="shared" si="4"/>
        <v>0</v>
      </c>
    </row>
    <row r="13" spans="1:25">
      <c r="A13" s="278">
        <v>9</v>
      </c>
      <c r="B13" s="266" t="s">
        <v>81</v>
      </c>
      <c r="C13" s="287"/>
      <c r="D13" s="316">
        <f>投入係数表!F13</f>
        <v>9.9376046263886769E-2</v>
      </c>
      <c r="E13" s="306">
        <f t="shared" si="7"/>
        <v>0</v>
      </c>
      <c r="F13" s="316">
        <f>分析係数表!C16</f>
        <v>0.18770505348742417</v>
      </c>
      <c r="G13" s="306">
        <f t="shared" si="10"/>
        <v>0</v>
      </c>
      <c r="H13" s="306">
        <v>0</v>
      </c>
      <c r="I13" s="306">
        <f t="shared" si="5"/>
        <v>0</v>
      </c>
      <c r="J13" s="316">
        <f>分析係数表!G16</f>
        <v>1.5279579137581789E-2</v>
      </c>
      <c r="K13" s="308">
        <f t="shared" si="6"/>
        <v>0</v>
      </c>
      <c r="L13" s="49"/>
      <c r="M13" s="50"/>
      <c r="N13" s="318">
        <f>分析係数表!H16</f>
        <v>6.0242927132958465E-3</v>
      </c>
      <c r="O13" s="310">
        <f t="shared" si="11"/>
        <v>0</v>
      </c>
      <c r="P13" s="316">
        <f>分析係数表!C16</f>
        <v>0.18770505348742417</v>
      </c>
      <c r="Q13" s="310">
        <f t="shared" si="8"/>
        <v>0</v>
      </c>
      <c r="R13" s="310">
        <v>0</v>
      </c>
      <c r="S13" s="311">
        <f t="shared" si="9"/>
        <v>0</v>
      </c>
      <c r="T13" s="316">
        <f>分析係数表!F16</f>
        <v>0.2627694146106877</v>
      </c>
      <c r="U13" s="313">
        <f t="shared" si="2"/>
        <v>0</v>
      </c>
      <c r="V13" s="320">
        <f>分析係数表!D16</f>
        <v>1.0339400475073228E-2</v>
      </c>
      <c r="W13" s="291">
        <f t="shared" si="3"/>
        <v>0</v>
      </c>
      <c r="X13" s="316">
        <f>分析係数表!E16</f>
        <v>1.0339400475073228E-2</v>
      </c>
      <c r="Y13" s="292">
        <f t="shared" si="4"/>
        <v>0</v>
      </c>
    </row>
    <row r="14" spans="1:25">
      <c r="A14" s="278">
        <v>10</v>
      </c>
      <c r="B14" s="266" t="s">
        <v>82</v>
      </c>
      <c r="C14" s="287"/>
      <c r="D14" s="316">
        <f>投入係数表!F14</f>
        <v>7.3048242276670221E-3</v>
      </c>
      <c r="E14" s="306">
        <f t="shared" si="7"/>
        <v>0</v>
      </c>
      <c r="F14" s="316">
        <f>分析係数表!C17</f>
        <v>0.24245613901755958</v>
      </c>
      <c r="G14" s="306">
        <f t="shared" si="10"/>
        <v>0</v>
      </c>
      <c r="H14" s="306">
        <v>0</v>
      </c>
      <c r="I14" s="306">
        <f t="shared" si="5"/>
        <v>0</v>
      </c>
      <c r="J14" s="316">
        <f>分析係数表!G17</f>
        <v>0.24054742090319753</v>
      </c>
      <c r="K14" s="308">
        <f t="shared" si="6"/>
        <v>0</v>
      </c>
      <c r="L14" s="49"/>
      <c r="M14" s="50"/>
      <c r="N14" s="318">
        <f>分析係数表!H17</f>
        <v>2.8816966460243139E-3</v>
      </c>
      <c r="O14" s="310">
        <f t="shared" si="11"/>
        <v>0</v>
      </c>
      <c r="P14" s="316">
        <f>分析係数表!C17</f>
        <v>0.24245613901755958</v>
      </c>
      <c r="Q14" s="310">
        <f t="shared" si="8"/>
        <v>0</v>
      </c>
      <c r="R14" s="310">
        <v>0</v>
      </c>
      <c r="S14" s="311">
        <f t="shared" si="9"/>
        <v>0</v>
      </c>
      <c r="T14" s="316">
        <f>分析係数表!F17</f>
        <v>0.42825667105631338</v>
      </c>
      <c r="U14" s="313">
        <f t="shared" si="2"/>
        <v>0</v>
      </c>
      <c r="V14" s="320">
        <f>分析係数表!D17</f>
        <v>5.1560411778863557E-2</v>
      </c>
      <c r="W14" s="291">
        <f t="shared" si="3"/>
        <v>0</v>
      </c>
      <c r="X14" s="316">
        <f>分析係数表!E17</f>
        <v>4.9008807340167618E-2</v>
      </c>
      <c r="Y14" s="292">
        <f t="shared" si="4"/>
        <v>0</v>
      </c>
    </row>
    <row r="15" spans="1:25">
      <c r="A15" s="278">
        <v>11</v>
      </c>
      <c r="B15" s="266" t="s">
        <v>83</v>
      </c>
      <c r="C15" s="287"/>
      <c r="D15" s="316">
        <f>投入係数表!F15</f>
        <v>0</v>
      </c>
      <c r="E15" s="306">
        <f t="shared" si="7"/>
        <v>0</v>
      </c>
      <c r="F15" s="316">
        <f>分析係数表!C18</f>
        <v>0.40831687749419565</v>
      </c>
      <c r="G15" s="306">
        <f t="shared" si="10"/>
        <v>0</v>
      </c>
      <c r="H15" s="306">
        <v>0</v>
      </c>
      <c r="I15" s="306">
        <f t="shared" si="5"/>
        <v>0</v>
      </c>
      <c r="J15" s="316">
        <f>分析係数表!G18</f>
        <v>0.21766947174074985</v>
      </c>
      <c r="K15" s="308">
        <f t="shared" si="6"/>
        <v>0</v>
      </c>
      <c r="L15" s="49"/>
      <c r="M15" s="50"/>
      <c r="N15" s="318">
        <f>分析係数表!H18</f>
        <v>4.4543159123807785E-4</v>
      </c>
      <c r="O15" s="310">
        <f t="shared" si="11"/>
        <v>0</v>
      </c>
      <c r="P15" s="316">
        <f>分析係数表!C18</f>
        <v>0.40831687749419565</v>
      </c>
      <c r="Q15" s="310">
        <f t="shared" si="8"/>
        <v>0</v>
      </c>
      <c r="R15" s="310">
        <v>0</v>
      </c>
      <c r="S15" s="311">
        <f t="shared" si="9"/>
        <v>0</v>
      </c>
      <c r="T15" s="316">
        <f>分析係数表!F18</f>
        <v>0.48997194925916815</v>
      </c>
      <c r="U15" s="313">
        <f t="shared" si="2"/>
        <v>0</v>
      </c>
      <c r="V15" s="320">
        <f>分析係数表!D18</f>
        <v>3.8565313316438733E-2</v>
      </c>
      <c r="W15" s="291">
        <f t="shared" si="3"/>
        <v>0</v>
      </c>
      <c r="X15" s="316">
        <f>分析係数表!E18</f>
        <v>3.6576455199010559E-2</v>
      </c>
      <c r="Y15" s="292">
        <f t="shared" si="4"/>
        <v>0</v>
      </c>
    </row>
    <row r="16" spans="1:25">
      <c r="A16" s="278">
        <v>12</v>
      </c>
      <c r="B16" s="266" t="s">
        <v>84</v>
      </c>
      <c r="C16" s="287"/>
      <c r="D16" s="316">
        <f>投入係数表!F16</f>
        <v>2.2827575711459442E-3</v>
      </c>
      <c r="E16" s="306">
        <f t="shared" si="7"/>
        <v>0</v>
      </c>
      <c r="F16" s="316">
        <f>分析係数表!C19</f>
        <v>0.72110086081153413</v>
      </c>
      <c r="G16" s="306">
        <f t="shared" si="10"/>
        <v>0</v>
      </c>
      <c r="H16" s="306">
        <v>0</v>
      </c>
      <c r="I16" s="306">
        <f t="shared" si="5"/>
        <v>0</v>
      </c>
      <c r="J16" s="316">
        <f>分析係数表!G19</f>
        <v>6.2445810408374151E-2</v>
      </c>
      <c r="K16" s="308">
        <f t="shared" si="6"/>
        <v>0</v>
      </c>
      <c r="L16" s="49"/>
      <c r="M16" s="50"/>
      <c r="N16" s="318">
        <f>分析係数表!H19</f>
        <v>-1.2604560155461526E-4</v>
      </c>
      <c r="O16" s="310">
        <f t="shared" si="11"/>
        <v>0</v>
      </c>
      <c r="P16" s="316">
        <f>分析係数表!C19</f>
        <v>0.72110086081153413</v>
      </c>
      <c r="Q16" s="310">
        <f t="shared" si="8"/>
        <v>0</v>
      </c>
      <c r="R16" s="310">
        <v>0</v>
      </c>
      <c r="S16" s="311">
        <f t="shared" si="9"/>
        <v>0</v>
      </c>
      <c r="T16" s="316">
        <f>分析係数表!F19</f>
        <v>0.21331101927013058</v>
      </c>
      <c r="U16" s="313">
        <f t="shared" si="2"/>
        <v>0</v>
      </c>
      <c r="V16" s="320">
        <f>分析係数表!D19</f>
        <v>1.2736199640345095E-2</v>
      </c>
      <c r="W16" s="291">
        <f t="shared" si="3"/>
        <v>0</v>
      </c>
      <c r="X16" s="316">
        <f>分析係数表!E19</f>
        <v>1.2523714081279422E-2</v>
      </c>
      <c r="Y16" s="292">
        <f t="shared" si="4"/>
        <v>0</v>
      </c>
    </row>
    <row r="17" spans="1:25">
      <c r="A17" s="278">
        <v>13</v>
      </c>
      <c r="B17" s="266" t="s">
        <v>85</v>
      </c>
      <c r="C17" s="287"/>
      <c r="D17" s="316">
        <f>投入係数表!F17</f>
        <v>1.5218383807639628E-4</v>
      </c>
      <c r="E17" s="306">
        <f t="shared" si="7"/>
        <v>0</v>
      </c>
      <c r="F17" s="316">
        <f>分析係数表!C20</f>
        <v>4.9598906854145253E-2</v>
      </c>
      <c r="G17" s="306">
        <f t="shared" si="10"/>
        <v>0</v>
      </c>
      <c r="H17" s="306">
        <v>0</v>
      </c>
      <c r="I17" s="306">
        <f t="shared" si="5"/>
        <v>0</v>
      </c>
      <c r="J17" s="316">
        <f>分析係数表!G20</f>
        <v>0.11671945764775135</v>
      </c>
      <c r="K17" s="308">
        <f t="shared" si="6"/>
        <v>0</v>
      </c>
      <c r="L17" s="49"/>
      <c r="M17" s="50"/>
      <c r="N17" s="318">
        <f>分析係数表!H20</f>
        <v>7.0439320449493942E-4</v>
      </c>
      <c r="O17" s="310">
        <f t="shared" si="11"/>
        <v>0</v>
      </c>
      <c r="P17" s="316">
        <f>分析係数表!C20</f>
        <v>4.9598906854145253E-2</v>
      </c>
      <c r="Q17" s="310">
        <f t="shared" si="8"/>
        <v>0</v>
      </c>
      <c r="R17" s="310">
        <v>0</v>
      </c>
      <c r="S17" s="311">
        <f t="shared" si="9"/>
        <v>0</v>
      </c>
      <c r="T17" s="316">
        <f>分析係数表!F20</f>
        <v>0.2109583665362576</v>
      </c>
      <c r="U17" s="313">
        <f t="shared" si="2"/>
        <v>0</v>
      </c>
      <c r="V17" s="320">
        <f>分析係数表!D20</f>
        <v>3.0797631013066269E-2</v>
      </c>
      <c r="W17" s="291">
        <f t="shared" si="3"/>
        <v>0</v>
      </c>
      <c r="X17" s="316">
        <f>分析係数表!E20</f>
        <v>2.9972730221401771E-2</v>
      </c>
      <c r="Y17" s="292">
        <f t="shared" si="4"/>
        <v>0</v>
      </c>
    </row>
    <row r="18" spans="1:25">
      <c r="A18" s="278">
        <v>14</v>
      </c>
      <c r="B18" s="266" t="s">
        <v>86</v>
      </c>
      <c r="C18" s="287"/>
      <c r="D18" s="316">
        <f>投入係数表!F18</f>
        <v>8.5222949322781918E-3</v>
      </c>
      <c r="E18" s="306">
        <f t="shared" si="7"/>
        <v>0</v>
      </c>
      <c r="F18" s="316">
        <f>分析係数表!C21</f>
        <v>0.28411166756853934</v>
      </c>
      <c r="G18" s="306">
        <f t="shared" si="10"/>
        <v>0</v>
      </c>
      <c r="H18" s="306">
        <v>0</v>
      </c>
      <c r="I18" s="306">
        <f t="shared" si="5"/>
        <v>0</v>
      </c>
      <c r="J18" s="316">
        <f>分析係数表!G21</f>
        <v>0.29005387701730417</v>
      </c>
      <c r="K18" s="308">
        <f t="shared" si="6"/>
        <v>0</v>
      </c>
      <c r="L18" s="49"/>
      <c r="M18" s="50"/>
      <c r="N18" s="318">
        <f>分析係数表!H21</f>
        <v>2.3737267060065176E-3</v>
      </c>
      <c r="O18" s="310">
        <f t="shared" si="11"/>
        <v>0</v>
      </c>
      <c r="P18" s="316">
        <f>分析係数表!C21</f>
        <v>0.28411166756853934</v>
      </c>
      <c r="Q18" s="310">
        <f t="shared" si="8"/>
        <v>0</v>
      </c>
      <c r="R18" s="310">
        <v>0</v>
      </c>
      <c r="S18" s="311">
        <f t="shared" si="9"/>
        <v>0</v>
      </c>
      <c r="T18" s="316">
        <f>分析係数表!F21</f>
        <v>0.45791147145628314</v>
      </c>
      <c r="U18" s="313">
        <f t="shared" si="2"/>
        <v>0</v>
      </c>
      <c r="V18" s="320">
        <f>分析係数表!D21</f>
        <v>5.9847590028896828E-2</v>
      </c>
      <c r="W18" s="291">
        <f t="shared" si="3"/>
        <v>0</v>
      </c>
      <c r="X18" s="316">
        <f>分析係数表!E21</f>
        <v>5.4782163530779596E-2</v>
      </c>
      <c r="Y18" s="292">
        <f t="shared" si="4"/>
        <v>0</v>
      </c>
    </row>
    <row r="19" spans="1:25">
      <c r="A19" s="278">
        <v>15</v>
      </c>
      <c r="B19" s="266" t="s">
        <v>70</v>
      </c>
      <c r="C19" s="287"/>
      <c r="D19" s="316">
        <f>投入係数表!F19</f>
        <v>3.9567797899863035E-3</v>
      </c>
      <c r="E19" s="306">
        <f t="shared" si="7"/>
        <v>0</v>
      </c>
      <c r="F19" s="316">
        <f>分析係数表!C22</f>
        <v>0.28280144764930404</v>
      </c>
      <c r="G19" s="306">
        <f t="shared" si="10"/>
        <v>0</v>
      </c>
      <c r="H19" s="306">
        <v>0</v>
      </c>
      <c r="I19" s="306">
        <f t="shared" si="5"/>
        <v>0</v>
      </c>
      <c r="J19" s="316">
        <f>分析係数表!G22</f>
        <v>0.21325815420745545</v>
      </c>
      <c r="K19" s="308">
        <f t="shared" si="6"/>
        <v>0</v>
      </c>
      <c r="L19" s="49"/>
      <c r="M19" s="50"/>
      <c r="N19" s="318">
        <f>分析係数表!H22</f>
        <v>5.2408897921031505E-5</v>
      </c>
      <c r="O19" s="310">
        <f t="shared" si="11"/>
        <v>0</v>
      </c>
      <c r="P19" s="316">
        <f>分析係数表!C22</f>
        <v>0.28280144764930404</v>
      </c>
      <c r="Q19" s="310">
        <f t="shared" si="8"/>
        <v>0</v>
      </c>
      <c r="R19" s="310">
        <v>0</v>
      </c>
      <c r="S19" s="311">
        <f t="shared" si="9"/>
        <v>0</v>
      </c>
      <c r="T19" s="316">
        <f>分析係数表!F22</f>
        <v>0.43073258580094059</v>
      </c>
      <c r="U19" s="313">
        <f t="shared" si="2"/>
        <v>0</v>
      </c>
      <c r="V19" s="320">
        <f>分析係数表!D22</f>
        <v>2.2938556731137788E-2</v>
      </c>
      <c r="W19" s="291">
        <f t="shared" si="3"/>
        <v>0</v>
      </c>
      <c r="X19" s="316">
        <f>分析係数表!E22</f>
        <v>2.2183368519679003E-2</v>
      </c>
      <c r="Y19" s="292">
        <f t="shared" si="4"/>
        <v>0</v>
      </c>
    </row>
    <row r="20" spans="1:25">
      <c r="A20" s="278">
        <v>16</v>
      </c>
      <c r="B20" s="266" t="s">
        <v>71</v>
      </c>
      <c r="C20" s="287"/>
      <c r="D20" s="316">
        <f>投入係数表!F20</f>
        <v>6.087353523055851E-4</v>
      </c>
      <c r="E20" s="306">
        <f t="shared" si="7"/>
        <v>0</v>
      </c>
      <c r="F20" s="316">
        <f>分析係数表!C23</f>
        <v>0.31843177703160996</v>
      </c>
      <c r="G20" s="306">
        <f t="shared" si="10"/>
        <v>0</v>
      </c>
      <c r="H20" s="306">
        <v>0</v>
      </c>
      <c r="I20" s="306">
        <f t="shared" si="5"/>
        <v>0</v>
      </c>
      <c r="J20" s="316">
        <f>分析係数表!G23</f>
        <v>0.24379890925547271</v>
      </c>
      <c r="K20" s="308">
        <f t="shared" si="6"/>
        <v>0</v>
      </c>
      <c r="L20" s="49"/>
      <c r="M20" s="50"/>
      <c r="N20" s="318">
        <f>分析係数表!H23</f>
        <v>7.2227388731505603E-6</v>
      </c>
      <c r="O20" s="310">
        <f t="shared" si="11"/>
        <v>0</v>
      </c>
      <c r="P20" s="316">
        <f>分析係数表!C23</f>
        <v>0.31843177703160996</v>
      </c>
      <c r="Q20" s="310">
        <f t="shared" si="8"/>
        <v>0</v>
      </c>
      <c r="R20" s="310">
        <v>0</v>
      </c>
      <c r="S20" s="311">
        <f t="shared" si="9"/>
        <v>0</v>
      </c>
      <c r="T20" s="316">
        <f>分析係数表!F23</f>
        <v>0.43764444987651224</v>
      </c>
      <c r="U20" s="313">
        <f t="shared" si="2"/>
        <v>0</v>
      </c>
      <c r="V20" s="320">
        <f>分析係数表!D23</f>
        <v>3.7770855561684982E-2</v>
      </c>
      <c r="W20" s="291">
        <f t="shared" si="3"/>
        <v>0</v>
      </c>
      <c r="X20" s="316">
        <f>分析係数表!E23</f>
        <v>3.6503495425501575E-2</v>
      </c>
      <c r="Y20" s="292">
        <f t="shared" si="4"/>
        <v>0</v>
      </c>
    </row>
    <row r="21" spans="1:25">
      <c r="A21" s="278">
        <v>17</v>
      </c>
      <c r="B21" s="266" t="s">
        <v>72</v>
      </c>
      <c r="C21" s="287"/>
      <c r="D21" s="316">
        <f>投入係数表!F21</f>
        <v>0</v>
      </c>
      <c r="E21" s="306">
        <f t="shared" si="7"/>
        <v>0</v>
      </c>
      <c r="F21" s="316">
        <f>分析係数表!C24</f>
        <v>6.5709335168878003E-2</v>
      </c>
      <c r="G21" s="306">
        <f t="shared" si="10"/>
        <v>0</v>
      </c>
      <c r="H21" s="306">
        <v>0</v>
      </c>
      <c r="I21" s="306">
        <f t="shared" si="5"/>
        <v>0</v>
      </c>
      <c r="J21" s="316">
        <f>分析係数表!G24</f>
        <v>0.24633125110096343</v>
      </c>
      <c r="K21" s="308">
        <f t="shared" si="6"/>
        <v>0</v>
      </c>
      <c r="L21" s="49"/>
      <c r="M21" s="50"/>
      <c r="N21" s="318">
        <f>分析係数表!H24</f>
        <v>2.8080599423907303E-4</v>
      </c>
      <c r="O21" s="310">
        <f t="shared" si="11"/>
        <v>0</v>
      </c>
      <c r="P21" s="316">
        <f>分析係数表!C24</f>
        <v>6.5709335168878003E-2</v>
      </c>
      <c r="Q21" s="310">
        <f t="shared" si="8"/>
        <v>0</v>
      </c>
      <c r="R21" s="310">
        <v>0</v>
      </c>
      <c r="S21" s="311">
        <f t="shared" si="9"/>
        <v>0</v>
      </c>
      <c r="T21" s="316">
        <f>分析係数表!F24</f>
        <v>0.36721364788140759</v>
      </c>
      <c r="U21" s="313">
        <f t="shared" si="2"/>
        <v>0</v>
      </c>
      <c r="V21" s="320">
        <f>分析係数表!D24</f>
        <v>3.9309475738153632E-2</v>
      </c>
      <c r="W21" s="291">
        <f t="shared" si="3"/>
        <v>0</v>
      </c>
      <c r="X21" s="316">
        <f>分析係数表!E24</f>
        <v>3.8550657867992791E-2</v>
      </c>
      <c r="Y21" s="292">
        <f t="shared" si="4"/>
        <v>0</v>
      </c>
    </row>
    <row r="22" spans="1:25">
      <c r="A22" s="278">
        <v>18</v>
      </c>
      <c r="B22" s="266" t="s">
        <v>87</v>
      </c>
      <c r="C22" s="287"/>
      <c r="D22" s="316">
        <f>投入係数表!F22</f>
        <v>0</v>
      </c>
      <c r="E22" s="306">
        <f t="shared" si="7"/>
        <v>0</v>
      </c>
      <c r="F22" s="316">
        <f>分析係数表!C25</f>
        <v>0.13092441386923714</v>
      </c>
      <c r="G22" s="306">
        <f t="shared" si="10"/>
        <v>0</v>
      </c>
      <c r="H22" s="306">
        <v>0</v>
      </c>
      <c r="I22" s="306">
        <f t="shared" si="5"/>
        <v>0</v>
      </c>
      <c r="J22" s="316">
        <f>分析係数表!G25</f>
        <v>0.2605848403511512</v>
      </c>
      <c r="K22" s="308">
        <f t="shared" si="6"/>
        <v>0</v>
      </c>
      <c r="L22" s="49"/>
      <c r="M22" s="50"/>
      <c r="N22" s="318">
        <f>分析係数表!H25</f>
        <v>9.8123550057191766E-5</v>
      </c>
      <c r="O22" s="310">
        <f t="shared" si="11"/>
        <v>0</v>
      </c>
      <c r="P22" s="316">
        <f>分析係数表!C25</f>
        <v>0.13092441386923714</v>
      </c>
      <c r="Q22" s="310">
        <f t="shared" si="8"/>
        <v>0</v>
      </c>
      <c r="R22" s="310">
        <v>0</v>
      </c>
      <c r="S22" s="311">
        <f t="shared" si="9"/>
        <v>0</v>
      </c>
      <c r="T22" s="316">
        <f>分析係数表!F25</f>
        <v>0.33318683873123567</v>
      </c>
      <c r="U22" s="313">
        <f t="shared" si="2"/>
        <v>0</v>
      </c>
      <c r="V22" s="320">
        <f>分析係数表!D25</f>
        <v>4.284059086963312E-2</v>
      </c>
      <c r="W22" s="291">
        <f t="shared" si="3"/>
        <v>0</v>
      </c>
      <c r="X22" s="316">
        <f>分析係数表!E25</f>
        <v>4.249917369780222E-2</v>
      </c>
      <c r="Y22" s="292">
        <f t="shared" si="4"/>
        <v>0</v>
      </c>
    </row>
    <row r="23" spans="1:25">
      <c r="A23" s="278">
        <v>19</v>
      </c>
      <c r="B23" s="266" t="s">
        <v>88</v>
      </c>
      <c r="C23" s="287"/>
      <c r="D23" s="316">
        <f>投入係数表!F23</f>
        <v>0</v>
      </c>
      <c r="E23" s="306">
        <f t="shared" si="7"/>
        <v>0</v>
      </c>
      <c r="F23" s="316">
        <f>分析係数表!C26</f>
        <v>0.15308736674872969</v>
      </c>
      <c r="G23" s="306">
        <f t="shared" si="10"/>
        <v>0</v>
      </c>
      <c r="H23" s="306">
        <v>0</v>
      </c>
      <c r="I23" s="306">
        <f t="shared" si="5"/>
        <v>0</v>
      </c>
      <c r="J23" s="316">
        <f>分析係数表!G26</f>
        <v>0.20415569699579933</v>
      </c>
      <c r="K23" s="308">
        <f t="shared" si="6"/>
        <v>0</v>
      </c>
      <c r="L23" s="49"/>
      <c r="M23" s="50"/>
      <c r="N23" s="318">
        <f>分析係数表!H26</f>
        <v>8.8175548492147558E-3</v>
      </c>
      <c r="O23" s="310">
        <f t="shared" si="11"/>
        <v>0</v>
      </c>
      <c r="P23" s="316">
        <f>分析係数表!C26</f>
        <v>0.15308736674872969</v>
      </c>
      <c r="Q23" s="310">
        <f t="shared" si="8"/>
        <v>0</v>
      </c>
      <c r="R23" s="310">
        <v>0</v>
      </c>
      <c r="S23" s="311">
        <f t="shared" si="9"/>
        <v>0</v>
      </c>
      <c r="T23" s="316">
        <f>分析係数表!F26</f>
        <v>0.33811565690794865</v>
      </c>
      <c r="U23" s="313">
        <f t="shared" si="2"/>
        <v>0</v>
      </c>
      <c r="V23" s="320">
        <f>分析係数表!D26</f>
        <v>3.3929737559631502E-2</v>
      </c>
      <c r="W23" s="291">
        <f t="shared" si="3"/>
        <v>0</v>
      </c>
      <c r="X23" s="316">
        <f>分析係数表!E26</f>
        <v>3.3531988342571602E-2</v>
      </c>
      <c r="Y23" s="292">
        <f t="shared" si="4"/>
        <v>0</v>
      </c>
    </row>
    <row r="24" spans="1:25">
      <c r="A24" s="278">
        <v>20</v>
      </c>
      <c r="B24" s="266" t="s">
        <v>89</v>
      </c>
      <c r="C24" s="287"/>
      <c r="D24" s="316">
        <f>投入係数表!F24</f>
        <v>0</v>
      </c>
      <c r="E24" s="306">
        <f t="shared" si="7"/>
        <v>0</v>
      </c>
      <c r="F24" s="316">
        <f>分析係数表!C27</f>
        <v>0.18884998044104273</v>
      </c>
      <c r="G24" s="306">
        <f t="shared" si="10"/>
        <v>0</v>
      </c>
      <c r="H24" s="306">
        <v>0</v>
      </c>
      <c r="I24" s="306">
        <f t="shared" si="5"/>
        <v>0</v>
      </c>
      <c r="J24" s="316">
        <f>分析係数表!G27</f>
        <v>0.16481626532719168</v>
      </c>
      <c r="K24" s="308">
        <f t="shared" si="6"/>
        <v>0</v>
      </c>
      <c r="L24" s="49"/>
      <c r="M24" s="50"/>
      <c r="N24" s="318">
        <f>分析係数表!H27</f>
        <v>2.2388024205688101E-2</v>
      </c>
      <c r="O24" s="310">
        <f t="shared" si="11"/>
        <v>0</v>
      </c>
      <c r="P24" s="316">
        <f>分析係数表!C27</f>
        <v>0.18884998044104273</v>
      </c>
      <c r="Q24" s="310">
        <f t="shared" si="8"/>
        <v>0</v>
      </c>
      <c r="R24" s="310">
        <v>0</v>
      </c>
      <c r="S24" s="311">
        <f t="shared" si="9"/>
        <v>0</v>
      </c>
      <c r="T24" s="316">
        <f>分析係数表!F27</f>
        <v>0.29536956526946395</v>
      </c>
      <c r="U24" s="313">
        <f t="shared" si="2"/>
        <v>0</v>
      </c>
      <c r="V24" s="320">
        <f>分析係数表!D27</f>
        <v>2.042747265118797E-2</v>
      </c>
      <c r="W24" s="291">
        <f t="shared" si="3"/>
        <v>0</v>
      </c>
      <c r="X24" s="316">
        <f>分析係数表!E27</f>
        <v>2.035082172191522E-2</v>
      </c>
      <c r="Y24" s="292">
        <f t="shared" si="4"/>
        <v>0</v>
      </c>
    </row>
    <row r="25" spans="1:25">
      <c r="A25" s="278">
        <v>21</v>
      </c>
      <c r="B25" s="266" t="s">
        <v>90</v>
      </c>
      <c r="C25" s="287"/>
      <c r="D25" s="316">
        <f>投入係数表!F25</f>
        <v>1.5218383807639628E-4</v>
      </c>
      <c r="E25" s="306">
        <f t="shared" si="7"/>
        <v>0</v>
      </c>
      <c r="F25" s="316">
        <f>分析係数表!C28</f>
        <v>0.2115566871254172</v>
      </c>
      <c r="G25" s="306">
        <f t="shared" si="10"/>
        <v>0</v>
      </c>
      <c r="H25" s="306">
        <v>0</v>
      </c>
      <c r="I25" s="306">
        <f t="shared" si="5"/>
        <v>0</v>
      </c>
      <c r="J25" s="316">
        <f>分析係数表!G28</f>
        <v>0.18177207604774032</v>
      </c>
      <c r="K25" s="308">
        <f t="shared" si="6"/>
        <v>0</v>
      </c>
      <c r="L25" s="49"/>
      <c r="M25" s="50"/>
      <c r="N25" s="318">
        <f>分析係数表!H28</f>
        <v>7.2231792840574596E-3</v>
      </c>
      <c r="O25" s="310">
        <f t="shared" si="11"/>
        <v>0</v>
      </c>
      <c r="P25" s="316">
        <f>分析係数表!C28</f>
        <v>0.2115566871254172</v>
      </c>
      <c r="Q25" s="310">
        <f t="shared" si="8"/>
        <v>0</v>
      </c>
      <c r="R25" s="310">
        <v>0</v>
      </c>
      <c r="S25" s="311">
        <f t="shared" si="9"/>
        <v>0</v>
      </c>
      <c r="T25" s="316">
        <f>分析係数表!F28</f>
        <v>0.29628808224417325</v>
      </c>
      <c r="U25" s="313">
        <f t="shared" si="2"/>
        <v>0</v>
      </c>
      <c r="V25" s="320">
        <f>分析係数表!D28</f>
        <v>3.0551159487848582E-2</v>
      </c>
      <c r="W25" s="291">
        <f t="shared" si="3"/>
        <v>0</v>
      </c>
      <c r="X25" s="316">
        <f>分析係数表!E28</f>
        <v>3.018459578819983E-2</v>
      </c>
      <c r="Y25" s="292">
        <f t="shared" si="4"/>
        <v>0</v>
      </c>
    </row>
    <row r="26" spans="1:25">
      <c r="A26" s="278">
        <v>22</v>
      </c>
      <c r="B26" s="266" t="s">
        <v>64</v>
      </c>
      <c r="C26" s="287"/>
      <c r="D26" s="316">
        <f>投入係数表!F26</f>
        <v>3.3480444376807182E-3</v>
      </c>
      <c r="E26" s="306">
        <f t="shared" si="7"/>
        <v>0</v>
      </c>
      <c r="F26" s="316">
        <f>分析係数表!C29</f>
        <v>0.4024048564090591</v>
      </c>
      <c r="G26" s="306">
        <f t="shared" si="10"/>
        <v>0</v>
      </c>
      <c r="H26" s="306">
        <v>0</v>
      </c>
      <c r="I26" s="306">
        <f t="shared" si="5"/>
        <v>0</v>
      </c>
      <c r="J26" s="316">
        <f>分析係数表!G29</f>
        <v>0.28848634430593861</v>
      </c>
      <c r="K26" s="308">
        <f t="shared" si="6"/>
        <v>0</v>
      </c>
      <c r="L26" s="49"/>
      <c r="M26" s="50"/>
      <c r="N26" s="318">
        <f>分析係数表!H29</f>
        <v>7.7130042947109994E-3</v>
      </c>
      <c r="O26" s="310">
        <f t="shared" si="11"/>
        <v>0</v>
      </c>
      <c r="P26" s="316">
        <f>分析係数表!C29</f>
        <v>0.4024048564090591</v>
      </c>
      <c r="Q26" s="310">
        <f t="shared" si="8"/>
        <v>0</v>
      </c>
      <c r="R26" s="310">
        <v>0</v>
      </c>
      <c r="S26" s="311">
        <f t="shared" si="9"/>
        <v>0</v>
      </c>
      <c r="T26" s="316">
        <f>分析係数表!F29</f>
        <v>0.40202182464221792</v>
      </c>
      <c r="U26" s="313">
        <f t="shared" si="2"/>
        <v>0</v>
      </c>
      <c r="V26" s="320">
        <f>分析係数表!D29</f>
        <v>7.9194780809421356E-2</v>
      </c>
      <c r="W26" s="291">
        <f t="shared" si="3"/>
        <v>0</v>
      </c>
      <c r="X26" s="316">
        <f>分析係数表!E29</f>
        <v>6.5944675090492746E-2</v>
      </c>
      <c r="Y26" s="292">
        <f t="shared" si="4"/>
        <v>0</v>
      </c>
    </row>
    <row r="27" spans="1:25">
      <c r="A27" s="278">
        <v>23</v>
      </c>
      <c r="B27" s="266" t="s">
        <v>91</v>
      </c>
      <c r="C27" s="287"/>
      <c r="D27" s="316">
        <f>投入係数表!F27</f>
        <v>9.43539796073657E-3</v>
      </c>
      <c r="E27" s="306">
        <f t="shared" si="7"/>
        <v>0</v>
      </c>
      <c r="F27" s="316">
        <f>分析係数表!C30</f>
        <v>1</v>
      </c>
      <c r="G27" s="306">
        <f t="shared" si="10"/>
        <v>0</v>
      </c>
      <c r="H27" s="306">
        <v>0</v>
      </c>
      <c r="I27" s="306">
        <f t="shared" si="5"/>
        <v>0</v>
      </c>
      <c r="J27" s="316">
        <f>分析係数表!G30</f>
        <v>0.33838967095036887</v>
      </c>
      <c r="K27" s="308">
        <f t="shared" si="6"/>
        <v>0</v>
      </c>
      <c r="L27" s="49"/>
      <c r="M27" s="50"/>
      <c r="N27" s="318">
        <f>分析係数表!H30</f>
        <v>0</v>
      </c>
      <c r="O27" s="310">
        <f t="shared" si="11"/>
        <v>0</v>
      </c>
      <c r="P27" s="316">
        <f>分析係数表!C30</f>
        <v>1</v>
      </c>
      <c r="Q27" s="310">
        <f t="shared" si="8"/>
        <v>0</v>
      </c>
      <c r="R27" s="310">
        <v>0</v>
      </c>
      <c r="S27" s="311">
        <f t="shared" si="9"/>
        <v>0</v>
      </c>
      <c r="T27" s="316">
        <f>分析係数表!F30</f>
        <v>0.46362091424568164</v>
      </c>
      <c r="U27" s="313">
        <f t="shared" si="2"/>
        <v>0</v>
      </c>
      <c r="V27" s="320">
        <f>分析係数表!D30</f>
        <v>7.3824536053885614E-2</v>
      </c>
      <c r="W27" s="291">
        <f t="shared" si="3"/>
        <v>0</v>
      </c>
      <c r="X27" s="316">
        <f>分析係数表!E30</f>
        <v>5.6949248710145881E-2</v>
      </c>
      <c r="Y27" s="292">
        <f t="shared" si="4"/>
        <v>0</v>
      </c>
    </row>
    <row r="28" spans="1:25">
      <c r="A28" s="278">
        <v>24</v>
      </c>
      <c r="B28" s="266" t="s">
        <v>92</v>
      </c>
      <c r="C28" s="287"/>
      <c r="D28" s="316">
        <f>投入係数表!F28</f>
        <v>2.1001369654542686E-2</v>
      </c>
      <c r="E28" s="306">
        <f t="shared" si="7"/>
        <v>0</v>
      </c>
      <c r="F28" s="316">
        <f>分析係数表!C31</f>
        <v>0.99932498158227889</v>
      </c>
      <c r="G28" s="306">
        <f t="shared" si="10"/>
        <v>0</v>
      </c>
      <c r="H28" s="306">
        <v>0</v>
      </c>
      <c r="I28" s="306">
        <f t="shared" si="5"/>
        <v>0</v>
      </c>
      <c r="J28" s="316">
        <f>分析係数表!G31</f>
        <v>7.0262508387801376E-2</v>
      </c>
      <c r="K28" s="308">
        <f t="shared" si="6"/>
        <v>0</v>
      </c>
      <c r="L28" s="49"/>
      <c r="M28" s="50"/>
      <c r="N28" s="318">
        <f>分析係数表!H31</f>
        <v>3.314462019579964E-2</v>
      </c>
      <c r="O28" s="310">
        <f t="shared" si="11"/>
        <v>0</v>
      </c>
      <c r="P28" s="316">
        <f>分析係数表!C31</f>
        <v>0.99932498158227889</v>
      </c>
      <c r="Q28" s="310">
        <f t="shared" si="8"/>
        <v>0</v>
      </c>
      <c r="R28" s="310">
        <v>0</v>
      </c>
      <c r="S28" s="311">
        <f t="shared" si="9"/>
        <v>0</v>
      </c>
      <c r="T28" s="316">
        <f>分析係数表!F31</f>
        <v>0.39948542779773355</v>
      </c>
      <c r="U28" s="313">
        <f t="shared" si="2"/>
        <v>0</v>
      </c>
      <c r="V28" s="320">
        <f>分析係数表!D31</f>
        <v>2.9145126840892164E-3</v>
      </c>
      <c r="W28" s="291">
        <f t="shared" si="3"/>
        <v>0</v>
      </c>
      <c r="X28" s="316">
        <f>分析係数表!E31</f>
        <v>2.9145126840892164E-3</v>
      </c>
      <c r="Y28" s="292">
        <f t="shared" si="4"/>
        <v>0</v>
      </c>
    </row>
    <row r="29" spans="1:25">
      <c r="A29" s="278">
        <v>25</v>
      </c>
      <c r="B29" s="266" t="s">
        <v>1</v>
      </c>
      <c r="C29" s="287"/>
      <c r="D29" s="316">
        <f>投入係数表!F29</f>
        <v>2.7393090853751333E-3</v>
      </c>
      <c r="E29" s="306">
        <f t="shared" si="7"/>
        <v>0</v>
      </c>
      <c r="F29" s="316">
        <f>分析係数表!C32</f>
        <v>0.9998360837770528</v>
      </c>
      <c r="G29" s="306">
        <f t="shared" si="10"/>
        <v>0</v>
      </c>
      <c r="H29" s="306">
        <v>0</v>
      </c>
      <c r="I29" s="306">
        <f t="shared" si="5"/>
        <v>0</v>
      </c>
      <c r="J29" s="316">
        <f>分析係数表!G32</f>
        <v>0.11380414292785156</v>
      </c>
      <c r="K29" s="308">
        <f t="shared" si="6"/>
        <v>0</v>
      </c>
      <c r="L29" s="49"/>
      <c r="M29" s="50"/>
      <c r="N29" s="318">
        <f>分析係数表!H32</f>
        <v>7.2296973654795713E-3</v>
      </c>
      <c r="O29" s="310">
        <f t="shared" si="11"/>
        <v>0</v>
      </c>
      <c r="P29" s="316">
        <f>分析係数表!C32</f>
        <v>0.9998360837770528</v>
      </c>
      <c r="Q29" s="310">
        <f t="shared" si="8"/>
        <v>0</v>
      </c>
      <c r="R29" s="310">
        <v>0</v>
      </c>
      <c r="S29" s="311">
        <f t="shared" si="9"/>
        <v>0</v>
      </c>
      <c r="T29" s="316">
        <f>分析係数表!F32</f>
        <v>0.44272670787830282</v>
      </c>
      <c r="U29" s="313">
        <f t="shared" si="2"/>
        <v>0</v>
      </c>
      <c r="V29" s="320">
        <f>分析係数表!D32</f>
        <v>2.1120085933633119E-2</v>
      </c>
      <c r="W29" s="291">
        <f t="shared" si="3"/>
        <v>0</v>
      </c>
      <c r="X29" s="316">
        <f>分析係数表!E32</f>
        <v>2.1120085933633119E-2</v>
      </c>
      <c r="Y29" s="292">
        <f t="shared" si="4"/>
        <v>0</v>
      </c>
    </row>
    <row r="30" spans="1:25">
      <c r="A30" s="278">
        <v>26</v>
      </c>
      <c r="B30" s="266" t="s">
        <v>2</v>
      </c>
      <c r="C30" s="287"/>
      <c r="D30" s="316">
        <f>投入係数表!F30</f>
        <v>1.3696545426875666E-3</v>
      </c>
      <c r="E30" s="306">
        <f t="shared" si="7"/>
        <v>0</v>
      </c>
      <c r="F30" s="316">
        <f>分析係数表!C33</f>
        <v>0.99108509199615646</v>
      </c>
      <c r="G30" s="306">
        <f t="shared" si="10"/>
        <v>0</v>
      </c>
      <c r="H30" s="306">
        <v>0</v>
      </c>
      <c r="I30" s="306">
        <f t="shared" si="5"/>
        <v>0</v>
      </c>
      <c r="J30" s="316">
        <f>分析係数表!G33</f>
        <v>0.4529749017181946</v>
      </c>
      <c r="K30" s="308">
        <f t="shared" si="6"/>
        <v>0</v>
      </c>
      <c r="L30" s="49"/>
      <c r="M30" s="50"/>
      <c r="N30" s="318">
        <f>分析係数表!H33</f>
        <v>7.7168799106917146E-4</v>
      </c>
      <c r="O30" s="310">
        <f t="shared" si="11"/>
        <v>0</v>
      </c>
      <c r="P30" s="316">
        <f>分析係数表!C33</f>
        <v>0.99108509199615646</v>
      </c>
      <c r="Q30" s="310">
        <f t="shared" si="8"/>
        <v>0</v>
      </c>
      <c r="R30" s="310">
        <v>0</v>
      </c>
      <c r="S30" s="311">
        <f t="shared" si="9"/>
        <v>0</v>
      </c>
      <c r="T30" s="316">
        <f>分析係数表!F33</f>
        <v>0.63278689994307047</v>
      </c>
      <c r="U30" s="313">
        <f t="shared" si="2"/>
        <v>0</v>
      </c>
      <c r="V30" s="320">
        <f>分析係数表!D33</f>
        <v>8.7702783269007503E-2</v>
      </c>
      <c r="W30" s="291">
        <f t="shared" si="3"/>
        <v>0</v>
      </c>
      <c r="X30" s="316">
        <f>分析係数表!E33</f>
        <v>8.4336323251883824E-2</v>
      </c>
      <c r="Y30" s="292">
        <f t="shared" si="4"/>
        <v>0</v>
      </c>
    </row>
    <row r="31" spans="1:25">
      <c r="A31" s="278">
        <v>27</v>
      </c>
      <c r="B31" s="266" t="s">
        <v>65</v>
      </c>
      <c r="C31" s="287"/>
      <c r="D31" s="316">
        <f>投入係数表!F31</f>
        <v>3.1654238319890428E-2</v>
      </c>
      <c r="E31" s="306">
        <f t="shared" si="7"/>
        <v>0</v>
      </c>
      <c r="F31" s="316">
        <f>分析係数表!C34</f>
        <v>0.24606089914510665</v>
      </c>
      <c r="G31" s="306">
        <f t="shared" si="10"/>
        <v>0</v>
      </c>
      <c r="H31" s="306">
        <v>0</v>
      </c>
      <c r="I31" s="306">
        <f t="shared" si="5"/>
        <v>0</v>
      </c>
      <c r="J31" s="316">
        <f>分析係数表!G34</f>
        <v>0.43749758717185111</v>
      </c>
      <c r="K31" s="308">
        <f t="shared" si="6"/>
        <v>0</v>
      </c>
      <c r="L31" s="49"/>
      <c r="M31" s="50"/>
      <c r="N31" s="318">
        <f>分析係数表!H34</f>
        <v>0.137069350800852</v>
      </c>
      <c r="O31" s="310">
        <f t="shared" si="11"/>
        <v>0</v>
      </c>
      <c r="P31" s="316">
        <f>分析係数表!C34</f>
        <v>0.24606089914510665</v>
      </c>
      <c r="Q31" s="310">
        <f t="shared" si="8"/>
        <v>0</v>
      </c>
      <c r="R31" s="310">
        <v>0</v>
      </c>
      <c r="S31" s="311">
        <f t="shared" si="9"/>
        <v>0</v>
      </c>
      <c r="T31" s="316">
        <f>分析係数表!F34</f>
        <v>0.68044247766447119</v>
      </c>
      <c r="U31" s="313">
        <f t="shared" si="2"/>
        <v>0</v>
      </c>
      <c r="V31" s="320">
        <f>分析係数表!D34</f>
        <v>0.15389009392691583</v>
      </c>
      <c r="W31" s="291">
        <f t="shared" si="3"/>
        <v>0</v>
      </c>
      <c r="X31" s="316">
        <f>分析係数表!E34</f>
        <v>0.1433320704064108</v>
      </c>
      <c r="Y31" s="292">
        <f t="shared" si="4"/>
        <v>0</v>
      </c>
    </row>
    <row r="32" spans="1:25">
      <c r="A32" s="278">
        <v>28</v>
      </c>
      <c r="B32" s="266" t="s">
        <v>66</v>
      </c>
      <c r="C32" s="287"/>
      <c r="D32" s="316">
        <f>投入係数表!F32</f>
        <v>6.8026175620149135E-2</v>
      </c>
      <c r="E32" s="306">
        <f t="shared" si="7"/>
        <v>0</v>
      </c>
      <c r="F32" s="316">
        <f>分析係数表!C35</f>
        <v>0.75377646979277246</v>
      </c>
      <c r="G32" s="306">
        <f t="shared" si="10"/>
        <v>0</v>
      </c>
      <c r="H32" s="306">
        <v>0</v>
      </c>
      <c r="I32" s="306">
        <f t="shared" si="5"/>
        <v>0</v>
      </c>
      <c r="J32" s="316">
        <f>分析係数表!G35</f>
        <v>0.30282397072447498</v>
      </c>
      <c r="K32" s="308">
        <f t="shared" si="6"/>
        <v>0</v>
      </c>
      <c r="L32" s="49"/>
      <c r="M32" s="50"/>
      <c r="N32" s="318">
        <f>分析係数表!H35</f>
        <v>5.7629969222324183E-2</v>
      </c>
      <c r="O32" s="310">
        <f t="shared" si="11"/>
        <v>0</v>
      </c>
      <c r="P32" s="316">
        <f>分析係数表!C35</f>
        <v>0.75377646979277246</v>
      </c>
      <c r="Q32" s="310">
        <f t="shared" si="8"/>
        <v>0</v>
      </c>
      <c r="R32" s="310">
        <v>0</v>
      </c>
      <c r="S32" s="311">
        <f t="shared" si="9"/>
        <v>0</v>
      </c>
      <c r="T32" s="316">
        <f>分析係数表!F35</f>
        <v>0.60548890850388704</v>
      </c>
      <c r="U32" s="313">
        <f t="shared" si="2"/>
        <v>0</v>
      </c>
      <c r="V32" s="320">
        <f>分析係数表!D35</f>
        <v>4.0363234612300396E-2</v>
      </c>
      <c r="W32" s="291">
        <f t="shared" si="3"/>
        <v>0</v>
      </c>
      <c r="X32" s="316">
        <f>分析係数表!E35</f>
        <v>3.9154079363329694E-2</v>
      </c>
      <c r="Y32" s="292">
        <f t="shared" si="4"/>
        <v>0</v>
      </c>
    </row>
    <row r="33" spans="1:25">
      <c r="A33" s="278">
        <v>29</v>
      </c>
      <c r="B33" s="266" t="s">
        <v>93</v>
      </c>
      <c r="C33" s="287"/>
      <c r="D33" s="316">
        <f>投入係数表!F33</f>
        <v>7.6091919038198145E-3</v>
      </c>
      <c r="E33" s="306">
        <f t="shared" si="7"/>
        <v>0</v>
      </c>
      <c r="F33" s="316">
        <f>分析係数表!C36</f>
        <v>0.99118010215945485</v>
      </c>
      <c r="G33" s="306">
        <f t="shared" si="10"/>
        <v>0</v>
      </c>
      <c r="H33" s="306">
        <v>0</v>
      </c>
      <c r="I33" s="306">
        <f t="shared" si="5"/>
        <v>0</v>
      </c>
      <c r="J33" s="316">
        <f>分析係数表!G36</f>
        <v>5.8650173764370726E-2</v>
      </c>
      <c r="K33" s="308">
        <f t="shared" si="6"/>
        <v>0</v>
      </c>
      <c r="L33" s="49"/>
      <c r="M33" s="50"/>
      <c r="N33" s="318">
        <f>分析係数表!H36</f>
        <v>0.2375179181177472</v>
      </c>
      <c r="O33" s="310">
        <f t="shared" si="11"/>
        <v>0</v>
      </c>
      <c r="P33" s="316">
        <f>分析係数表!C36</f>
        <v>0.99118010215945485</v>
      </c>
      <c r="Q33" s="310">
        <f t="shared" si="8"/>
        <v>0</v>
      </c>
      <c r="R33" s="310">
        <v>0</v>
      </c>
      <c r="S33" s="311">
        <f t="shared" si="9"/>
        <v>0</v>
      </c>
      <c r="T33" s="316">
        <f>分析係数表!F36</f>
        <v>0.81306518983088305</v>
      </c>
      <c r="U33" s="313">
        <f t="shared" si="2"/>
        <v>0</v>
      </c>
      <c r="V33" s="320">
        <f>分析係数表!D36</f>
        <v>1.5774342104513773E-2</v>
      </c>
      <c r="W33" s="291">
        <f t="shared" si="3"/>
        <v>0</v>
      </c>
      <c r="X33" s="316">
        <f>分析係数表!E36</f>
        <v>1.3229670821596217E-2</v>
      </c>
      <c r="Y33" s="292">
        <f t="shared" si="4"/>
        <v>0</v>
      </c>
    </row>
    <row r="34" spans="1:25">
      <c r="A34" s="278">
        <v>30</v>
      </c>
      <c r="B34" s="266" t="s">
        <v>94</v>
      </c>
      <c r="C34" s="287"/>
      <c r="D34" s="316">
        <f>投入係数表!F34</f>
        <v>3.2567341348348808E-2</v>
      </c>
      <c r="E34" s="306">
        <f t="shared" si="7"/>
        <v>0</v>
      </c>
      <c r="F34" s="316">
        <f>分析係数表!C37</f>
        <v>0.58105140483022077</v>
      </c>
      <c r="G34" s="306">
        <f t="shared" si="10"/>
        <v>0</v>
      </c>
      <c r="H34" s="306">
        <v>0</v>
      </c>
      <c r="I34" s="306">
        <f t="shared" si="5"/>
        <v>0</v>
      </c>
      <c r="J34" s="316">
        <f>分析係数表!G37</f>
        <v>0.40235165952905672</v>
      </c>
      <c r="K34" s="308">
        <f t="shared" si="6"/>
        <v>0</v>
      </c>
      <c r="L34" s="49"/>
      <c r="M34" s="50"/>
      <c r="N34" s="318">
        <f>分析係数表!H37</f>
        <v>4.2719417558337268E-2</v>
      </c>
      <c r="O34" s="310">
        <f t="shared" si="11"/>
        <v>0</v>
      </c>
      <c r="P34" s="316">
        <f>分析係数表!C37</f>
        <v>0.58105140483022077</v>
      </c>
      <c r="Q34" s="310">
        <f t="shared" si="8"/>
        <v>0</v>
      </c>
      <c r="R34" s="310">
        <v>0</v>
      </c>
      <c r="S34" s="311">
        <f t="shared" si="9"/>
        <v>0</v>
      </c>
      <c r="T34" s="316">
        <f>分析係数表!F37</f>
        <v>0.63403708963374472</v>
      </c>
      <c r="U34" s="313">
        <f t="shared" si="2"/>
        <v>0</v>
      </c>
      <c r="V34" s="320">
        <f>分析係数表!D37</f>
        <v>7.9200513574427991E-2</v>
      </c>
      <c r="W34" s="291">
        <f t="shared" si="3"/>
        <v>0</v>
      </c>
      <c r="X34" s="316">
        <f>分析係数表!E37</f>
        <v>7.3600662533244779E-2</v>
      </c>
      <c r="Y34" s="292">
        <f t="shared" si="4"/>
        <v>0</v>
      </c>
    </row>
    <row r="35" spans="1:25">
      <c r="A35" s="278">
        <v>31</v>
      </c>
      <c r="B35" s="266" t="s">
        <v>95</v>
      </c>
      <c r="C35" s="287"/>
      <c r="D35" s="316">
        <f>投入係数表!F35</f>
        <v>4.1089636280627001E-3</v>
      </c>
      <c r="E35" s="306">
        <f t="shared" si="7"/>
        <v>0</v>
      </c>
      <c r="F35" s="316">
        <f>分析係数表!C38</f>
        <v>0.47456671407271833</v>
      </c>
      <c r="G35" s="306">
        <f t="shared" si="10"/>
        <v>0</v>
      </c>
      <c r="H35" s="306">
        <v>0</v>
      </c>
      <c r="I35" s="306">
        <f t="shared" si="5"/>
        <v>0</v>
      </c>
      <c r="J35" s="316">
        <f>分析係数表!G38</f>
        <v>0.18003386475673192</v>
      </c>
      <c r="K35" s="308">
        <f t="shared" si="6"/>
        <v>0</v>
      </c>
      <c r="L35" s="49"/>
      <c r="M35" s="50"/>
      <c r="N35" s="318">
        <f>分析係数表!H38</f>
        <v>5.150358926080905E-2</v>
      </c>
      <c r="O35" s="310">
        <f t="shared" si="11"/>
        <v>0</v>
      </c>
      <c r="P35" s="316">
        <f>分析係数表!C38</f>
        <v>0.47456671407271833</v>
      </c>
      <c r="Q35" s="310">
        <f t="shared" si="8"/>
        <v>0</v>
      </c>
      <c r="R35" s="310">
        <v>0</v>
      </c>
      <c r="S35" s="311">
        <f t="shared" si="9"/>
        <v>0</v>
      </c>
      <c r="T35" s="316">
        <f>分析係数表!F38</f>
        <v>0.4997199825516766</v>
      </c>
      <c r="U35" s="313">
        <f t="shared" si="2"/>
        <v>0</v>
      </c>
      <c r="V35" s="320">
        <f>分析係数表!D38</f>
        <v>3.5590827435143364E-2</v>
      </c>
      <c r="W35" s="291">
        <f t="shared" si="3"/>
        <v>0</v>
      </c>
      <c r="X35" s="316">
        <f>分析係数表!E38</f>
        <v>3.1059891839156476E-2</v>
      </c>
      <c r="Y35" s="292">
        <f t="shared" si="4"/>
        <v>0</v>
      </c>
    </row>
    <row r="36" spans="1:25">
      <c r="A36" s="278">
        <v>32</v>
      </c>
      <c r="B36" s="266" t="s">
        <v>67</v>
      </c>
      <c r="C36" s="287"/>
      <c r="D36" s="316">
        <f>投入係数表!F36</f>
        <v>0</v>
      </c>
      <c r="E36" s="306">
        <f t="shared" si="7"/>
        <v>0</v>
      </c>
      <c r="F36" s="316">
        <f>分析係数表!C39</f>
        <v>1</v>
      </c>
      <c r="G36" s="306">
        <f t="shared" si="10"/>
        <v>0</v>
      </c>
      <c r="H36" s="306">
        <v>0</v>
      </c>
      <c r="I36" s="306">
        <f t="shared" si="5"/>
        <v>0</v>
      </c>
      <c r="J36" s="316">
        <f>分析係数表!G39</f>
        <v>0.33345520667958617</v>
      </c>
      <c r="K36" s="308">
        <f t="shared" si="6"/>
        <v>0</v>
      </c>
      <c r="L36" s="49"/>
      <c r="M36" s="50"/>
      <c r="N36" s="318">
        <f>分析係数表!H39</f>
        <v>5.0851604954235139E-3</v>
      </c>
      <c r="O36" s="310">
        <f t="shared" si="11"/>
        <v>0</v>
      </c>
      <c r="P36" s="316">
        <f>分析係数表!C39</f>
        <v>1</v>
      </c>
      <c r="Q36" s="310">
        <f t="shared" si="8"/>
        <v>0</v>
      </c>
      <c r="R36" s="310">
        <v>0</v>
      </c>
      <c r="S36" s="311">
        <f t="shared" si="9"/>
        <v>0</v>
      </c>
      <c r="T36" s="316">
        <f>分析係数表!F39</f>
        <v>0.70859596344355691</v>
      </c>
      <c r="U36" s="313">
        <f t="shared" si="2"/>
        <v>0</v>
      </c>
      <c r="V36" s="320">
        <f>分析係数表!D39</f>
        <v>4.8027598057070089E-2</v>
      </c>
      <c r="W36" s="291">
        <f t="shared" si="3"/>
        <v>0</v>
      </c>
      <c r="X36" s="316">
        <f>分析係数表!E39</f>
        <v>4.8027598057070089E-2</v>
      </c>
      <c r="Y36" s="292">
        <f t="shared" si="4"/>
        <v>0</v>
      </c>
    </row>
    <row r="37" spans="1:25">
      <c r="A37" s="278">
        <v>33</v>
      </c>
      <c r="B37" s="266" t="s">
        <v>96</v>
      </c>
      <c r="C37" s="287"/>
      <c r="D37" s="316">
        <f>投入係数表!F37</f>
        <v>6.087353523055851E-4</v>
      </c>
      <c r="E37" s="306">
        <f t="shared" si="7"/>
        <v>0</v>
      </c>
      <c r="F37" s="316">
        <f>分析係数表!C40</f>
        <v>0.78927678494152065</v>
      </c>
      <c r="G37" s="306">
        <f t="shared" si="10"/>
        <v>0</v>
      </c>
      <c r="H37" s="306">
        <v>0</v>
      </c>
      <c r="I37" s="306">
        <f t="shared" si="5"/>
        <v>0</v>
      </c>
      <c r="J37" s="316">
        <f>分析係数表!G40</f>
        <v>0.52314226927728547</v>
      </c>
      <c r="K37" s="308">
        <f t="shared" si="6"/>
        <v>0</v>
      </c>
      <c r="L37" s="49"/>
      <c r="M37" s="50"/>
      <c r="N37" s="318">
        <f>分析係数表!H40</f>
        <v>3.428475595158087E-2</v>
      </c>
      <c r="O37" s="310">
        <f t="shared" si="11"/>
        <v>0</v>
      </c>
      <c r="P37" s="316">
        <f>分析係数表!C40</f>
        <v>0.78927678494152065</v>
      </c>
      <c r="Q37" s="310">
        <f t="shared" si="8"/>
        <v>0</v>
      </c>
      <c r="R37" s="310">
        <v>0</v>
      </c>
      <c r="S37" s="311">
        <f t="shared" si="9"/>
        <v>0</v>
      </c>
      <c r="T37" s="316">
        <f>分析係数表!F40</f>
        <v>0.70623799726049996</v>
      </c>
      <c r="U37" s="313">
        <f t="shared" si="2"/>
        <v>0</v>
      </c>
      <c r="V37" s="320">
        <f>分析係数表!D40</f>
        <v>9.0697433955161888E-2</v>
      </c>
      <c r="W37" s="291">
        <f t="shared" si="3"/>
        <v>0</v>
      </c>
      <c r="X37" s="316">
        <f>分析係数表!E40</f>
        <v>9.0562666353757981E-2</v>
      </c>
      <c r="Y37" s="292">
        <f t="shared" si="4"/>
        <v>0</v>
      </c>
    </row>
    <row r="38" spans="1:25">
      <c r="A38" s="278">
        <v>34</v>
      </c>
      <c r="B38" s="266" t="s">
        <v>97</v>
      </c>
      <c r="C38" s="287"/>
      <c r="D38" s="316">
        <f>投入係数表!F38</f>
        <v>0</v>
      </c>
      <c r="E38" s="306">
        <f t="shared" si="7"/>
        <v>0</v>
      </c>
      <c r="F38" s="316">
        <f>分析係数表!C41</f>
        <v>0.99594790611943085</v>
      </c>
      <c r="G38" s="306">
        <f t="shared" si="10"/>
        <v>0</v>
      </c>
      <c r="H38" s="306">
        <v>0</v>
      </c>
      <c r="I38" s="306">
        <f t="shared" si="5"/>
        <v>0</v>
      </c>
      <c r="J38" s="316">
        <f>分析係数表!G41</f>
        <v>0.50896339569449323</v>
      </c>
      <c r="K38" s="308">
        <f t="shared" si="6"/>
        <v>0</v>
      </c>
      <c r="L38" s="49"/>
      <c r="M38" s="50"/>
      <c r="N38" s="318">
        <f>分析係数表!H41</f>
        <v>5.504775199299148E-2</v>
      </c>
      <c r="O38" s="310">
        <f t="shared" si="11"/>
        <v>0</v>
      </c>
      <c r="P38" s="316">
        <f>分析係数表!C41</f>
        <v>0.99594790611943085</v>
      </c>
      <c r="Q38" s="310">
        <f t="shared" si="8"/>
        <v>0</v>
      </c>
      <c r="R38" s="310">
        <v>0</v>
      </c>
      <c r="S38" s="311">
        <f t="shared" si="9"/>
        <v>0</v>
      </c>
      <c r="T38" s="316">
        <f>分析係数表!F41</f>
        <v>0.58132099287543681</v>
      </c>
      <c r="U38" s="313">
        <f t="shared" si="2"/>
        <v>0</v>
      </c>
      <c r="V38" s="320">
        <f>分析係数表!D41</f>
        <v>0.12149342216939719</v>
      </c>
      <c r="W38" s="291">
        <f t="shared" si="3"/>
        <v>0</v>
      </c>
      <c r="X38" s="316">
        <f>分析係数表!E41</f>
        <v>0.11755967401821014</v>
      </c>
      <c r="Y38" s="292">
        <f t="shared" si="4"/>
        <v>0</v>
      </c>
    </row>
    <row r="39" spans="1:25">
      <c r="A39" s="278">
        <v>35</v>
      </c>
      <c r="B39" s="266" t="s">
        <v>3</v>
      </c>
      <c r="C39" s="287"/>
      <c r="D39" s="316">
        <f>投入係数表!F39</f>
        <v>1.9783898949931517E-3</v>
      </c>
      <c r="E39" s="306">
        <f>$C$8*D39</f>
        <v>0</v>
      </c>
      <c r="F39" s="316">
        <f>分析係数表!C42</f>
        <v>0.9655414908579466</v>
      </c>
      <c r="G39" s="306">
        <f>E39*F39</f>
        <v>0</v>
      </c>
      <c r="H39" s="306">
        <v>0</v>
      </c>
      <c r="I39" s="306">
        <f>C39+H39</f>
        <v>0</v>
      </c>
      <c r="J39" s="316">
        <f>分析係数表!G42</f>
        <v>0.53299358903562055</v>
      </c>
      <c r="K39" s="308">
        <f>I39*J39</f>
        <v>0</v>
      </c>
      <c r="L39" s="49"/>
      <c r="M39" s="50"/>
      <c r="N39" s="318">
        <f>分析係数表!H42</f>
        <v>1.3420289237220641E-2</v>
      </c>
      <c r="O39" s="310">
        <f t="shared" si="11"/>
        <v>0</v>
      </c>
      <c r="P39" s="316">
        <f>分析係数表!C42</f>
        <v>0.9655414908579466</v>
      </c>
      <c r="Q39" s="310">
        <f>O39*P39</f>
        <v>0</v>
      </c>
      <c r="R39" s="310">
        <v>0</v>
      </c>
      <c r="S39" s="311">
        <f>I39+R39</f>
        <v>0</v>
      </c>
      <c r="T39" s="316">
        <f>分析係数表!F42</f>
        <v>0.58706867988829459</v>
      </c>
      <c r="U39" s="313">
        <f t="shared" si="2"/>
        <v>0</v>
      </c>
      <c r="V39" s="320">
        <f>分析係数表!D42</f>
        <v>0.12536880137580664</v>
      </c>
      <c r="W39" s="291">
        <f t="shared" si="3"/>
        <v>0</v>
      </c>
      <c r="X39" s="316">
        <f>分析係数表!E42</f>
        <v>0.11770088827882173</v>
      </c>
      <c r="Y39" s="292">
        <f t="shared" si="4"/>
        <v>0</v>
      </c>
    </row>
    <row r="40" spans="1:25">
      <c r="A40" s="278">
        <v>36</v>
      </c>
      <c r="B40" s="266" t="s">
        <v>98</v>
      </c>
      <c r="C40" s="287"/>
      <c r="D40" s="316">
        <f>投入係数表!F40</f>
        <v>0.12007304824227667</v>
      </c>
      <c r="E40" s="306">
        <f>$C$8*D40</f>
        <v>0</v>
      </c>
      <c r="F40" s="316">
        <f>分析係数表!C43</f>
        <v>0.68354347123018677</v>
      </c>
      <c r="G40" s="306">
        <f>E40*F40</f>
        <v>0</v>
      </c>
      <c r="H40" s="306">
        <v>0</v>
      </c>
      <c r="I40" s="306">
        <f>C40+H40</f>
        <v>0</v>
      </c>
      <c r="J40" s="316">
        <f>分析係数表!G43</f>
        <v>0.37257380440005849</v>
      </c>
      <c r="K40" s="308">
        <f>I40*J40</f>
        <v>0</v>
      </c>
      <c r="L40" s="49"/>
      <c r="M40" s="50"/>
      <c r="N40" s="318">
        <f>分析係数表!H43</f>
        <v>1.4147055315786071E-2</v>
      </c>
      <c r="O40" s="310">
        <f t="shared" si="11"/>
        <v>0</v>
      </c>
      <c r="P40" s="316">
        <f>分析係数表!C43</f>
        <v>0.68354347123018677</v>
      </c>
      <c r="Q40" s="310">
        <f>O40*P40</f>
        <v>0</v>
      </c>
      <c r="R40" s="310">
        <v>0</v>
      </c>
      <c r="S40" s="311">
        <f>I40+R40</f>
        <v>0</v>
      </c>
      <c r="T40" s="316">
        <f>分析係数表!F43</f>
        <v>0.62240825035949521</v>
      </c>
      <c r="U40" s="313">
        <f t="shared" si="2"/>
        <v>0</v>
      </c>
      <c r="V40" s="320">
        <f>分析係数表!D43</f>
        <v>0.13048156468325811</v>
      </c>
      <c r="W40" s="291">
        <f t="shared" si="3"/>
        <v>0</v>
      </c>
      <c r="X40" s="316">
        <f>分析係数表!E43</f>
        <v>0.11291103502841897</v>
      </c>
      <c r="Y40" s="292">
        <f t="shared" si="4"/>
        <v>0</v>
      </c>
    </row>
    <row r="41" spans="1:25">
      <c r="A41" s="278">
        <v>37</v>
      </c>
      <c r="B41" s="266" t="s">
        <v>99</v>
      </c>
      <c r="C41" s="287"/>
      <c r="D41" s="316">
        <f>投入係数表!F41</f>
        <v>1.5218383807639628E-4</v>
      </c>
      <c r="E41" s="306">
        <f>$C$8*D41</f>
        <v>0</v>
      </c>
      <c r="F41" s="316">
        <f>分析係数表!C44</f>
        <v>0.55987382763194615</v>
      </c>
      <c r="G41" s="306">
        <f>E41*F41</f>
        <v>0</v>
      </c>
      <c r="H41" s="306">
        <v>0</v>
      </c>
      <c r="I41" s="306">
        <f>C41+H41</f>
        <v>0</v>
      </c>
      <c r="J41" s="316">
        <f>分析係数表!G44</f>
        <v>0.32381925449611038</v>
      </c>
      <c r="K41" s="308">
        <f>I41*J41</f>
        <v>0</v>
      </c>
      <c r="L41" s="49"/>
      <c r="M41" s="50"/>
      <c r="N41" s="318">
        <f>分析係数表!H44</f>
        <v>0.11509284654657072</v>
      </c>
      <c r="O41" s="310">
        <f t="shared" si="11"/>
        <v>0</v>
      </c>
      <c r="P41" s="316">
        <f>分析係数表!C44</f>
        <v>0.55987382763194615</v>
      </c>
      <c r="Q41" s="310">
        <f>O41*P41</f>
        <v>0</v>
      </c>
      <c r="R41" s="310">
        <v>0</v>
      </c>
      <c r="S41" s="311">
        <f>I41+R41</f>
        <v>0</v>
      </c>
      <c r="T41" s="316">
        <f>分析係数表!F44</f>
        <v>0.5344179716450459</v>
      </c>
      <c r="U41" s="313">
        <f t="shared" si="2"/>
        <v>0</v>
      </c>
      <c r="V41" s="320">
        <f>分析係数表!D44</f>
        <v>0.19836337849438287</v>
      </c>
      <c r="W41" s="291">
        <f t="shared" si="3"/>
        <v>0</v>
      </c>
      <c r="X41" s="316">
        <f>分析係数表!E44</f>
        <v>0.16230318686650563</v>
      </c>
      <c r="Y41" s="292">
        <f t="shared" si="4"/>
        <v>0</v>
      </c>
    </row>
    <row r="42" spans="1:25">
      <c r="A42" s="278">
        <v>38</v>
      </c>
      <c r="B42" s="266" t="s">
        <v>4</v>
      </c>
      <c r="C42" s="287"/>
      <c r="D42" s="316">
        <f>投入係数表!F42</f>
        <v>1.2174707046111702E-3</v>
      </c>
      <c r="E42" s="306">
        <f>$C$8*D42</f>
        <v>0</v>
      </c>
      <c r="F42" s="316">
        <f>分析係数表!C45</f>
        <v>1</v>
      </c>
      <c r="G42" s="306">
        <f>E42*F42</f>
        <v>0</v>
      </c>
      <c r="H42" s="306">
        <v>0</v>
      </c>
      <c r="I42" s="306">
        <f>C42+H42</f>
        <v>0</v>
      </c>
      <c r="J42" s="316">
        <f>分析係数表!G45</f>
        <v>0</v>
      </c>
      <c r="K42" s="308">
        <f>I42*J42</f>
        <v>0</v>
      </c>
      <c r="L42" s="49"/>
      <c r="M42" s="50"/>
      <c r="N42" s="318">
        <f>分析係数表!H45</f>
        <v>0</v>
      </c>
      <c r="O42" s="310">
        <f t="shared" si="11"/>
        <v>0</v>
      </c>
      <c r="P42" s="316">
        <f>分析係数表!C45</f>
        <v>1</v>
      </c>
      <c r="Q42" s="310">
        <f>O42*P42</f>
        <v>0</v>
      </c>
      <c r="R42" s="310">
        <v>0</v>
      </c>
      <c r="S42" s="311">
        <f>I42+R42</f>
        <v>0</v>
      </c>
      <c r="T42" s="316">
        <f>分析係数表!F45</f>
        <v>0</v>
      </c>
      <c r="U42" s="313">
        <f t="shared" si="2"/>
        <v>0</v>
      </c>
      <c r="V42" s="320">
        <f>分析係数表!D45</f>
        <v>0</v>
      </c>
      <c r="W42" s="291">
        <f t="shared" si="3"/>
        <v>0</v>
      </c>
      <c r="X42" s="316">
        <f>分析係数表!E45</f>
        <v>0</v>
      </c>
      <c r="Y42" s="292">
        <f t="shared" si="4"/>
        <v>0</v>
      </c>
    </row>
    <row r="43" spans="1:25">
      <c r="A43" s="278">
        <v>39</v>
      </c>
      <c r="B43" s="266" t="s">
        <v>5</v>
      </c>
      <c r="C43" s="287"/>
      <c r="D43" s="316">
        <f>投入係数表!F43</f>
        <v>5.6308020088266623E-3</v>
      </c>
      <c r="E43" s="306">
        <f>$C$8*D43</f>
        <v>0</v>
      </c>
      <c r="F43" s="316">
        <f>分析係数表!C46</f>
        <v>0.63561708735819755</v>
      </c>
      <c r="G43" s="306">
        <f>E43*F43</f>
        <v>0</v>
      </c>
      <c r="H43" s="306">
        <v>0</v>
      </c>
      <c r="I43" s="306">
        <f>C43+H43</f>
        <v>0</v>
      </c>
      <c r="J43" s="316">
        <f>分析係数表!G46</f>
        <v>7.4261727822867345E-3</v>
      </c>
      <c r="K43" s="308">
        <f>I43*J43</f>
        <v>0</v>
      </c>
      <c r="L43" s="49"/>
      <c r="M43" s="50"/>
      <c r="N43" s="318">
        <f>分析係数表!H46</f>
        <v>7.1346566917706757E-6</v>
      </c>
      <c r="O43" s="310">
        <f t="shared" si="11"/>
        <v>0</v>
      </c>
      <c r="P43" s="316">
        <f>分析係数表!C46</f>
        <v>0.63561708735819755</v>
      </c>
      <c r="Q43" s="310">
        <f>O43*P43</f>
        <v>0</v>
      </c>
      <c r="R43" s="310">
        <v>0</v>
      </c>
      <c r="S43" s="311">
        <f>I43+R43</f>
        <v>0</v>
      </c>
      <c r="T43" s="316">
        <f>分析係数表!F46</f>
        <v>0.64740426293918441</v>
      </c>
      <c r="U43" s="313">
        <f t="shared" si="2"/>
        <v>0</v>
      </c>
      <c r="V43" s="320">
        <f>分析係数表!D46</f>
        <v>3.6867524451068895E-3</v>
      </c>
      <c r="W43" s="291">
        <f t="shared" si="3"/>
        <v>0</v>
      </c>
      <c r="X43" s="316">
        <f>分析係数表!E46</f>
        <v>3.6024838177901608E-3</v>
      </c>
      <c r="Y43" s="292">
        <f t="shared" si="4"/>
        <v>0</v>
      </c>
    </row>
    <row r="44" spans="1:25">
      <c r="A44" s="279">
        <v>40</v>
      </c>
      <c r="B44" s="276" t="s">
        <v>279</v>
      </c>
      <c r="C44" s="293">
        <f>SUM(C5:C43)</f>
        <v>0</v>
      </c>
      <c r="D44" s="317">
        <f>投入係数表!F44</f>
        <v>0.44285496880231318</v>
      </c>
      <c r="E44" s="307">
        <f>SUM(E5:E43)</f>
        <v>0</v>
      </c>
      <c r="F44" s="317">
        <f>分析係数表!C47</f>
        <v>0.59941121331825653</v>
      </c>
      <c r="G44" s="307">
        <f>SUM(G5:G43)</f>
        <v>0</v>
      </c>
      <c r="H44" s="307">
        <f>SUM(H5:H43)</f>
        <v>0</v>
      </c>
      <c r="I44" s="307">
        <f>SUM(I5:I43)</f>
        <v>0</v>
      </c>
      <c r="J44" s="317">
        <f>分析係数表!G47</f>
        <v>0.26745444124294698</v>
      </c>
      <c r="K44" s="309">
        <f>SUM(K5:K43)</f>
        <v>0</v>
      </c>
      <c r="L44" s="322">
        <f>データ入力!$H$32</f>
        <v>0.60499999999999998</v>
      </c>
      <c r="M44" s="307">
        <f>K44*L44</f>
        <v>0</v>
      </c>
      <c r="N44" s="319">
        <f>分析係数表!H47</f>
        <v>1</v>
      </c>
      <c r="O44" s="307">
        <f>SUM(O5:O43)</f>
        <v>0</v>
      </c>
      <c r="P44" s="317">
        <f>分析係数表!C47</f>
        <v>0.59941121331825653</v>
      </c>
      <c r="Q44" s="307">
        <f>SUM(Q5:Q43)</f>
        <v>0</v>
      </c>
      <c r="R44" s="307">
        <f>SUM(R5:R43)</f>
        <v>0</v>
      </c>
      <c r="S44" s="312">
        <f>SUM(S5:S43)</f>
        <v>0</v>
      </c>
      <c r="T44" s="317">
        <f>分析係数表!F47</f>
        <v>0.52032812004185636</v>
      </c>
      <c r="U44" s="314">
        <f>SUM(U5:U43)</f>
        <v>0</v>
      </c>
      <c r="V44" s="321">
        <f>分析係数表!D47</f>
        <v>6.7043132898265148E-2</v>
      </c>
      <c r="W44" s="294">
        <f>SUM(W5:W43)</f>
        <v>0</v>
      </c>
      <c r="X44" s="317">
        <f>分析係数表!E47</f>
        <v>6.0489972943054145E-2</v>
      </c>
      <c r="Y44" s="295">
        <f>SUM(Y5:Y43)</f>
        <v>0</v>
      </c>
    </row>
    <row r="45" spans="1:25">
      <c r="B45" s="296" t="s">
        <v>280</v>
      </c>
      <c r="C45" s="104" t="s">
        <v>281</v>
      </c>
      <c r="D45" s="104" t="s">
        <v>282</v>
      </c>
      <c r="E45" s="104"/>
      <c r="F45" s="104" t="s">
        <v>114</v>
      </c>
      <c r="G45" s="104"/>
      <c r="H45" s="104" t="s">
        <v>283</v>
      </c>
      <c r="I45" s="104"/>
      <c r="J45" s="104" t="s">
        <v>114</v>
      </c>
      <c r="K45" s="104"/>
      <c r="L45" s="104" t="s">
        <v>281</v>
      </c>
      <c r="M45" s="104"/>
      <c r="N45" s="104" t="s">
        <v>114</v>
      </c>
      <c r="O45" s="104"/>
      <c r="P45" s="104" t="s">
        <v>114</v>
      </c>
      <c r="Q45" s="104"/>
      <c r="R45" s="104"/>
      <c r="S45" s="104" t="s">
        <v>283</v>
      </c>
      <c r="T45" s="104" t="s">
        <v>114</v>
      </c>
      <c r="U45" s="104"/>
      <c r="V45" s="104" t="s">
        <v>114</v>
      </c>
      <c r="W45" s="104"/>
      <c r="X45" s="104" t="s">
        <v>114</v>
      </c>
      <c r="Y45" s="297"/>
    </row>
    <row r="46" spans="1:25">
      <c r="B46" s="83" t="s">
        <v>284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49</vt:i4>
      </vt:variant>
    </vt:vector>
  </HeadingPairs>
  <TitlesOfParts>
    <vt:vector size="49" baseType="lpstr">
      <vt:lpstr>WS目次</vt:lpstr>
      <vt:lpstr>利用上の注意</vt:lpstr>
      <vt:lpstr>データ入力</vt:lpstr>
      <vt:lpstr>波及効果まとめ</vt:lpstr>
      <vt:lpstr>環境係数</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逆行列係数表</vt:lpstr>
      <vt:lpstr>雇用表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2025-03-03T00:36:19Z</cp:lastPrinted>
  <dcterms:created xsi:type="dcterms:W3CDTF">2025-02-19T02:19:23Z</dcterms:created>
  <dcterms:modified xsi:type="dcterms:W3CDTF">2025-05-27T00:00:50Z</dcterms:modified>
</cp:coreProperties>
</file>