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lb18z0052\共有\♥看護指導担当\001 補助金手続き関係（こっちが正式）\98 看護職員確保対策総合施設整備事業（H30～ハード系統合）\R07\01 申請依頼\"/>
    </mc:Choice>
  </mc:AlternateContent>
  <xr:revisionPtr revIDLastSave="0" documentId="13_ncr:1_{0D824CC9-66F7-479B-B33F-2B68BD758D01}" xr6:coauthVersionLast="47" xr6:coauthVersionMax="47" xr10:uidLastSave="{00000000-0000-0000-0000-000000000000}"/>
  <bookViews>
    <workbookView xWindow="-120" yWindow="-12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①" sheetId="35"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①" sheetId="37" r:id="rId13"/>
    <sheet name="様式4-2" sheetId="10" r:id="rId14"/>
    <sheet name="様式4-3" sheetId="6"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基本情報!$A$1:$D$41</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4">'様式2-1-①'!$A$1:$Q$46</definedName>
    <definedName name="_xlnm.Print_Area" localSheetId="5">'様式2-2'!$A$1:$J$46</definedName>
    <definedName name="_xlnm.Print_Area" localSheetId="6">'様式2-3'!$A$1:$M$44</definedName>
    <definedName name="_xlnm.Print_Area" localSheetId="11">様式3!$A$1:$K$16</definedName>
    <definedName name="_xlnm.Print_Area" localSheetId="12">'様式4-1-①'!$A$1:$Q$46</definedName>
    <definedName name="_xlnm.Print_Area" localSheetId="13">'様式4-2'!$A$1:$J$46</definedName>
    <definedName name="_xlnm.Print_Area" localSheetId="14">'様式4-3'!$A$1:$M$44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 i="37" l="1"/>
  <c r="C40" i="37"/>
  <c r="O39" i="37"/>
  <c r="K39" i="37"/>
  <c r="G39" i="37"/>
  <c r="C39" i="37"/>
  <c r="O41" i="37"/>
  <c r="O39" i="35"/>
  <c r="F40" i="35"/>
  <c r="K39" i="35"/>
  <c r="G39" i="35"/>
  <c r="C32" i="25" l="1"/>
  <c r="C9" i="25"/>
  <c r="P19" i="37"/>
  <c r="K19" i="37"/>
  <c r="M37" i="37"/>
  <c r="J37" i="37"/>
  <c r="M36" i="37"/>
  <c r="J36" i="37"/>
  <c r="O35" i="37"/>
  <c r="O34" i="37"/>
  <c r="O33" i="37"/>
  <c r="O32" i="37"/>
  <c r="O31" i="37"/>
  <c r="P37" i="37" s="1"/>
  <c r="O30" i="37"/>
  <c r="P26" i="37"/>
  <c r="L26" i="37"/>
  <c r="H26" i="37"/>
  <c r="F24" i="37"/>
  <c r="F23" i="37"/>
  <c r="O20" i="37"/>
  <c r="J17" i="37"/>
  <c r="C17" i="37"/>
  <c r="L11" i="37"/>
  <c r="H11" i="37"/>
  <c r="E11" i="37"/>
  <c r="A11" i="37"/>
  <c r="C8" i="37"/>
  <c r="O31" i="35"/>
  <c r="P37" i="35" s="1"/>
  <c r="O32" i="35"/>
  <c r="O33" i="35"/>
  <c r="O34" i="35"/>
  <c r="O35" i="35"/>
  <c r="O30" i="35"/>
  <c r="P36" i="35" s="1"/>
  <c r="C31" i="22" a="1"/>
  <c r="C31" i="22" s="1"/>
  <c r="C31" i="25" s="1"/>
  <c r="O20" i="35"/>
  <c r="K19" i="35"/>
  <c r="O41" i="35"/>
  <c r="J36" i="35"/>
  <c r="M37" i="35"/>
  <c r="J37" i="35"/>
  <c r="M36" i="35"/>
  <c r="P26" i="35"/>
  <c r="L26" i="35"/>
  <c r="H26" i="35"/>
  <c r="F24" i="35"/>
  <c r="F23" i="35"/>
  <c r="P19" i="35"/>
  <c r="J17" i="35"/>
  <c r="C17" i="35"/>
  <c r="L11" i="35"/>
  <c r="H11" i="35"/>
  <c r="E11" i="35"/>
  <c r="A11" i="35"/>
  <c r="C8" i="35"/>
  <c r="P36" i="37" l="1"/>
  <c r="C8" i="25"/>
  <c r="D32" i="25"/>
  <c r="D9" i="25"/>
  <c r="A14" i="8" l="1"/>
  <c r="A14" i="29"/>
  <c r="F27" i="34"/>
  <c r="F20" i="31"/>
  <c r="F40" i="31" s="1"/>
  <c r="F19" i="31"/>
  <c r="J39" i="10"/>
  <c r="J30" i="10"/>
  <c r="J20" i="31"/>
  <c r="J40" i="31" s="1"/>
  <c r="F30" i="10"/>
  <c r="F20" i="10"/>
  <c r="F40" i="10" s="1"/>
  <c r="C14" i="25"/>
  <c r="C15" i="25"/>
  <c r="C16" i="25"/>
  <c r="D16" i="25" s="1"/>
  <c r="D15" i="25"/>
  <c r="D14" i="25"/>
  <c r="D8" i="25"/>
  <c r="F21" i="31" l="1"/>
  <c r="F41" i="31" s="1"/>
  <c r="C4" i="25"/>
  <c r="B29" i="34"/>
  <c r="B28" i="34"/>
  <c r="G23" i="34"/>
  <c r="B25" i="34"/>
  <c r="B23" i="34"/>
  <c r="B18" i="34"/>
  <c r="B17" i="34"/>
  <c r="G19" i="34"/>
  <c r="G18" i="34"/>
  <c r="G17" i="34"/>
  <c r="B14" i="34"/>
  <c r="B10" i="34"/>
  <c r="D31" i="25"/>
  <c r="C26" i="25" s="1"/>
  <c r="C37" i="25"/>
  <c r="D37" i="25" s="1"/>
  <c r="C39" i="25"/>
  <c r="D39" i="25" s="1"/>
  <c r="C38" i="25"/>
  <c r="D38" i="25" s="1"/>
  <c r="C3" i="25"/>
  <c r="C27" i="25" l="1"/>
  <c r="I36" i="32"/>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J20" i="10" s="1"/>
  <c r="J40" i="10" s="1"/>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J19" i="10" l="1"/>
  <c r="J21" i="10" s="1"/>
  <c r="J41" i="10" s="1"/>
  <c r="J19" i="31"/>
  <c r="J21" i="31" s="1"/>
  <c r="J41" i="31" s="1"/>
  <c r="E31" i="6"/>
  <c r="E31" i="32"/>
  <c r="G34" i="23" l="1"/>
  <c r="A5" i="8" l="1"/>
  <c r="G37" i="23" l="1"/>
  <c r="I16" i="23"/>
  <c r="E43" i="34"/>
  <c r="E44" i="34"/>
  <c r="E45" i="34"/>
  <c r="A41" i="34"/>
  <c r="F29" i="33"/>
  <c r="I16" i="27"/>
  <c r="I18" i="23"/>
  <c r="I17" i="23"/>
  <c r="D23" i="27"/>
  <c r="A10" i="8"/>
  <c r="A10" i="29"/>
  <c r="B24" i="33" l="1"/>
  <c r="F28" i="33"/>
  <c r="F30" i="33"/>
  <c r="F31" i="33"/>
  <c r="F32" i="33"/>
  <c r="F33" i="33"/>
  <c r="I20" i="27"/>
  <c r="I19" i="27"/>
  <c r="I18" i="27"/>
  <c r="I17" i="27"/>
  <c r="I15" i="27"/>
  <c r="K9" i="27" l="1"/>
  <c r="C11" i="24"/>
  <c r="I22" i="6"/>
  <c r="G22" i="6"/>
  <c r="F22" i="6"/>
  <c r="D22" i="6"/>
  <c r="D31" i="32"/>
  <c r="I22" i="32"/>
  <c r="G22" i="32"/>
  <c r="F22" i="32"/>
  <c r="D22" i="32"/>
  <c r="E22" i="32" s="1"/>
  <c r="G10" i="32"/>
  <c r="I23" i="23"/>
  <c r="J23" i="23"/>
  <c r="B23" i="27"/>
  <c r="E22" i="6" l="1"/>
  <c r="H22" i="6"/>
  <c r="H22" i="32"/>
  <c r="D23" i="32"/>
  <c r="B3" i="25" s="1"/>
  <c r="D3" i="25" s="1"/>
  <c r="C39" i="35" s="1"/>
  <c r="I31" i="32"/>
  <c r="G31" i="32"/>
  <c r="F31" i="32"/>
  <c r="H30" i="32"/>
  <c r="E30" i="32"/>
  <c r="H29" i="32"/>
  <c r="E29" i="32"/>
  <c r="H28" i="32"/>
  <c r="E28" i="32"/>
  <c r="H27" i="32"/>
  <c r="E27" i="32"/>
  <c r="H26" i="32"/>
  <c r="E26" i="32"/>
  <c r="H25" i="32"/>
  <c r="E25" i="32"/>
  <c r="H24" i="32"/>
  <c r="E24" i="32"/>
  <c r="D32" i="32"/>
  <c r="G23" i="32"/>
  <c r="F23" i="32"/>
  <c r="H21" i="32"/>
  <c r="E21" i="32"/>
  <c r="H20" i="32"/>
  <c r="E20" i="32"/>
  <c r="H19" i="32"/>
  <c r="E19" i="32"/>
  <c r="H18" i="32"/>
  <c r="E18" i="32"/>
  <c r="H17" i="32"/>
  <c r="E17" i="32"/>
  <c r="H16" i="32"/>
  <c r="E16" i="32"/>
  <c r="H15" i="32"/>
  <c r="E15" i="32"/>
  <c r="H14" i="32"/>
  <c r="E14" i="32"/>
  <c r="H13" i="32"/>
  <c r="E13" i="32"/>
  <c r="C7" i="6"/>
  <c r="C7" i="32"/>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E3" i="25" l="1"/>
  <c r="B26" i="25"/>
  <c r="D26" i="25" s="1"/>
  <c r="E26" i="25" s="1"/>
  <c r="E23" i="6"/>
  <c r="B27" i="25" s="1"/>
  <c r="D27" i="25" s="1"/>
  <c r="E23" i="32"/>
  <c r="B4" i="25" s="1"/>
  <c r="D4" i="25" s="1"/>
  <c r="H31" i="6"/>
  <c r="H23" i="6"/>
  <c r="H31" i="32"/>
  <c r="D32" i="6"/>
  <c r="G32" i="32"/>
  <c r="I32" i="6"/>
  <c r="I43" i="6" s="1"/>
  <c r="B10" i="8" s="1"/>
  <c r="E10" i="8"/>
  <c r="F32" i="32"/>
  <c r="F43" i="32" s="1"/>
  <c r="I23" i="32"/>
  <c r="H23" i="32" s="1"/>
  <c r="F32" i="6"/>
  <c r="F43" i="6" s="1"/>
  <c r="G32" i="6"/>
  <c r="E32" i="6" l="1"/>
  <c r="E32" i="32"/>
  <c r="H32" i="6"/>
  <c r="G4" i="25" a="1"/>
  <c r="G4" i="25" s="1"/>
  <c r="H4" i="25" s="1"/>
  <c r="G3" i="25" a="1"/>
  <c r="G3" i="25" s="1"/>
  <c r="H3" i="25" s="1"/>
  <c r="C40" i="35" s="1"/>
  <c r="C24" i="24"/>
  <c r="C32" i="24"/>
  <c r="C26" i="24" s="1"/>
  <c r="C17" i="24"/>
  <c r="D10" i="8"/>
  <c r="I32" i="32"/>
  <c r="I43" i="32" s="1"/>
  <c r="H32" i="32" l="1"/>
  <c r="G26" i="25" a="1"/>
  <c r="G26" i="25" s="1"/>
  <c r="H26" i="25" s="1"/>
  <c r="H34" i="27"/>
  <c r="H32" i="27"/>
  <c r="F39" i="31"/>
  <c r="D39" i="31"/>
  <c r="J30" i="31"/>
  <c r="F30" i="31"/>
  <c r="D30" i="31"/>
  <c r="D19" i="31"/>
  <c r="C10" i="28"/>
  <c r="C10" i="24" s="1"/>
  <c r="G27" i="25" l="1" a="1"/>
  <c r="G27" i="25" s="1"/>
  <c r="H27" i="25" s="1"/>
  <c r="F10" i="8" l="1"/>
  <c r="G10" i="8" s="1"/>
  <c r="H10" i="8" s="1"/>
  <c r="E10" i="29"/>
  <c r="C23" i="28" l="1"/>
  <c r="C23" i="24" s="1"/>
  <c r="B10" i="29" l="1"/>
  <c r="C16" i="28" s="1"/>
  <c r="C31" i="28" l="1"/>
  <c r="D10" i="29"/>
  <c r="C16" i="24"/>
  <c r="F10" i="29"/>
  <c r="G10" i="29" s="1"/>
  <c r="F39" i="10"/>
  <c r="D39" i="10"/>
  <c r="D30" i="10"/>
  <c r="F19" i="10"/>
  <c r="F21" i="10" s="1"/>
  <c r="F41" i="10" s="1"/>
  <c r="D19" i="10"/>
  <c r="H10" i="29" l="1"/>
  <c r="C25" i="28"/>
  <c r="C25" i="24" s="1"/>
  <c r="C31" i="24"/>
  <c r="B36" i="28"/>
  <c r="I10" i="8" l="1"/>
  <c r="K10" i="8" s="1"/>
  <c r="F34" i="32"/>
  <c r="C8" i="28"/>
  <c r="C24" i="27" l="1"/>
  <c r="C23" i="22"/>
  <c r="F39" i="32"/>
  <c r="I34" i="32"/>
  <c r="I39" i="32" s="1"/>
  <c r="C8" i="24"/>
  <c r="F34" i="6"/>
  <c r="C9" i="24"/>
  <c r="C13" i="24" s="1"/>
  <c r="C12" i="28"/>
  <c r="C12" i="24" s="1"/>
  <c r="G38" i="23"/>
  <c r="G35" i="23"/>
  <c r="F23" i="23"/>
  <c r="C23" i="23"/>
  <c r="J8" i="23"/>
  <c r="I20" i="23"/>
  <c r="I19" i="23"/>
  <c r="I15" i="23"/>
  <c r="B36" i="24"/>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<sst xmlns="http://schemas.openxmlformats.org/spreadsheetml/2006/main" count="786" uniqueCount="453">
  <si>
    <t>事業区分</t>
    <rPh sb="0" eb="2">
      <t>ジギョウ</t>
    </rPh>
    <rPh sb="2" eb="4">
      <t>クブン</t>
    </rPh>
    <phoneticPr fontId="2"/>
  </si>
  <si>
    <t>敷地の状況</t>
    <rPh sb="0" eb="2">
      <t>シキチ</t>
    </rPh>
    <rPh sb="3" eb="5">
      <t>ジョウキョウ</t>
    </rPh>
    <phoneticPr fontId="2"/>
  </si>
  <si>
    <t>計</t>
    <rPh sb="0" eb="1">
      <t>ケイ</t>
    </rPh>
    <phoneticPr fontId="2"/>
  </si>
  <si>
    <t>設置主体</t>
    <rPh sb="0" eb="2">
      <t>セッチ</t>
    </rPh>
    <rPh sb="2" eb="4">
      <t>シュタイ</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</si>
  <si>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</si>
  <si>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</si>
  <si>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</si>
  <si>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</si>
  <si>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</si>
  <si>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</si>
  <si>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</si>
  <si>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</si>
  <si>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</si>
  <si>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</si>
  <si>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</si>
  <si>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</si>
  <si>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</si>
  <si>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</si>
  <si>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</si>
  <si>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</si>
  <si>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</si>
  <si>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</si>
  <si>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</si>
  <si>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</si>
  <si>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</si>
  <si>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</si>
  <si>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</si>
  <si>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</si>
  <si>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</si>
  <si>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</si>
  <si>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</si>
  <si>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</si>
  <si>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</si>
  <si>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</si>
  <si>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</si>
  <si>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</si>
  <si>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</si>
  <si>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</si>
  <si>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</si>
  <si>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</si>
  <si>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</si>
  <si>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</si>
  <si>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</si>
  <si>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</si>
  <si>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</si>
  <si>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</si>
  <si>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</si>
  <si>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</si>
  <si>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</si>
  <si>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</si>
  <si>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</si>
  <si>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</si>
  <si>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</si>
  <si>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</si>
  <si>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</si>
  <si>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</si>
  <si>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</si>
  <si>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</si>
  <si>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</si>
  <si>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</si>
  <si>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</si>
  <si>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</si>
  <si>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</si>
  <si>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</si>
  <si>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</si>
  <si>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</si>
  <si>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</si>
  <si>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</si>
  <si>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</si>
  <si>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</si>
  <si>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</si>
  <si>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</si>
  <si>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</si>
  <si>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</si>
  <si>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</si>
  <si>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</si>
  <si>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</si>
  <si>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</si>
  <si>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</si>
  <si>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</si>
  <si>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</si>
  <si>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</si>
  <si>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</si>
  <si>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</si>
  <si>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</si>
  <si>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</si>
  <si>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</si>
  <si>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</si>
  <si>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</si>
  <si>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</si>
  <si>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構造の種類
及び延面積</t>
    <rPh sb="0" eb="2">
      <t>コウゾウ</t>
    </rPh>
    <rPh sb="3" eb="5">
      <t>シュルイ</t>
    </rPh>
    <rPh sb="6" eb="7">
      <t>オヨ</t>
    </rPh>
    <rPh sb="8" eb="9">
      <t>ノ</t>
    </rPh>
    <rPh sb="9" eb="11">
      <t>メンセキ</t>
    </rPh>
    <phoneticPr fontId="2"/>
  </si>
  <si>
    <t>区分</t>
    <rPh sb="0" eb="2">
      <t>クブン</t>
    </rPh>
    <phoneticPr fontId="2"/>
  </si>
  <si>
    <t>構造</t>
    <rPh sb="0" eb="2">
      <t>コウゾウ</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</si>
  <si>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</si>
  <si>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</si>
  <si>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</si>
  <si>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</si>
  <si>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</si>
  <si>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</si>
  <si>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</si>
  <si>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</si>
  <si>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</si>
  <si>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</si>
  <si>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</si>
  <si>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</si>
  <si>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</si>
  <si>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</si>
  <si>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</si>
  <si>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</si>
  <si>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</si>
  <si>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</si>
  <si>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</si>
  <si>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</si>
  <si>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</si>
  <si>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</si>
  <si>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</si>
  <si>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</si>
  <si>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</si>
  <si>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</si>
  <si>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</si>
  <si>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</si>
  <si>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</si>
  <si>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</si>
  <si>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</si>
  <si>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</si>
  <si>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</si>
  <si>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</si>
  <si>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</si>
  <si>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</si>
  <si>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</si>
  <si>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</si>
  <si>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</si>
  <si>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</si>
  <si>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</si>
  <si>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</si>
  <si>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</si>
  <si>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</si>
  <si>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</si>
  <si>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</si>
  <si>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</si>
  <si>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</si>
  <si>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</si>
  <si>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</si>
  <si>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</si>
  <si>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</si>
  <si>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</si>
  <si>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</si>
  <si>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</si>
  <si>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</si>
  <si>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</si>
  <si>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</si>
  <si>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</si>
  <si>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</si>
  <si>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</si>
  <si>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</si>
  <si>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</si>
  <si>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</si>
  <si>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</si>
  <si>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</si>
  <si>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</si>
  <si>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</si>
  <si>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</si>
  <si>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</si>
  <si>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</si>
  <si>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</si>
  <si>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</si>
  <si>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</si>
  <si>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</si>
  <si>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</si>
  <si>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</si>
  <si>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</si>
  <si>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</si>
  <si>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</si>
  <si>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</si>
  <si>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</si>
  <si>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</si>
  <si>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</si>
  <si>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</si>
  <si>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</si>
  <si>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</si>
  <si>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</si>
  <si>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</si>
  <si>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</si>
  <si>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</si>
  <si>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</si>
  <si>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</si>
  <si>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</si>
  <si>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</si>
  <si>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</si>
  <si>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</si>
  <si>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</si>
  <si>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</si>
  <si>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</si>
  <si>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</si>
  <si>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</si>
  <si>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</si>
  <si>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</si>
  <si>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</si>
  <si>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</si>
  <si>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</si>
  <si>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</si>
  <si>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</si>
  <si>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</si>
  <si>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</si>
  <si>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</si>
  <si>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</si>
  <si>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</si>
  <si>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</si>
  <si>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</si>
  <si>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</si>
  <si>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</si>
  <si>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</si>
  <si>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</si>
  <si>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</si>
  <si>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</si>
  <si>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</si>
  <si>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</si>
  <si>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</si>
  <si>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</si>
  <si>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</si>
  <si>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</si>
  <si>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</si>
  <si>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</si>
  <si>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</si>
  <si>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</si>
  <si>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</si>
  <si>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</si>
  <si>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</si>
  <si>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</si>
  <si>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</si>
  <si>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</si>
  <si>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</si>
  <si>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計画年度</t>
    <rPh sb="0" eb="2">
      <t>ケイカク</t>
    </rPh>
    <rPh sb="2" eb="4">
      <t>ネンド</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</si>
  <si>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</si>
  <si>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</si>
  <si>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</si>
  <si>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</si>
  <si>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</si>
  <si>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</si>
  <si>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</si>
  <si>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○○病院</t>
    <rPh sb="2" eb="4">
      <t>ビョウイン</t>
    </rPh>
    <phoneticPr fontId="2"/>
  </si>
  <si>
    <t>院長　○○</t>
    <rPh sb="0" eb="2">
      <t>インチョウ</t>
    </rPh>
    <phoneticPr fontId="2"/>
  </si>
  <si>
    <t>年度</t>
    <rPh sb="0" eb="2">
      <t>ネンド</t>
    </rPh>
    <phoneticPr fontId="2"/>
  </si>
  <si>
    <t>支店名</t>
    <rPh sb="0" eb="3">
      <t>シテンメイ</t>
    </rPh>
    <phoneticPr fontId="2"/>
  </si>
  <si>
    <t xml:space="preserve">         年度　　</t>
    <rPh sb="9" eb="11">
      <t>ネンド</t>
    </rPh>
    <phoneticPr fontId="2"/>
  </si>
  <si>
    <t>-</t>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</si>
  <si>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</si>
  <si>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</si>
  <si>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</si>
  <si>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</si>
  <si>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イ　借地</t>
    <phoneticPr fontId="2"/>
  </si>
  <si>
    <t>計</t>
    <phoneticPr fontId="2"/>
  </si>
  <si>
    <t>新築</t>
  </si>
  <si>
    <t>※単価区分</t>
    <phoneticPr fontId="2"/>
  </si>
  <si>
    <t>理事長　○○○○</t>
    <phoneticPr fontId="2"/>
  </si>
  <si>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</si>
  <si>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</si>
  <si>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</si>
  <si>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</si>
  <si>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</si>
  <si>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</si>
  <si>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</si>
  <si>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</si>
  <si>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</si>
  <si>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</si>
  <si>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</si>
  <si>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</si>
  <si>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</si>
  <si>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</si>
  <si>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2"/>
  </si>
  <si>
    <t>補助金交付申請にあたり、下記のとおり誓約します。
なお、誓約事項に関し、県が行う一切の措置に異議なく同意します。</t>
    <phoneticPr fontId="42"/>
  </si>
  <si>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</si>
  <si>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</si>
  <si>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</si>
  <si>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</si>
  <si>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</si>
  <si>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２　補助金申請時の留意事項について</t>
  </si>
  <si>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</si>
  <si>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</si>
  <si>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</si>
  <si>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</si>
  <si>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</si>
  <si>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</si>
  <si>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2"/>
  </si>
  <si>
    <t>団体名</t>
    <rPh sb="0" eb="2">
      <t>ダンタイ</t>
    </rPh>
    <rPh sb="2" eb="3">
      <t>メイ</t>
    </rPh>
    <phoneticPr fontId="42"/>
  </si>
  <si>
    <t>代表者名</t>
    <rPh sb="0" eb="3">
      <t>ダイヒョウシャ</t>
    </rPh>
    <rPh sb="3" eb="4">
      <t>メイ</t>
    </rPh>
    <phoneticPr fontId="42"/>
  </si>
  <si>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</si>
  <si>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</si>
  <si>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</si>
  <si>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</si>
  <si>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</si>
  <si>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</si>
  <si>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</si>
  <si>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</si>
  <si>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</si>
  <si>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</si>
  <si>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</si>
  <si>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</si>
  <si>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</si>
  <si>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</si>
  <si>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</si>
  <si>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</si>
  <si>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</si>
  <si>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</si>
  <si>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</si>
  <si>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</si>
  <si>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</si>
  <si>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</si>
  <si>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</si>
  <si>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</si>
  <si>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</si>
  <si>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</si>
  <si>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</si>
  <si>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</si>
  <si>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</si>
  <si>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</si>
  <si>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</si>
  <si>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</si>
  <si>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</si>
  <si>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</si>
  <si>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</si>
  <si>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</si>
  <si>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</si>
  <si>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</si>
  <si>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</si>
  <si>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</si>
  <si>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</si>
  <si>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</si>
  <si>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</si>
  <si>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</si>
  <si>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</si>
  <si>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</si>
  <si>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</si>
  <si>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</si>
  <si>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</si>
  <si>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</si>
  <si>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</si>
  <si>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</si>
  <si>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</si>
  <si>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</si>
  <si>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</si>
  <si>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</si>
  <si>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</si>
  <si>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○○法人 ○○会</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</si>
  <si>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</si>
  <si>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</si>
  <si>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</si>
  <si>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医療法人</t>
  </si>
  <si>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</si>
  <si>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</si>
  <si>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</si>
  <si>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</si>
  <si>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</si>
  <si>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</si>
  <si>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</si>
  <si>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</si>
  <si>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t>
    <phoneticPr fontId="2"/>
  </si>
  <si>
    <t>着工：</t>
    <rPh sb="0" eb="2">
      <t>チャッコウ</t>
    </rPh>
    <phoneticPr fontId="2"/>
  </si>
  <si>
    <t>竣工：</t>
    <rPh sb="0" eb="2">
      <t>シュンコウ</t>
    </rPh>
    <phoneticPr fontId="2"/>
  </si>
  <si>
    <t>構造</t>
    <phoneticPr fontId="2"/>
  </si>
  <si>
    <t>ア　自己所有地</t>
    <rPh sb="2" eb="4">
      <t>ジコ</t>
    </rPh>
    <rPh sb="4" eb="6">
      <t>ショユウ</t>
    </rPh>
    <rPh sb="6" eb="7">
      <t>チ</t>
    </rPh>
    <phoneticPr fontId="2"/>
  </si>
  <si>
    <t>×</t>
    <phoneticPr fontId="2"/>
  </si>
  <si>
    <t>補助率</t>
    <rPh sb="0" eb="3">
      <t>ホジョリツ</t>
    </rPh>
    <phoneticPr fontId="2"/>
  </si>
  <si>
    <t>鉄筋コンクリート造</t>
    <phoneticPr fontId="2"/>
  </si>
  <si>
    <t>基準面積</t>
    <rPh sb="0" eb="4">
      <t>キジュンメンセキ</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</si>
  <si>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</si>
  <si>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</si>
  <si>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</si>
  <si>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</si>
  <si>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</si>
  <si>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</si>
  <si>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</si>
  <si>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</si>
  <si>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</si>
  <si>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</si>
  <si>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</si>
  <si>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</si>
  <si>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</si>
  <si>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</si>
  <si>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</si>
  <si>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</si>
  <si>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</si>
  <si>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</si>
  <si>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令和7年4月</t>
    <phoneticPr fontId="2"/>
  </si>
  <si>
    <t>令和8年3月</t>
    <phoneticPr fontId="2"/>
  </si>
  <si>
    <t>対象外</t>
  </si>
  <si>
    <t>○
階</t>
    <rPh sb="2" eb="3">
      <t>カイ</t>
    </rPh>
    <phoneticPr fontId="2"/>
  </si>
  <si>
    <t>看護師課程</t>
    <rPh sb="0" eb="3">
      <t>カンゴシ</t>
    </rPh>
    <rPh sb="3" eb="5">
      <t>カテイ</t>
    </rPh>
    <phoneticPr fontId="2"/>
  </si>
  <si>
    <t>准看護師課程</t>
    <rPh sb="0" eb="4">
      <t>ジュンカンゴシ</t>
    </rPh>
    <rPh sb="4" eb="6">
      <t>カテイ</t>
    </rPh>
    <phoneticPr fontId="2"/>
  </si>
  <si>
    <t>養成課程</t>
    <rPh sb="0" eb="4">
      <t>ヨウセイカテイ</t>
    </rPh>
    <phoneticPr fontId="2"/>
  </si>
  <si>
    <t>学生定員数</t>
    <rPh sb="0" eb="4">
      <t>ガクセイテイイン</t>
    </rPh>
    <rPh sb="4" eb="5">
      <t>スウ</t>
    </rPh>
    <phoneticPr fontId="2"/>
  </si>
  <si>
    <t>様式２－１－①</t>
    <rPh sb="0" eb="2">
      <t>ヨウシキ</t>
    </rPh>
    <phoneticPr fontId="2"/>
  </si>
  <si>
    <t>事　業　計　画　書</t>
    <rPh sb="0" eb="1">
      <t>コト</t>
    </rPh>
    <rPh sb="2" eb="3">
      <t>ギョウ</t>
    </rPh>
    <rPh sb="4" eb="5">
      <t>ケイ</t>
    </rPh>
    <rPh sb="6" eb="7">
      <t>ガ</t>
    </rPh>
    <rPh sb="8" eb="9">
      <t>ショ</t>
    </rPh>
    <phoneticPr fontId="2"/>
  </si>
  <si>
    <t>施　設　名</t>
    <rPh sb="0" eb="1">
      <t>シ</t>
    </rPh>
    <rPh sb="2" eb="3">
      <t>セツ</t>
    </rPh>
    <rPh sb="4" eb="5">
      <t>メイ</t>
    </rPh>
    <phoneticPr fontId="2"/>
  </si>
  <si>
    <t>設 置 者 名</t>
    <rPh sb="0" eb="1">
      <t>セツ</t>
    </rPh>
    <rPh sb="2" eb="3">
      <t>チ</t>
    </rPh>
    <rPh sb="4" eb="5">
      <t>シャ</t>
    </rPh>
    <rPh sb="6" eb="7">
      <t>メイ</t>
    </rPh>
    <phoneticPr fontId="2"/>
  </si>
  <si>
    <t>所　　　在　　　地</t>
    <rPh sb="0" eb="1">
      <t>ショ</t>
    </rPh>
    <rPh sb="4" eb="5">
      <t>ザイ</t>
    </rPh>
    <rPh sb="8" eb="9">
      <t>チ</t>
    </rPh>
    <phoneticPr fontId="2"/>
  </si>
  <si>
    <t>（注）・新設の法人の場合は、法人設立の認可状況を説明した資料を添付すること。</t>
    <phoneticPr fontId="2"/>
  </si>
  <si>
    <t>　　　・｢設置主体｣欄については､｢社会福祉法人｣｢学校法人｣｢財団法人｣｢医療法人｣等の区分､｢設置者名｣欄は､法人については法人名､</t>
    <phoneticPr fontId="2"/>
  </si>
  <si>
    <t>　　　その他については代表者名を記入すること｡</t>
    <phoneticPr fontId="2"/>
  </si>
  <si>
    <t>１　整備事業計画等の概要</t>
    <rPh sb="2" eb="4">
      <t>セイビ</t>
    </rPh>
    <rPh sb="4" eb="6">
      <t>ジギョウ</t>
    </rPh>
    <rPh sb="6" eb="9">
      <t>ケイカクトウ</t>
    </rPh>
    <rPh sb="10" eb="12">
      <t>ガイヨウ</t>
    </rPh>
    <phoneticPr fontId="2"/>
  </si>
  <si>
    <t>養成課程</t>
    <rPh sb="0" eb="2">
      <t>ヨウセイ</t>
    </rPh>
    <rPh sb="2" eb="4">
      <t>カテイ</t>
    </rPh>
    <phoneticPr fontId="2"/>
  </si>
  <si>
    <t>事業の種別</t>
    <rPh sb="0" eb="2">
      <t>ジギョウ</t>
    </rPh>
    <rPh sb="3" eb="5">
      <t>シュベツ</t>
    </rPh>
    <phoneticPr fontId="2"/>
  </si>
  <si>
    <t>整備事業</t>
    <rPh sb="0" eb="2">
      <t>セイビ</t>
    </rPh>
    <rPh sb="2" eb="4">
      <t>ジギョウ</t>
    </rPh>
    <phoneticPr fontId="2"/>
  </si>
  <si>
    <t>全体事業</t>
    <rPh sb="0" eb="2">
      <t>ゼンタイ</t>
    </rPh>
    <rPh sb="2" eb="4">
      <t>ジギョウ</t>
    </rPh>
    <phoneticPr fontId="2"/>
  </si>
  <si>
    <t>期　　　間</t>
    <rPh sb="0" eb="1">
      <t>キ</t>
    </rPh>
    <rPh sb="4" eb="5">
      <t>アイダ</t>
    </rPh>
    <phoneticPr fontId="2"/>
  </si>
  <si>
    <t>交付対象部門に係る当該年度事業予定期間</t>
    <rPh sb="0" eb="2">
      <t>コウフ</t>
    </rPh>
    <rPh sb="2" eb="4">
      <t>タイショウ</t>
    </rPh>
    <rPh sb="4" eb="6">
      <t>ブモン</t>
    </rPh>
    <rPh sb="7" eb="8">
      <t>カカ</t>
    </rPh>
    <rPh sb="9" eb="11">
      <t>トウガイ</t>
    </rPh>
    <rPh sb="11" eb="13">
      <t>ネンド</t>
    </rPh>
    <rPh sb="13" eb="15">
      <t>ジギョウ</t>
    </rPh>
    <rPh sb="15" eb="17">
      <t>ヨテイ</t>
    </rPh>
    <rPh sb="17" eb="19">
      <t>キカン</t>
    </rPh>
    <phoneticPr fontId="2"/>
  </si>
  <si>
    <t>完成後</t>
    <rPh sb="0" eb="2">
      <t>カンセイ</t>
    </rPh>
    <rPh sb="2" eb="3">
      <t>ゴ</t>
    </rPh>
    <phoneticPr fontId="2"/>
  </si>
  <si>
    <t>総面積（㎡）</t>
    <rPh sb="0" eb="3">
      <t>ソウメンセキ</t>
    </rPh>
    <phoneticPr fontId="2"/>
  </si>
  <si>
    <t>　校舎</t>
    <rPh sb="1" eb="3">
      <t>コウシャ</t>
    </rPh>
    <phoneticPr fontId="2"/>
  </si>
  <si>
    <t>（寄宿舎収容人員）</t>
    <rPh sb="1" eb="4">
      <t>キシュクシャ</t>
    </rPh>
    <rPh sb="4" eb="6">
      <t>シュウヨウ</t>
    </rPh>
    <rPh sb="6" eb="8">
      <t>ジンイン</t>
    </rPh>
    <phoneticPr fontId="2"/>
  </si>
  <si>
    <t>（　　　室　　　名）</t>
    <rPh sb="4" eb="5">
      <t>シツ</t>
    </rPh>
    <rPh sb="8" eb="9">
      <t>メイ</t>
    </rPh>
    <phoneticPr fontId="2"/>
  </si>
  <si>
    <t>課　　　　　　　　　　　程</t>
    <rPh sb="0" eb="1">
      <t>カ</t>
    </rPh>
    <rPh sb="12" eb="13">
      <t>ホド</t>
    </rPh>
    <phoneticPr fontId="2"/>
  </si>
  <si>
    <t>学　　　　生　　　　定　　　　員</t>
    <rPh sb="0" eb="1">
      <t>ガク</t>
    </rPh>
    <rPh sb="5" eb="6">
      <t>セイ</t>
    </rPh>
    <rPh sb="10" eb="11">
      <t>サダム</t>
    </rPh>
    <rPh sb="15" eb="16">
      <t>イン</t>
    </rPh>
    <phoneticPr fontId="2"/>
  </si>
  <si>
    <t>課　　　程　　　名</t>
    <rPh sb="0" eb="1">
      <t>カ</t>
    </rPh>
    <rPh sb="4" eb="5">
      <t>ホド</t>
    </rPh>
    <rPh sb="8" eb="9">
      <t>メイ</t>
    </rPh>
    <phoneticPr fontId="2"/>
  </si>
  <si>
    <t>指定年月日</t>
    <rPh sb="0" eb="2">
      <t>シテイ</t>
    </rPh>
    <rPh sb="2" eb="5">
      <t>ネンガッピ</t>
    </rPh>
    <phoneticPr fontId="2"/>
  </si>
  <si>
    <t>現　　　　　　　状</t>
    <rPh sb="0" eb="1">
      <t>ウツツ</t>
    </rPh>
    <rPh sb="8" eb="9">
      <t>ジョウ</t>
    </rPh>
    <phoneticPr fontId="2"/>
  </si>
  <si>
    <t>整備による増減</t>
    <rPh sb="0" eb="2">
      <t>セイビ</t>
    </rPh>
    <rPh sb="5" eb="7">
      <t>ゾウゲン</t>
    </rPh>
    <phoneticPr fontId="2"/>
  </si>
  <si>
    <t>完　　　成　　　後</t>
    <rPh sb="0" eb="1">
      <t>カン</t>
    </rPh>
    <rPh sb="4" eb="5">
      <t>シゲル</t>
    </rPh>
    <rPh sb="8" eb="9">
      <t>ゴ</t>
    </rPh>
    <phoneticPr fontId="2"/>
  </si>
  <si>
    <t>及び学生定員</t>
    <rPh sb="0" eb="1">
      <t>オヨ</t>
    </rPh>
    <rPh sb="2" eb="4">
      <t>ガクセイ</t>
    </rPh>
    <rPh sb="4" eb="6">
      <t>テイイン</t>
    </rPh>
    <phoneticPr fontId="2"/>
  </si>
  <si>
    <t>交付額</t>
    <rPh sb="0" eb="3">
      <t>コウフガク</t>
    </rPh>
    <phoneticPr fontId="2"/>
  </si>
  <si>
    <t>過去の補助</t>
    <rPh sb="0" eb="2">
      <t>カコ</t>
    </rPh>
    <rPh sb="3" eb="5">
      <t>ホジョ</t>
    </rPh>
    <phoneticPr fontId="2"/>
  </si>
  <si>
    <t>　ア　有（補助年度：　　　　　　　年度、補助金額：　　　　　　　千円、補助面積（校舎：　　　　　㎡、寄宿舎：　　　　　㎡））</t>
    <rPh sb="3" eb="4">
      <t>アリ</t>
    </rPh>
    <rPh sb="5" eb="7">
      <t>ホジョ</t>
    </rPh>
    <rPh sb="7" eb="9">
      <t>ネンド</t>
    </rPh>
    <rPh sb="17" eb="19">
      <t>ネンド</t>
    </rPh>
    <rPh sb="20" eb="22">
      <t>ホジョ</t>
    </rPh>
    <rPh sb="22" eb="23">
      <t>キン</t>
    </rPh>
    <rPh sb="23" eb="24">
      <t>ガク</t>
    </rPh>
    <rPh sb="32" eb="34">
      <t>センエン</t>
    </rPh>
    <rPh sb="35" eb="37">
      <t>ホジョ</t>
    </rPh>
    <rPh sb="37" eb="39">
      <t>メンセキ</t>
    </rPh>
    <rPh sb="40" eb="42">
      <t>コウシャ</t>
    </rPh>
    <rPh sb="50" eb="53">
      <t>キシュクシャ</t>
    </rPh>
    <phoneticPr fontId="2"/>
  </si>
  <si>
    <t>の有無</t>
    <rPh sb="1" eb="3">
      <t>ウム</t>
    </rPh>
    <phoneticPr fontId="2"/>
  </si>
  <si>
    <t>　イ　無　　　　　　　　　　　　　　　　　　ウ　本計画に伴う財産処分承認申請の必要性の有無　（　有　　　無　）</t>
    <rPh sb="3" eb="4">
      <t>ム</t>
    </rPh>
    <rPh sb="24" eb="25">
      <t>ホン</t>
    </rPh>
    <rPh sb="25" eb="27">
      <t>ケイカク</t>
    </rPh>
    <rPh sb="28" eb="29">
      <t>トモナ</t>
    </rPh>
    <rPh sb="30" eb="32">
      <t>ザイサン</t>
    </rPh>
    <rPh sb="32" eb="34">
      <t>ショブン</t>
    </rPh>
    <rPh sb="34" eb="36">
      <t>ショウニン</t>
    </rPh>
    <rPh sb="36" eb="38">
      <t>シンセイ</t>
    </rPh>
    <rPh sb="39" eb="42">
      <t>ヒツヨウセイ</t>
    </rPh>
    <rPh sb="43" eb="45">
      <t>ウム</t>
    </rPh>
    <rPh sb="48" eb="49">
      <t>ウ</t>
    </rPh>
    <rPh sb="52" eb="53">
      <t>ム</t>
    </rPh>
    <phoneticPr fontId="2"/>
  </si>
  <si>
    <t>（注）・敷地の状況が借地の場合は、長期使用が可能である証明書又は、土地の購入計画等を添付のこと。</t>
    <phoneticPr fontId="2"/>
  </si>
  <si>
    <t>　　　・学生定員欄の（　）内は一学年定員を記入のこと。</t>
    <phoneticPr fontId="2"/>
  </si>
  <si>
    <t>　　　・養成課程欄には、看護師3年全日制・助産師等養成課程別の記載とすること。</t>
    <phoneticPr fontId="2"/>
  </si>
  <si>
    <t>看護師等養成所施設整備事業</t>
    <rPh sb="0" eb="3">
      <t>カンゴシ</t>
    </rPh>
    <rPh sb="3" eb="4">
      <t>トウ</t>
    </rPh>
    <rPh sb="4" eb="7">
      <t>ヨウセイジョ</t>
    </rPh>
    <rPh sb="7" eb="9">
      <t>シセツ</t>
    </rPh>
    <rPh sb="9" eb="11">
      <t>セイビ</t>
    </rPh>
    <rPh sb="11" eb="13">
      <t>ジギョウ</t>
    </rPh>
    <phoneticPr fontId="2"/>
  </si>
  <si>
    <t>建築年度</t>
    <rPh sb="0" eb="2">
      <t>ケンチク</t>
    </rPh>
    <rPh sb="2" eb="4">
      <t>ネンド</t>
    </rPh>
    <phoneticPr fontId="2"/>
  </si>
  <si>
    <t>H元年</t>
    <phoneticPr fontId="2"/>
  </si>
  <si>
    <t>寄宿舎</t>
    <phoneticPr fontId="2"/>
  </si>
  <si>
    <t>計　</t>
    <phoneticPr fontId="2"/>
  </si>
  <si>
    <t>看護師・助産師課程</t>
    <rPh sb="0" eb="3">
      <t>カンゴシ</t>
    </rPh>
    <rPh sb="4" eb="7">
      <t>ジョサンシ</t>
    </rPh>
    <rPh sb="7" eb="9">
      <t>カテイ</t>
    </rPh>
    <phoneticPr fontId="2"/>
  </si>
  <si>
    <t>＝</t>
    <phoneticPr fontId="2"/>
  </si>
  <si>
    <t>←定員数を数値で入力</t>
    <rPh sb="1" eb="4">
      <t>テイインスウ</t>
    </rPh>
    <rPh sb="5" eb="7">
      <t>スウチ</t>
    </rPh>
    <rPh sb="8" eb="10">
      <t>ニュウリョク</t>
    </rPh>
    <phoneticPr fontId="2"/>
  </si>
  <si>
    <t>←１学年定員数を数値で入力</t>
    <rPh sb="2" eb="4">
      <t>ガクネン</t>
    </rPh>
    <rPh sb="4" eb="6">
      <t>テイイン</t>
    </rPh>
    <rPh sb="6" eb="7">
      <t>カズ</t>
    </rPh>
    <rPh sb="8" eb="10">
      <t>スウチ</t>
    </rPh>
    <rPh sb="11" eb="13">
      <t>ニュウリョク</t>
    </rPh>
    <phoneticPr fontId="2"/>
  </si>
  <si>
    <t>看護師3年全日制</t>
    <phoneticPr fontId="2"/>
  </si>
  <si>
    <t>H元年.4.1</t>
    <rPh sb="1" eb="3">
      <t>ガンネン</t>
    </rPh>
    <phoneticPr fontId="2"/>
  </si>
  <si>
    <t>校舎A</t>
    <rPh sb="0" eb="2">
      <t>コウシャ</t>
    </rPh>
    <phoneticPr fontId="2"/>
  </si>
  <si>
    <t>校舎B</t>
    <rPh sb="0" eb="2">
      <t>コウシャ</t>
    </rPh>
    <phoneticPr fontId="2"/>
  </si>
  <si>
    <t>実　績　報　告　書</t>
    <phoneticPr fontId="2"/>
  </si>
  <si>
    <t>様式４－１－①</t>
    <phoneticPr fontId="2"/>
  </si>
  <si>
    <t>令和7年5月</t>
    <phoneticPr fontId="2"/>
  </si>
  <si>
    <t>令和8年2月</t>
    <phoneticPr fontId="2"/>
  </si>
  <si>
    <t>整備内容</t>
    <phoneticPr fontId="2"/>
  </si>
  <si>
    <r>
      <t>整備</t>
    </r>
    <r>
      <rPr>
        <sz val="11"/>
        <rFont val="ＭＳ Ｐゴシック"/>
        <family val="3"/>
        <charset val="128"/>
      </rPr>
      <t>内容</t>
    </r>
    <rPh sb="0" eb="2">
      <t>セイビ</t>
    </rPh>
    <rPh sb="2" eb="4">
      <t>ナイヨウ</t>
    </rPh>
    <phoneticPr fontId="2"/>
  </si>
  <si>
    <r>
      <t>　　　　（３）</t>
    </r>
    <r>
      <rPr>
        <u val="double"/>
        <sz val="11"/>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</si>
  <si>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実施年度</t>
    <phoneticPr fontId="2"/>
  </si>
  <si>
    <t>（国及び地方公共団体を除く交付申請者を対象とする誓約事項）</t>
    <phoneticPr fontId="2"/>
  </si>
  <si>
    <t>（すべての交付申請者を対象とする誓約事項）</t>
    <phoneticPr fontId="2"/>
  </si>
  <si>
    <t xml:space="preserve">     ・改　　築：従前の建物を取りこわして、これと位置・構造・規模がほぼ同程度のものを建築する場合</t>
    <phoneticPr fontId="2"/>
  </si>
  <si>
    <t>（実整備面積と交付要綱の基準面積を比較して低い方の面積）</t>
    <phoneticPr fontId="2"/>
  </si>
  <si>
    <t>（実単価と交付要綱の基準単価を比較して低い方の額）</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</si>
</sst>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_);[Red]\(0\)"/>
    <numFmt numFmtId="186" formatCode="0;0;"/>
    <numFmt numFmtId="187" formatCode="[$]ggge&quot;年&quot;m&quot;月&quot;;@" x16r2:formatCode16="[$-ja-JP-x-gannen]ggge&quot;年&quot;m&quot;月&quot;;@"/>
    <numFmt numFmtId="188" formatCode="0.00_);[Red]\(0.00\)"/>
    <numFmt numFmtId="189" formatCode="#,##0&quot;人&quot;"/>
    <numFmt numFmtId="190" formatCode="&quot;（&quot;#,##0&quot;人）&quot;"/>
    <numFmt numFmtId="191" formatCode="0.00&quot;㎡&quot;"/>
    <numFmt numFmtId="192" formatCode="#,##0&quot;円&quot;;[Red]\-#,##0&quot;円&quot;"/>
  </numFmts>
  <fonts count="57">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u val="double"/>
      <sz val="11"/>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5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medium">
        <color indexed="64"/>
      </right>
      <top style="dotted">
        <color indexed="64"/>
      </top>
      <bottom style="medium">
        <color indexed="64"/>
      </bottom>
      <diagonal/>
    </border>
    <border>
      <left style="thin">
        <color indexed="64"/>
      </left>
      <right style="thin">
        <color indexed="64"/>
      </right>
      <top style="medium">
        <color indexed="64"/>
      </top>
      <bottom/>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s>
  <cellStyleXfs count="10">
    <xf numFmtId="0" fontId="0" fillId="0" borderId="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1" fillId="0" borderId="0"/>
    <xf numFmtId="0" fontId="1" fillId="0" borderId="0">
      <alignment vertical="center"/>
    </xf>
    <xf numFmtId="183" fontId="23" fillId="0" borderId="0" applyFill="0" applyBorder="0" applyAlignment="0" applyProtection="0"/>
    <xf numFmtId="0" fontId="24" fillId="0" borderId="0"/>
    <xf numFmtId="0" fontId="1" fillId="0" borderId="0">
      <alignment vertical="center"/>
    </xf>
    <xf numFmtId="0" fontId="38" fillId="0" borderId="0">
      <alignment vertical="center"/>
    </xf>
  </cellStyleXfs>
  <cellXfs count="954">
    <xf numFmtId="0" fontId="0" fillId="0" borderId="0" xfId="0">
      <alignment vertical="center"/>
    </xf>
    <xf numFmtId="0" fontId="0" fillId="0" borderId="1" xfId="0" applyBorder="1">
      <alignment vertical="center"/>
    </xf>
    <xf numFmtId="0" fontId="0" fillId="0" borderId="11" xfId="0" applyBorder="1" applyAlignment="1">
      <alignment horizontal="left"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42" xfId="0" applyBorder="1">
      <alignment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8" fillId="0" borderId="0" xfId="0" applyFont="1" applyAlignment="1">
      <alignment horizontal="center" vertical="center"/>
    </xf>
    <xf numFmtId="0" fontId="9" fillId="0" borderId="82"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85" xfId="0" applyFont="1" applyBorder="1" applyAlignment="1">
      <alignment horizontal="center" vertical="center" wrapText="1"/>
    </xf>
    <xf numFmtId="0" fontId="0" fillId="0" borderId="83" xfId="0" applyBorder="1" applyAlignment="1">
      <alignment horizontal="right" vertical="top" wrapText="1"/>
    </xf>
    <xf numFmtId="0" fontId="9" fillId="0" borderId="83" xfId="0" applyFont="1" applyBorder="1" applyAlignment="1">
      <alignment horizontal="right" vertical="top" wrapText="1"/>
    </xf>
    <xf numFmtId="0" fontId="9" fillId="0" borderId="0" xfId="0" applyFont="1" applyAlignment="1">
      <alignment horizontal="justify" vertical="center"/>
    </xf>
    <xf numFmtId="0" fontId="9" fillId="0" borderId="86" xfId="0" applyFont="1" applyBorder="1" applyAlignment="1">
      <alignment horizontal="center" vertical="center" wrapText="1"/>
    </xf>
    <xf numFmtId="0" fontId="9" fillId="0" borderId="87" xfId="0" applyFont="1" applyBorder="1" applyAlignment="1">
      <alignment horizontal="center" vertical="center" wrapText="1"/>
    </xf>
    <xf numFmtId="0" fontId="9" fillId="0" borderId="88" xfId="0" applyFont="1" applyBorder="1" applyAlignment="1">
      <alignment horizontal="center" vertical="center" wrapText="1"/>
    </xf>
    <xf numFmtId="0" fontId="0" fillId="0" borderId="89" xfId="0" applyBorder="1" applyAlignment="1">
      <alignment horizontal="center" vertical="center" wrapText="1"/>
    </xf>
    <xf numFmtId="0" fontId="0" fillId="0" borderId="85" xfId="0" applyBorder="1" applyAlignment="1">
      <alignment horizontal="center" vertical="center" wrapText="1"/>
    </xf>
    <xf numFmtId="0" fontId="0" fillId="0" borderId="90" xfId="0" applyBorder="1" applyAlignment="1">
      <alignment horizontal="center" vertical="center" wrapText="1"/>
    </xf>
    <xf numFmtId="0" fontId="0" fillId="0" borderId="82" xfId="0" applyBorder="1" applyAlignment="1">
      <alignment vertical="top" wrapText="1"/>
    </xf>
    <xf numFmtId="0" fontId="0" fillId="0" borderId="84" xfId="0" applyBorder="1" applyAlignment="1">
      <alignment horizontal="right" vertical="top" wrapText="1"/>
    </xf>
    <xf numFmtId="0" fontId="9" fillId="0" borderId="0" xfId="0" applyFont="1">
      <alignment vertical="center"/>
    </xf>
    <xf numFmtId="0" fontId="4" fillId="0" borderId="0" xfId="0" applyFont="1">
      <alignment vertical="center"/>
    </xf>
    <xf numFmtId="0" fontId="15" fillId="0" borderId="0" xfId="0" applyFont="1">
      <alignment vertical="center"/>
    </xf>
    <xf numFmtId="0" fontId="16" fillId="0" borderId="0" xfId="0" applyFont="1" applyAlignment="1">
      <alignment horizontal="right"/>
    </xf>
    <xf numFmtId="0" fontId="13" fillId="0" borderId="0" xfId="0" applyFont="1">
      <alignment vertical="center"/>
    </xf>
    <xf numFmtId="0" fontId="8" fillId="0" borderId="0" xfId="0" applyFont="1" applyAlignment="1">
      <alignment horizontal="center"/>
    </xf>
    <xf numFmtId="0" fontId="15" fillId="0" borderId="0" xfId="0" applyFont="1" applyAlignment="1">
      <alignment horizontal="left"/>
    </xf>
    <xf numFmtId="177" fontId="15" fillId="0" borderId="0" xfId="0" applyNumberFormat="1" applyFont="1">
      <alignment vertical="center"/>
    </xf>
    <xf numFmtId="58" fontId="15" fillId="0" borderId="0" xfId="0" applyNumberFormat="1" applyFont="1" applyAlignment="1">
      <alignment horizontal="right"/>
    </xf>
    <xf numFmtId="58" fontId="15" fillId="0" borderId="0" xfId="0" applyNumberFormat="1" applyFont="1" applyAlignment="1">
      <alignment horizontal="distributed" vertical="justify"/>
    </xf>
    <xf numFmtId="0" fontId="13" fillId="0" borderId="0" xfId="0" applyFont="1" applyAlignment="1">
      <alignment horizontal="right"/>
    </xf>
    <xf numFmtId="0" fontId="15" fillId="0" borderId="0" xfId="0" applyFont="1" applyAlignment="1">
      <alignment horizontal="distributed" vertical="center"/>
    </xf>
    <xf numFmtId="0" fontId="15" fillId="0" borderId="0" xfId="0" applyFont="1" applyAlignment="1">
      <alignment horizontal="left" vertical="center" shrinkToFit="1"/>
    </xf>
    <xf numFmtId="0" fontId="15" fillId="0" borderId="0" xfId="0" applyFont="1" applyAlignment="1">
      <alignment horizontal="left" vertical="center"/>
    </xf>
    <xf numFmtId="0" fontId="17" fillId="0" borderId="0" xfId="0" applyFont="1" applyAlignment="1">
      <alignment horizontal="left" vertical="center"/>
    </xf>
    <xf numFmtId="0" fontId="15" fillId="0" borderId="0" xfId="0" applyFont="1" applyAlignment="1"/>
    <xf numFmtId="0" fontId="15" fillId="0" borderId="0" xfId="0" applyFont="1" applyAlignment="1">
      <alignment horizontal="center"/>
    </xf>
    <xf numFmtId="0" fontId="15" fillId="0" borderId="0" xfId="0" applyFont="1" applyAlignment="1">
      <alignment wrapText="1"/>
    </xf>
    <xf numFmtId="178" fontId="15" fillId="0" borderId="0" xfId="0" applyNumberFormat="1" applyFont="1" applyAlignment="1"/>
    <xf numFmtId="3" fontId="15" fillId="0" borderId="0" xfId="0" applyNumberFormat="1" applyFont="1">
      <alignment vertical="center"/>
    </xf>
    <xf numFmtId="0" fontId="18" fillId="0" borderId="0" xfId="0" applyFont="1">
      <alignment vertical="center"/>
    </xf>
    <xf numFmtId="0" fontId="19" fillId="0" borderId="0" xfId="0" applyFont="1" applyAlignment="1">
      <alignment wrapText="1"/>
    </xf>
    <xf numFmtId="177" fontId="15" fillId="0" borderId="0" xfId="0" applyNumberFormat="1" applyFont="1" applyAlignment="1">
      <alignment horizontal="left" vertical="center"/>
    </xf>
    <xf numFmtId="0" fontId="20" fillId="0" borderId="0" xfId="0" applyFont="1">
      <alignment vertical="center"/>
    </xf>
    <xf numFmtId="0" fontId="13" fillId="0" borderId="0" xfId="0" applyFont="1" applyAlignment="1">
      <alignment horizontal="right" vertical="center" shrinkToFit="1"/>
    </xf>
    <xf numFmtId="0" fontId="15" fillId="0" borderId="14" xfId="0" applyFont="1" applyBorder="1" applyAlignment="1">
      <alignment horizontal="center" vertical="center"/>
    </xf>
    <xf numFmtId="0" fontId="15" fillId="0" borderId="43" xfId="0" applyFont="1" applyBorder="1" applyAlignment="1">
      <alignment horizontal="center" vertical="center"/>
    </xf>
    <xf numFmtId="0" fontId="22" fillId="0" borderId="0" xfId="0" applyFont="1">
      <alignment vertical="center"/>
    </xf>
    <xf numFmtId="0" fontId="5" fillId="0" borderId="0" xfId="0" applyFont="1" applyAlignment="1">
      <alignment vertical="center" wrapText="1"/>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9" fillId="0" borderId="86" xfId="0" applyFont="1" applyBorder="1" applyAlignment="1">
      <alignment horizontal="justify" vertical="center" wrapText="1"/>
    </xf>
    <xf numFmtId="0" fontId="9" fillId="0" borderId="87" xfId="0" applyFont="1" applyBorder="1" applyAlignment="1">
      <alignment horizontal="justify" vertical="center" wrapText="1"/>
    </xf>
    <xf numFmtId="0" fontId="9" fillId="0" borderId="88" xfId="0" applyFont="1" applyBorder="1" applyAlignment="1">
      <alignment horizontal="justify" vertical="center" wrapText="1"/>
    </xf>
    <xf numFmtId="0" fontId="0" fillId="0" borderId="89" xfId="0" applyBorder="1" applyAlignment="1">
      <alignment horizontal="center" vertical="top" wrapText="1"/>
    </xf>
    <xf numFmtId="0" fontId="0" fillId="0" borderId="85" xfId="0" applyBorder="1" applyAlignment="1">
      <alignment horizontal="center" vertical="top" wrapText="1"/>
    </xf>
    <xf numFmtId="0" fontId="0" fillId="0" borderId="90" xfId="0" applyBorder="1" applyAlignment="1">
      <alignment horizontal="center" vertical="top" wrapText="1"/>
    </xf>
    <xf numFmtId="0" fontId="0" fillId="0" borderId="82" xfId="0" applyBorder="1" applyAlignment="1">
      <alignment horizontal="center" vertical="top" wrapText="1"/>
    </xf>
    <xf numFmtId="0" fontId="0" fillId="0" borderId="84" xfId="0" applyBorder="1" applyAlignment="1">
      <alignment horizontal="center" vertical="top" wrapText="1"/>
    </xf>
    <xf numFmtId="38" fontId="9" fillId="0" borderId="92" xfId="2" applyFont="1" applyBorder="1" applyAlignment="1">
      <alignment horizontal="center" vertical="center" wrapText="1"/>
    </xf>
    <xf numFmtId="0" fontId="9" fillId="0" borderId="92" xfId="0" applyFont="1" applyBorder="1" applyAlignment="1">
      <alignment horizontal="center" vertical="center" wrapText="1"/>
    </xf>
    <xf numFmtId="0" fontId="9" fillId="0" borderId="93"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49" fontId="15" fillId="0" borderId="0" xfId="0" applyNumberFormat="1" applyFont="1" applyAlignment="1">
      <alignment wrapText="1"/>
    </xf>
    <xf numFmtId="38" fontId="0" fillId="5" borderId="1" xfId="2" applyFont="1" applyFill="1" applyBorder="1">
      <alignment vertical="center"/>
    </xf>
    <xf numFmtId="38" fontId="0" fillId="0" borderId="15" xfId="2" applyFont="1" applyFill="1" applyBorder="1">
      <alignment vertical="center"/>
    </xf>
    <xf numFmtId="38" fontId="0" fillId="3" borderId="1" xfId="2" applyFont="1" applyFill="1" applyBorder="1">
      <alignment vertical="center"/>
    </xf>
    <xf numFmtId="0" fontId="14" fillId="5" borderId="97" xfId="1" applyFill="1" applyBorder="1" applyAlignment="1" applyProtection="1">
      <alignment horizontal="left" vertical="center"/>
      <protection locked="0"/>
    </xf>
    <xf numFmtId="184" fontId="15" fillId="0" borderId="0" xfId="0" applyNumberFormat="1" applyFont="1" applyAlignment="1">
      <alignment horizontal="center" wrapText="1"/>
    </xf>
    <xf numFmtId="38" fontId="9" fillId="0" borderId="92" xfId="0" applyNumberFormat="1" applyFont="1" applyBorder="1" applyAlignment="1">
      <alignment horizontal="center" vertical="center" wrapText="1"/>
    </xf>
    <xf numFmtId="38" fontId="9" fillId="0" borderId="93" xfId="0" applyNumberFormat="1" applyFont="1" applyBorder="1" applyAlignment="1">
      <alignment horizontal="center" vertical="center" wrapText="1"/>
    </xf>
    <xf numFmtId="0" fontId="28" fillId="6" borderId="101" xfId="0" applyFont="1" applyFill="1" applyBorder="1" applyAlignment="1" applyProtection="1">
      <alignment horizontal="left" vertical="center"/>
      <protection locked="0"/>
    </xf>
    <xf numFmtId="177" fontId="28" fillId="5" borderId="76" xfId="0" applyNumberFormat="1" applyFont="1" applyFill="1" applyBorder="1" applyAlignment="1" applyProtection="1">
      <alignment horizontal="left" vertical="center"/>
      <protection locked="0"/>
    </xf>
    <xf numFmtId="177" fontId="28" fillId="5" borderId="97" xfId="0" applyNumberFormat="1" applyFont="1" applyFill="1" applyBorder="1" applyAlignment="1" applyProtection="1">
      <alignment horizontal="left" vertical="center" shrinkToFit="1"/>
      <protection locked="0"/>
    </xf>
    <xf numFmtId="177" fontId="28" fillId="3" borderId="76" xfId="0" applyNumberFormat="1" applyFont="1" applyFill="1" applyBorder="1" applyAlignment="1" applyProtection="1">
      <alignment horizontal="left" vertical="center"/>
      <protection locked="0"/>
    </xf>
    <xf numFmtId="177" fontId="28" fillId="3" borderId="97" xfId="0" applyNumberFormat="1" applyFont="1" applyFill="1" applyBorder="1" applyAlignment="1" applyProtection="1">
      <alignment horizontal="left" vertical="center" shrinkToFit="1"/>
      <protection locked="0"/>
    </xf>
    <xf numFmtId="0" fontId="28" fillId="3" borderId="76" xfId="0" applyFont="1" applyFill="1" applyBorder="1" applyAlignment="1" applyProtection="1">
      <alignment horizontal="left" vertical="center"/>
      <protection locked="0"/>
    </xf>
    <xf numFmtId="177" fontId="28" fillId="3" borderId="102" xfId="0" applyNumberFormat="1" applyFont="1" applyFill="1" applyBorder="1" applyAlignment="1" applyProtection="1">
      <alignment horizontal="left" vertical="center" shrinkToFit="1"/>
      <protection locked="0"/>
    </xf>
    <xf numFmtId="0" fontId="13" fillId="0" borderId="0" xfId="8" applyFont="1">
      <alignment vertical="center"/>
    </xf>
    <xf numFmtId="0" fontId="40" fillId="0" borderId="0" xfId="8" applyFont="1">
      <alignment vertical="center"/>
    </xf>
    <xf numFmtId="0" fontId="46" fillId="0" borderId="0" xfId="8" applyFont="1">
      <alignment vertical="center"/>
    </xf>
    <xf numFmtId="0" fontId="20" fillId="0" borderId="40" xfId="0" applyFont="1" applyBorder="1" applyAlignment="1">
      <alignment horizontal="center" vertical="center" wrapText="1"/>
    </xf>
    <xf numFmtId="0" fontId="0" fillId="0" borderId="41" xfId="0" applyBorder="1" applyAlignment="1">
      <alignment vertical="center" wrapText="1"/>
    </xf>
    <xf numFmtId="0" fontId="40" fillId="0" borderId="42" xfId="8" applyFont="1" applyBorder="1" applyAlignment="1">
      <alignment horizontal="center" vertical="center" wrapText="1"/>
    </xf>
    <xf numFmtId="0" fontId="13" fillId="0" borderId="42" xfId="8" applyFont="1" applyBorder="1" applyAlignment="1">
      <alignment horizontal="center" vertical="center" wrapText="1"/>
    </xf>
    <xf numFmtId="0" fontId="13" fillId="0" borderId="41" xfId="8" applyFont="1" applyBorder="1" applyAlignment="1">
      <alignment vertical="center" wrapText="1"/>
    </xf>
    <xf numFmtId="0" fontId="40" fillId="0" borderId="65" xfId="8" applyFont="1" applyBorder="1" applyAlignment="1">
      <alignment horizontal="center" vertical="center" wrapText="1"/>
    </xf>
    <xf numFmtId="0" fontId="40" fillId="5" borderId="48" xfId="8" applyFont="1" applyFill="1" applyBorder="1" applyAlignment="1" applyProtection="1">
      <alignment horizontal="justify" vertical="center" wrapText="1"/>
      <protection locked="0"/>
    </xf>
    <xf numFmtId="0" fontId="40" fillId="0" borderId="49" xfId="8" applyFont="1" applyBorder="1" applyAlignment="1">
      <alignment horizontal="center" vertical="center" wrapText="1"/>
    </xf>
    <xf numFmtId="0" fontId="40" fillId="5" borderId="50" xfId="8" applyFont="1" applyFill="1" applyBorder="1" applyAlignment="1" applyProtection="1">
      <alignment horizontal="justify" vertical="center" wrapText="1"/>
      <protection locked="0"/>
    </xf>
    <xf numFmtId="0" fontId="40" fillId="0" borderId="56" xfId="8" applyFont="1" applyBorder="1" applyAlignment="1">
      <alignment horizontal="center" vertical="center" wrapText="1"/>
    </xf>
    <xf numFmtId="0" fontId="40" fillId="0" borderId="41" xfId="8" applyFont="1" applyBorder="1" applyAlignment="1">
      <alignment horizontal="center" vertical="center" wrapText="1"/>
    </xf>
    <xf numFmtId="0" fontId="40" fillId="5" borderId="64" xfId="8" applyFont="1" applyFill="1" applyBorder="1" applyAlignment="1" applyProtection="1">
      <alignment horizontal="center" vertical="center" wrapText="1"/>
      <protection locked="0"/>
    </xf>
    <xf numFmtId="0" fontId="40" fillId="5" borderId="45" xfId="8" applyFont="1" applyFill="1" applyBorder="1" applyAlignment="1" applyProtection="1">
      <alignment horizontal="center" vertical="center" wrapText="1"/>
      <protection locked="0"/>
    </xf>
    <xf numFmtId="0" fontId="40" fillId="0" borderId="63" xfId="8" applyFont="1" applyBorder="1" applyAlignment="1">
      <alignment horizontal="center" vertical="center" wrapText="1"/>
    </xf>
    <xf numFmtId="0" fontId="48" fillId="0" borderId="40" xfId="8" applyFont="1" applyBorder="1" applyAlignment="1">
      <alignment vertical="center" wrapText="1"/>
    </xf>
    <xf numFmtId="0" fontId="51" fillId="0" borderId="40" xfId="8" applyFont="1" applyBorder="1" applyAlignment="1">
      <alignment horizontal="center" vertical="center" wrapText="1"/>
    </xf>
    <xf numFmtId="0" fontId="52" fillId="0" borderId="0" xfId="8" applyFont="1">
      <alignment vertical="center"/>
    </xf>
    <xf numFmtId="0" fontId="40" fillId="0" borderId="0" xfId="8" applyFont="1" applyAlignment="1">
      <alignment vertical="center" wrapText="1"/>
    </xf>
    <xf numFmtId="0" fontId="40" fillId="0" borderId="47" xfId="8" applyFont="1" applyBorder="1" applyAlignment="1">
      <alignment vertical="center" wrapText="1"/>
    </xf>
    <xf numFmtId="0" fontId="13" fillId="0" borderId="63" xfId="8" applyFont="1" applyBorder="1">
      <alignment vertical="center"/>
    </xf>
    <xf numFmtId="0" fontId="13" fillId="0" borderId="0" xfId="8" applyFont="1" applyAlignment="1">
      <alignment vertical="center" wrapText="1"/>
    </xf>
    <xf numFmtId="0" fontId="48" fillId="0" borderId="0" xfId="8" applyFont="1" applyAlignment="1">
      <alignment vertical="center" wrapText="1"/>
    </xf>
    <xf numFmtId="49" fontId="9" fillId="0" borderId="91" xfId="0" applyNumberFormat="1" applyFont="1" applyBorder="1" applyAlignment="1">
      <alignment horizontal="center" vertical="center" wrapText="1"/>
    </xf>
    <xf numFmtId="49" fontId="9" fillId="0" borderId="91"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51" xfId="0" applyBorder="1" applyAlignment="1">
      <alignment horizontal="left" vertical="center"/>
    </xf>
    <xf numFmtId="177" fontId="28" fillId="3" borderId="42" xfId="0" applyNumberFormat="1" applyFont="1" applyFill="1" applyBorder="1" applyAlignment="1" applyProtection="1">
      <alignment horizontal="left" vertical="center"/>
      <protection locked="0"/>
    </xf>
    <xf numFmtId="0" fontId="31" fillId="6" borderId="117" xfId="0" applyFont="1" applyFill="1" applyBorder="1" applyAlignment="1" applyProtection="1">
      <alignment horizontal="left" vertical="center" wrapText="1" shrinkToFit="1"/>
      <protection locked="0"/>
    </xf>
    <xf numFmtId="0" fontId="28" fillId="6" borderId="116" xfId="0" applyFont="1" applyFill="1" applyBorder="1" applyAlignment="1" applyProtection="1">
      <alignment horizontal="left" vertical="center"/>
      <protection locked="0"/>
    </xf>
    <xf numFmtId="0" fontId="28" fillId="6" borderId="118" xfId="0" applyFont="1" applyFill="1" applyBorder="1" applyAlignment="1" applyProtection="1">
      <alignment horizontal="left" vertical="center"/>
      <protection locked="0"/>
    </xf>
    <xf numFmtId="0" fontId="31" fillId="6" borderId="97" xfId="0" applyFont="1" applyFill="1" applyBorder="1" applyAlignment="1" applyProtection="1">
      <alignment horizontal="left" vertical="center" wrapText="1" shrinkToFit="1"/>
      <protection locked="0"/>
    </xf>
    <xf numFmtId="0" fontId="28" fillId="6" borderId="42" xfId="0" applyFont="1" applyFill="1" applyBorder="1" applyAlignment="1" applyProtection="1">
      <alignment horizontal="left" vertical="center" shrinkToFit="1"/>
      <protection locked="0"/>
    </xf>
    <xf numFmtId="0" fontId="28" fillId="6" borderId="76"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0" fillId="0" borderId="121" xfId="0" applyBorder="1">
      <alignment vertical="center"/>
    </xf>
    <xf numFmtId="0" fontId="0" fillId="0" borderId="123" xfId="0" applyBorder="1">
      <alignment vertical="center"/>
    </xf>
    <xf numFmtId="0" fontId="0" fillId="0" borderId="125" xfId="0" applyBorder="1">
      <alignment vertical="center"/>
    </xf>
    <xf numFmtId="0" fontId="0" fillId="0" borderId="127" xfId="0" applyBorder="1">
      <alignment vertical="center"/>
    </xf>
    <xf numFmtId="38" fontId="0" fillId="0" borderId="121" xfId="2" applyFont="1" applyBorder="1">
      <alignment vertical="center"/>
    </xf>
    <xf numFmtId="38" fontId="0" fillId="0" borderId="123" xfId="2" applyFont="1" applyBorder="1">
      <alignment vertical="center"/>
    </xf>
    <xf numFmtId="38" fontId="0" fillId="0" borderId="125" xfId="2" applyFont="1" applyBorder="1">
      <alignment vertical="center"/>
    </xf>
    <xf numFmtId="38" fontId="0" fillId="0" borderId="127"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0" xfId="0" applyBorder="1">
      <alignment vertical="center"/>
    </xf>
    <xf numFmtId="0" fontId="0" fillId="0" borderId="122" xfId="0" applyBorder="1">
      <alignment vertical="center"/>
    </xf>
    <xf numFmtId="0" fontId="0" fillId="0" borderId="124" xfId="0" applyBorder="1">
      <alignment vertical="center"/>
    </xf>
    <xf numFmtId="0" fontId="0" fillId="0" borderId="126"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42" xfId="0" applyBorder="1" applyAlignment="1">
      <alignment horizontal="center" vertical="center" wrapText="1"/>
    </xf>
    <xf numFmtId="0" fontId="48" fillId="0" borderId="0" xfId="8" applyFont="1" applyAlignment="1">
      <alignment horizontal="center" vertical="center" wrapText="1"/>
    </xf>
    <xf numFmtId="0" fontId="40" fillId="0" borderId="64" xfId="8" applyFont="1" applyBorder="1" applyAlignment="1">
      <alignment horizontal="center" vertical="center" wrapText="1"/>
    </xf>
    <xf numFmtId="0" fontId="40" fillId="0" borderId="45" xfId="8" applyFont="1" applyBorder="1" applyAlignment="1">
      <alignment horizontal="center" vertical="center" wrapText="1"/>
    </xf>
    <xf numFmtId="0" fontId="40" fillId="0" borderId="69" xfId="8" applyFont="1" applyBorder="1" applyAlignment="1">
      <alignment horizontal="center" vertical="center" wrapText="1"/>
    </xf>
    <xf numFmtId="38" fontId="0" fillId="0" borderId="26" xfId="2" applyFont="1" applyBorder="1">
      <alignment vertical="center"/>
    </xf>
    <xf numFmtId="38" fontId="0" fillId="0" borderId="23" xfId="2" applyFont="1" applyBorder="1">
      <alignment vertical="center"/>
    </xf>
    <xf numFmtId="188" fontId="0" fillId="0" borderId="0" xfId="0" applyNumberFormat="1">
      <alignment vertical="center"/>
    </xf>
    <xf numFmtId="188" fontId="0" fillId="0" borderId="34" xfId="0" applyNumberFormat="1" applyBorder="1" applyAlignment="1">
      <alignment horizontal="center" vertical="center"/>
    </xf>
    <xf numFmtId="188" fontId="0" fillId="0" borderId="8" xfId="0" applyNumberFormat="1" applyBorder="1" applyAlignment="1">
      <alignment horizontal="right" vertical="center"/>
    </xf>
    <xf numFmtId="188" fontId="0" fillId="0" borderId="31" xfId="0" applyNumberFormat="1" applyBorder="1" applyAlignment="1">
      <alignment horizontal="right" vertical="center"/>
    </xf>
    <xf numFmtId="188" fontId="0" fillId="0" borderId="14" xfId="0" applyNumberFormat="1" applyBorder="1" applyAlignment="1">
      <alignment horizontal="right" vertical="center"/>
    </xf>
    <xf numFmtId="188" fontId="0" fillId="0" borderId="14" xfId="0" applyNumberFormat="1" applyBorder="1">
      <alignment vertical="center"/>
    </xf>
    <xf numFmtId="188" fontId="0" fillId="0" borderId="22" xfId="0" applyNumberFormat="1" applyBorder="1" applyAlignment="1">
      <alignment horizontal="right" vertical="center"/>
    </xf>
    <xf numFmtId="188" fontId="0" fillId="0" borderId="120" xfId="0" applyNumberFormat="1" applyBorder="1">
      <alignment vertical="center"/>
    </xf>
    <xf numFmtId="188" fontId="0" fillId="0" borderId="122" xfId="0" applyNumberFormat="1" applyBorder="1">
      <alignment vertical="center"/>
    </xf>
    <xf numFmtId="188" fontId="0" fillId="0" borderId="124" xfId="0" applyNumberFormat="1" applyBorder="1">
      <alignment vertical="center"/>
    </xf>
    <xf numFmtId="188" fontId="0" fillId="0" borderId="126" xfId="0" applyNumberFormat="1" applyBorder="1">
      <alignmen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8" fillId="5" borderId="118" xfId="0" applyFont="1" applyFill="1" applyBorder="1" applyAlignment="1" applyProtection="1">
      <alignment horizontal="left" vertical="center"/>
      <protection locked="0"/>
    </xf>
    <xf numFmtId="38" fontId="28" fillId="5" borderId="76" xfId="3" applyNumberFormat="1" applyFont="1" applyFill="1" applyBorder="1" applyAlignment="1" applyProtection="1">
      <alignment horizontal="left" vertical="center" shrinkToFit="1"/>
      <protection locked="0"/>
    </xf>
    <xf numFmtId="0" fontId="28" fillId="2" borderId="0" xfId="0" applyFont="1" applyFill="1">
      <alignment vertical="center"/>
    </xf>
    <xf numFmtId="0" fontId="28" fillId="2" borderId="0" xfId="0" applyFont="1" applyFill="1" applyAlignment="1">
      <alignment horizontal="left" vertical="center"/>
    </xf>
    <xf numFmtId="0" fontId="29" fillId="2" borderId="0" xfId="0" applyFont="1" applyFill="1" applyAlignment="1">
      <alignment horizontal="left" vertical="center"/>
    </xf>
    <xf numFmtId="0" fontId="30" fillId="2" borderId="0" xfId="0" applyFont="1" applyFill="1">
      <alignment vertical="center"/>
    </xf>
    <xf numFmtId="0" fontId="28" fillId="2" borderId="48" xfId="0" applyFont="1" applyFill="1" applyBorder="1" applyAlignment="1">
      <alignment horizontal="left" vertical="center"/>
    </xf>
    <xf numFmtId="49" fontId="28" fillId="0" borderId="55" xfId="0" applyNumberFormat="1" applyFont="1" applyBorder="1" applyAlignment="1">
      <alignment horizontal="left" vertical="center"/>
    </xf>
    <xf numFmtId="184" fontId="28" fillId="0" borderId="55" xfId="0" applyNumberFormat="1" applyFont="1" applyBorder="1" applyAlignment="1">
      <alignment horizontal="left" vertical="center"/>
    </xf>
    <xf numFmtId="0" fontId="28" fillId="2" borderId="74" xfId="0" applyFont="1" applyFill="1" applyBorder="1" applyAlignment="1">
      <alignment horizontal="left" vertical="center"/>
    </xf>
    <xf numFmtId="0" fontId="28" fillId="2" borderId="63" xfId="0" applyFont="1" applyFill="1" applyBorder="1" applyAlignment="1">
      <alignment horizontal="left" vertical="center"/>
    </xf>
    <xf numFmtId="0" fontId="28" fillId="2" borderId="78" xfId="0" applyFont="1" applyFill="1" applyBorder="1" applyAlignment="1">
      <alignment horizontal="left" vertical="center"/>
    </xf>
    <xf numFmtId="0" fontId="28" fillId="2" borderId="79" xfId="0" applyFont="1" applyFill="1" applyBorder="1" applyAlignment="1">
      <alignment horizontal="left" vertical="center"/>
    </xf>
    <xf numFmtId="0" fontId="28" fillId="2" borderId="81" xfId="0" applyFont="1" applyFill="1" applyBorder="1" applyAlignment="1">
      <alignment horizontal="left" vertical="center"/>
    </xf>
    <xf numFmtId="0" fontId="28" fillId="2" borderId="64" xfId="0" applyFont="1" applyFill="1" applyBorder="1" applyAlignment="1">
      <alignment horizontal="left" vertical="center"/>
    </xf>
    <xf numFmtId="0" fontId="28" fillId="2" borderId="80" xfId="0" applyFont="1" applyFill="1" applyBorder="1" applyAlignment="1">
      <alignment horizontal="left" vertical="center"/>
    </xf>
    <xf numFmtId="0" fontId="28" fillId="2" borderId="65" xfId="0" applyFont="1" applyFill="1" applyBorder="1" applyAlignment="1">
      <alignment horizontal="left" vertical="center"/>
    </xf>
    <xf numFmtId="0" fontId="28" fillId="2" borderId="98" xfId="0" applyFont="1" applyFill="1" applyBorder="1" applyAlignment="1">
      <alignment horizontal="left" vertical="center"/>
    </xf>
    <xf numFmtId="0" fontId="28" fillId="2" borderId="99" xfId="0" applyFont="1" applyFill="1" applyBorder="1" applyAlignment="1">
      <alignment horizontal="left" vertical="center"/>
    </xf>
    <xf numFmtId="0" fontId="28" fillId="2" borderId="100" xfId="0" applyFont="1" applyFill="1" applyBorder="1" applyAlignment="1">
      <alignment horizontal="left" vertical="center"/>
    </xf>
    <xf numFmtId="0" fontId="28" fillId="2" borderId="72" xfId="5" applyFont="1" applyFill="1" applyBorder="1" applyAlignment="1">
      <alignment horizontal="left" vertical="center"/>
    </xf>
    <xf numFmtId="0" fontId="28" fillId="2" borderId="57" xfId="5" applyFont="1" applyFill="1" applyBorder="1" applyAlignment="1">
      <alignment horizontal="left" vertical="center"/>
    </xf>
    <xf numFmtId="0" fontId="28" fillId="2" borderId="71" xfId="5" applyFont="1" applyFill="1" applyBorder="1" applyAlignment="1">
      <alignment horizontal="left" vertical="center"/>
    </xf>
    <xf numFmtId="0" fontId="28" fillId="2" borderId="115" xfId="5" applyFont="1" applyFill="1" applyBorder="1" applyAlignment="1">
      <alignment horizontal="left" vertical="center"/>
    </xf>
    <xf numFmtId="0" fontId="28" fillId="2" borderId="41" xfId="5" applyFont="1" applyFill="1" applyBorder="1" applyAlignment="1">
      <alignment horizontal="left" vertical="center"/>
    </xf>
    <xf numFmtId="0" fontId="32" fillId="2" borderId="0" xfId="5" applyFont="1" applyFill="1" applyAlignment="1">
      <alignment horizontal="left" vertical="center"/>
    </xf>
    <xf numFmtId="58" fontId="28" fillId="5" borderId="75" xfId="0" applyNumberFormat="1" applyFont="1" applyFill="1" applyBorder="1" applyAlignment="1" applyProtection="1">
      <alignment horizontal="left" vertical="center"/>
      <protection locked="0"/>
    </xf>
    <xf numFmtId="0" fontId="28" fillId="5" borderId="77" xfId="0" applyFont="1" applyFill="1" applyBorder="1" applyAlignment="1" applyProtection="1">
      <alignment horizontal="left" vertical="center"/>
      <protection locked="0"/>
    </xf>
    <xf numFmtId="0" fontId="26" fillId="0" borderId="0" xfId="0" applyFont="1">
      <alignment vertical="center"/>
    </xf>
    <xf numFmtId="0" fontId="0" fillId="0" borderId="51" xfId="0" applyBorder="1">
      <alignment vertical="center"/>
    </xf>
    <xf numFmtId="0" fontId="0" fillId="0" borderId="2" xfId="0" applyBorder="1">
      <alignment vertical="center"/>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1" xfId="2" applyFont="1" applyBorder="1" applyProtection="1">
      <alignment vertical="center"/>
    </xf>
    <xf numFmtId="188" fontId="0" fillId="0" borderId="128" xfId="0" applyNumberFormat="1" applyBorder="1">
      <alignment vertical="center"/>
    </xf>
    <xf numFmtId="38" fontId="0" fillId="0" borderId="123" xfId="2" applyFont="1" applyBorder="1" applyProtection="1">
      <alignment vertical="center"/>
    </xf>
    <xf numFmtId="38" fontId="0" fillId="0" borderId="20" xfId="2" applyFont="1" applyBorder="1" applyProtection="1">
      <alignment vertical="center"/>
    </xf>
    <xf numFmtId="188" fontId="0" fillId="0" borderId="129" xfId="0" applyNumberFormat="1" applyBorder="1">
      <alignment vertical="center"/>
    </xf>
    <xf numFmtId="0" fontId="0" fillId="0" borderId="129" xfId="0" applyBorder="1">
      <alignment vertical="center"/>
    </xf>
    <xf numFmtId="38" fontId="0" fillId="0" borderId="20" xfId="2" applyFont="1" applyFill="1" applyBorder="1" applyProtection="1">
      <alignment vertical="center"/>
    </xf>
    <xf numFmtId="38" fontId="0" fillId="0" borderId="125" xfId="2" applyFont="1" applyBorder="1" applyProtection="1">
      <alignment vertical="center"/>
    </xf>
    <xf numFmtId="38" fontId="0" fillId="0" borderId="25" xfId="2" applyFont="1" applyBorder="1" applyProtection="1">
      <alignment vertical="center"/>
    </xf>
    <xf numFmtId="188" fontId="0" fillId="0" borderId="130" xfId="0" applyNumberFormat="1" applyBorder="1">
      <alignment vertical="center"/>
    </xf>
    <xf numFmtId="38" fontId="0" fillId="0" borderId="127" xfId="2" applyFont="1" applyBorder="1" applyProtection="1">
      <alignment vertical="center"/>
    </xf>
    <xf numFmtId="188" fontId="0" fillId="0" borderId="119" xfId="0" applyNumberFormat="1" applyBorder="1">
      <alignment vertical="center"/>
    </xf>
    <xf numFmtId="188" fontId="0" fillId="5" borderId="54" xfId="0" applyNumberFormat="1" applyFill="1" applyBorder="1" applyAlignment="1" applyProtection="1">
      <alignment horizontal="right" vertical="center"/>
      <protection locked="0"/>
    </xf>
    <xf numFmtId="188" fontId="0" fillId="5" borderId="30" xfId="0" applyNumberFormat="1" applyFill="1" applyBorder="1" applyAlignment="1" applyProtection="1">
      <alignment horizontal="right" vertical="center"/>
      <protection locked="0"/>
    </xf>
    <xf numFmtId="188" fontId="0" fillId="5" borderId="21" xfId="0" applyNumberFormat="1" applyFill="1" applyBorder="1" applyAlignment="1" applyProtection="1">
      <alignment horizontal="right" vertical="center"/>
      <protection locked="0"/>
    </xf>
    <xf numFmtId="188" fontId="0" fillId="5" borderId="29" xfId="0" applyNumberFormat="1" applyFill="1" applyBorder="1" applyAlignment="1" applyProtection="1">
      <alignment horizontal="right" vertical="center"/>
      <protection locked="0"/>
    </xf>
    <xf numFmtId="188" fontId="0" fillId="0" borderId="31" xfId="0" applyNumberFormat="1" applyBorder="1" applyAlignment="1" applyProtection="1">
      <alignment horizontal="right" vertical="center"/>
      <protection locked="0"/>
    </xf>
    <xf numFmtId="188" fontId="0" fillId="0" borderId="14" xfId="0" applyNumberFormat="1" applyBorder="1" applyAlignment="1" applyProtection="1">
      <alignment horizontal="right" vertical="center"/>
      <protection locked="0"/>
    </xf>
    <xf numFmtId="188" fontId="0" fillId="5" borderId="54" xfId="0" applyNumberFormat="1" applyFill="1" applyBorder="1" applyProtection="1">
      <alignment vertical="center"/>
      <protection locked="0"/>
    </xf>
    <xf numFmtId="188" fontId="0" fillId="5" borderId="30" xfId="0" applyNumberFormat="1" applyFill="1" applyBorder="1" applyProtection="1">
      <alignment vertical="center"/>
      <protection locked="0"/>
    </xf>
    <xf numFmtId="188"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8"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8"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8"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34" fillId="0" borderId="0" xfId="0" applyFont="1">
      <alignment vertical="center"/>
    </xf>
    <xf numFmtId="0" fontId="35" fillId="0" borderId="0" xfId="0" applyFont="1">
      <alignment vertical="center"/>
    </xf>
    <xf numFmtId="0" fontId="36" fillId="0" borderId="0" xfId="8" applyFont="1">
      <alignment vertical="center"/>
    </xf>
    <xf numFmtId="0" fontId="37" fillId="0" borderId="0" xfId="8" applyFont="1">
      <alignment vertical="center"/>
    </xf>
    <xf numFmtId="0" fontId="39" fillId="0" borderId="0" xfId="9" applyFont="1">
      <alignment vertical="center"/>
    </xf>
    <xf numFmtId="0" fontId="40" fillId="0" borderId="0" xfId="9" applyFont="1">
      <alignment vertical="center"/>
    </xf>
    <xf numFmtId="0" fontId="43" fillId="0" borderId="0" xfId="9" applyFont="1" applyAlignment="1">
      <alignment horizontal="left" vertical="center"/>
    </xf>
    <xf numFmtId="0" fontId="39" fillId="0" borderId="0" xfId="9" applyFont="1" applyAlignment="1">
      <alignment horizontal="left" vertical="center"/>
    </xf>
    <xf numFmtId="0" fontId="40" fillId="0" borderId="0" xfId="9" applyFont="1" applyAlignment="1">
      <alignment vertical="center" wrapText="1"/>
    </xf>
    <xf numFmtId="0" fontId="39" fillId="0" borderId="0" xfId="9" applyFont="1" applyAlignment="1">
      <alignment horizontal="left" vertical="top"/>
    </xf>
    <xf numFmtId="0" fontId="40" fillId="0" borderId="0" xfId="9" applyFont="1" applyAlignment="1">
      <alignment horizontal="left" vertical="center"/>
    </xf>
    <xf numFmtId="0" fontId="13" fillId="0" borderId="0" xfId="0" applyFont="1" applyAlignment="1">
      <alignment vertical="center" wrapText="1"/>
    </xf>
    <xf numFmtId="0" fontId="15" fillId="0" borderId="0" xfId="9" applyFont="1">
      <alignment vertical="center"/>
    </xf>
    <xf numFmtId="177" fontId="39" fillId="0" borderId="0" xfId="9" applyNumberFormat="1" applyFont="1">
      <alignment vertical="center"/>
    </xf>
    <xf numFmtId="0" fontId="43" fillId="0" borderId="0" xfId="9" applyFont="1">
      <alignment vertical="center"/>
    </xf>
    <xf numFmtId="0" fontId="44" fillId="0" borderId="0" xfId="9" applyFont="1" applyAlignment="1">
      <alignment horizontal="justify" vertical="center"/>
    </xf>
    <xf numFmtId="0" fontId="40" fillId="0" borderId="0" xfId="9" applyFont="1" applyAlignment="1">
      <alignment horizontal="center" vertical="center"/>
    </xf>
    <xf numFmtId="0" fontId="15" fillId="0" borderId="0" xfId="0" applyFont="1" applyAlignment="1">
      <alignment horizontal="center" vertical="center"/>
    </xf>
    <xf numFmtId="0" fontId="20" fillId="0" borderId="42" xfId="0" applyFont="1" applyBorder="1" applyAlignment="1">
      <alignment horizontal="center" vertical="center" wrapText="1"/>
    </xf>
    <xf numFmtId="0" fontId="40" fillId="0" borderId="64" xfId="8" applyFont="1" applyBorder="1" applyAlignment="1">
      <alignment vertical="center" wrapText="1"/>
    </xf>
    <xf numFmtId="0" fontId="28" fillId="5" borderId="72" xfId="0" applyFont="1" applyFill="1" applyBorder="1" applyAlignment="1" applyProtection="1">
      <alignment horizontal="left" vertical="center"/>
      <protection locked="0"/>
    </xf>
    <xf numFmtId="0" fontId="28" fillId="5" borderId="71" xfId="0" applyFont="1" applyFill="1" applyBorder="1" applyAlignment="1" applyProtection="1">
      <alignment horizontal="left" vertical="center"/>
      <protection locked="0"/>
    </xf>
    <xf numFmtId="49" fontId="28" fillId="5" borderId="71" xfId="0" applyNumberFormat="1" applyFont="1" applyFill="1" applyBorder="1" applyAlignment="1" applyProtection="1">
      <alignment horizontal="left" vertical="center"/>
      <protection locked="0"/>
    </xf>
    <xf numFmtId="0" fontId="28" fillId="5" borderId="115" xfId="0" applyFont="1" applyFill="1" applyBorder="1" applyAlignment="1" applyProtection="1">
      <alignment horizontal="left" vertical="center"/>
      <protection locked="0"/>
    </xf>
    <xf numFmtId="0" fontId="28" fillId="5" borderId="41" xfId="0" applyFont="1" applyFill="1" applyBorder="1" applyAlignment="1" applyProtection="1">
      <alignment horizontal="left" vertical="center"/>
      <protection locked="0"/>
    </xf>
    <xf numFmtId="0" fontId="8" fillId="0" borderId="0" xfId="0" applyFont="1">
      <alignment vertical="center"/>
    </xf>
    <xf numFmtId="0" fontId="25" fillId="0" borderId="0" xfId="0" applyFont="1" applyAlignment="1">
      <alignment horizontal="center"/>
    </xf>
    <xf numFmtId="58" fontId="15" fillId="0" borderId="0" xfId="0" applyNumberFormat="1" applyFont="1" applyAlignment="1">
      <alignment vertical="center" wrapText="1"/>
    </xf>
    <xf numFmtId="0" fontId="15" fillId="0" borderId="0" xfId="0" applyFont="1" applyAlignment="1">
      <alignment vertical="center" wrapText="1"/>
    </xf>
    <xf numFmtId="0" fontId="12" fillId="0" borderId="0" xfId="0" applyFont="1">
      <alignment vertical="center"/>
    </xf>
    <xf numFmtId="0" fontId="26" fillId="0" borderId="0" xfId="0" applyFont="1" applyAlignment="1">
      <alignment horizontal="right"/>
    </xf>
    <xf numFmtId="0" fontId="15" fillId="0" borderId="0" xfId="0" applyFont="1" applyAlignment="1">
      <alignment vertical="center" shrinkToFit="1"/>
    </xf>
    <xf numFmtId="0" fontId="7" fillId="0" borderId="0" xfId="0" applyFont="1">
      <alignment vertical="center"/>
    </xf>
    <xf numFmtId="0" fontId="15" fillId="0" borderId="0" xfId="0" applyFont="1" applyAlignment="1">
      <alignment vertical="distributed" wrapText="1"/>
    </xf>
    <xf numFmtId="38" fontId="28" fillId="0" borderId="41" xfId="3" applyNumberFormat="1" applyFont="1" applyFill="1" applyBorder="1" applyAlignment="1" applyProtection="1">
      <alignment horizontal="left" vertical="center" shrinkToFit="1"/>
    </xf>
    <xf numFmtId="0" fontId="44" fillId="0" borderId="0" xfId="0" applyFont="1" applyAlignment="1">
      <alignment vertical="center" wrapText="1"/>
    </xf>
    <xf numFmtId="0" fontId="54" fillId="0" borderId="0" xfId="0" applyFont="1" applyAlignment="1">
      <alignment vertical="center" wrapText="1"/>
    </xf>
    <xf numFmtId="182" fontId="15" fillId="0" borderId="37" xfId="0" applyNumberFormat="1" applyFont="1" applyBorder="1" applyAlignment="1">
      <alignment horizontal="right" vertical="center"/>
    </xf>
    <xf numFmtId="182" fontId="15" fillId="0" borderId="3" xfId="0" applyNumberFormat="1" applyFont="1" applyBorder="1" applyAlignment="1">
      <alignment horizontal="right" vertical="center"/>
    </xf>
    <xf numFmtId="182" fontId="15" fillId="0" borderId="5" xfId="0" applyNumberFormat="1" applyFont="1" applyBorder="1" applyAlignment="1">
      <alignment horizontal="right" vertical="center"/>
    </xf>
    <xf numFmtId="182" fontId="15" fillId="0" borderId="9" xfId="0" applyNumberFormat="1" applyFont="1" applyBorder="1" applyAlignment="1">
      <alignment horizontal="right" vertical="center"/>
    </xf>
    <xf numFmtId="0" fontId="0" fillId="0" borderId="41" xfId="0" applyBorder="1" applyAlignment="1">
      <alignment horizontal="center" vertical="center"/>
    </xf>
    <xf numFmtId="0" fontId="0" fillId="0" borderId="6" xfId="0" applyBorder="1" applyAlignment="1">
      <alignment horizontal="left" vertical="center"/>
    </xf>
    <xf numFmtId="0" fontId="0" fillId="0" borderId="0" xfId="0" applyAlignment="1">
      <alignment horizontal="center" vertical="center"/>
    </xf>
    <xf numFmtId="0" fontId="0" fillId="0" borderId="69" xfId="0" applyBorder="1" applyAlignment="1">
      <alignment horizontal="center" vertical="center"/>
    </xf>
    <xf numFmtId="0" fontId="0" fillId="0" borderId="40" xfId="0" applyBorder="1" applyAlignment="1">
      <alignment horizontal="center" vertical="center"/>
    </xf>
    <xf numFmtId="185" fontId="28" fillId="5" borderId="133" xfId="0" applyNumberFormat="1" applyFont="1" applyFill="1" applyBorder="1" applyAlignment="1" applyProtection="1">
      <alignment horizontal="left" vertical="center"/>
      <protection locked="0"/>
    </xf>
    <xf numFmtId="0" fontId="28" fillId="5" borderId="42" xfId="0" applyFont="1" applyFill="1" applyBorder="1" applyAlignment="1" applyProtection="1">
      <alignment horizontal="left" vertical="center"/>
      <protection locked="0"/>
    </xf>
    <xf numFmtId="0" fontId="28" fillId="5" borderId="133" xfId="0" applyFont="1" applyFill="1" applyBorder="1" applyAlignment="1" applyProtection="1">
      <alignment horizontal="left" vertical="center"/>
      <protection locked="0"/>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36" xfId="0" applyBorder="1" applyAlignment="1">
      <alignment horizontal="distributed" vertical="distributed" indent="1"/>
    </xf>
    <xf numFmtId="188" fontId="0" fillId="0" borderId="37" xfId="0" applyNumberFormat="1" applyBorder="1" applyAlignment="1">
      <alignment horizontal="distributed" vertical="distributed" indent="1"/>
    </xf>
    <xf numFmtId="0" fontId="0" fillId="0" borderId="38" xfId="0" applyBorder="1" applyAlignment="1">
      <alignment horizontal="distributed" vertical="center" indent="1"/>
    </xf>
    <xf numFmtId="188" fontId="0" fillId="0" borderId="35" xfId="0" applyNumberFormat="1" applyBorder="1" applyAlignment="1">
      <alignment horizontal="distributed" vertical="center" indent="1"/>
    </xf>
    <xf numFmtId="0" fontId="0" fillId="0" borderId="35" xfId="0" applyBorder="1" applyAlignment="1">
      <alignment horizontal="center" vertical="center"/>
    </xf>
    <xf numFmtId="0" fontId="0" fillId="0" borderId="39" xfId="0" applyBorder="1" applyAlignment="1">
      <alignment horizontal="center" vertical="center"/>
    </xf>
    <xf numFmtId="0" fontId="0" fillId="0" borderId="36" xfId="0" applyBorder="1" applyAlignment="1">
      <alignment horizontal="distributed" vertical="center" indent="1"/>
    </xf>
    <xf numFmtId="188" fontId="0" fillId="0" borderId="39" xfId="0" applyNumberFormat="1" applyBorder="1" applyAlignment="1">
      <alignment horizontal="distributed" vertical="center" indent="1"/>
    </xf>
    <xf numFmtId="0" fontId="0" fillId="0" borderId="47" xfId="0" applyBorder="1" applyAlignment="1">
      <alignment horizontal="center" vertical="center"/>
    </xf>
    <xf numFmtId="0" fontId="0" fillId="0" borderId="8" xfId="0" applyBorder="1">
      <alignment vertical="center"/>
    </xf>
    <xf numFmtId="188" fontId="0" fillId="0" borderId="9" xfId="0" applyNumberFormat="1" applyBorder="1" applyAlignment="1">
      <alignment horizontal="right" vertical="center"/>
    </xf>
    <xf numFmtId="0" fontId="0" fillId="0" borderId="22" xfId="0" applyBorder="1">
      <alignment vertical="center"/>
    </xf>
    <xf numFmtId="188" fontId="0" fillId="0" borderId="18" xfId="0" applyNumberFormat="1" applyBorder="1" applyAlignment="1">
      <alignment horizontal="right" vertical="center"/>
    </xf>
    <xf numFmtId="0" fontId="0" fillId="0" borderId="28" xfId="0" applyBorder="1" applyAlignment="1">
      <alignment horizontal="center" vertical="center"/>
    </xf>
    <xf numFmtId="188" fontId="0" fillId="0" borderId="28" xfId="0" applyNumberFormat="1" applyBorder="1" applyAlignment="1">
      <alignment horizontal="right" vertical="center"/>
    </xf>
    <xf numFmtId="188" fontId="0" fillId="0" borderId="19" xfId="0" applyNumberFormat="1" applyBorder="1">
      <alignment vertical="center"/>
    </xf>
    <xf numFmtId="188" fontId="0" fillId="0" borderId="20" xfId="0" applyNumberFormat="1" applyBorder="1">
      <alignment vertical="center"/>
    </xf>
    <xf numFmtId="0" fontId="0" fillId="0" borderId="14" xfId="0" applyBorder="1" applyAlignment="1">
      <alignment horizontal="center" vertical="center"/>
    </xf>
    <xf numFmtId="188" fontId="0" fillId="0" borderId="13" xfId="0" applyNumberFormat="1" applyBorder="1" applyAlignment="1">
      <alignment horizontal="right" vertical="center"/>
    </xf>
    <xf numFmtId="0" fontId="0" fillId="0" borderId="15"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left" vertical="center"/>
    </xf>
    <xf numFmtId="188" fontId="0" fillId="0" borderId="43" xfId="0" applyNumberFormat="1" applyBorder="1">
      <alignment vertical="center"/>
    </xf>
    <xf numFmtId="188" fontId="0" fillId="0" borderId="131" xfId="0" applyNumberFormat="1" applyBorder="1">
      <alignment vertical="center"/>
    </xf>
    <xf numFmtId="0" fontId="0" fillId="0" borderId="29" xfId="0" applyBorder="1" applyAlignment="1">
      <alignment horizontal="center" vertical="center"/>
    </xf>
    <xf numFmtId="188" fontId="0" fillId="0" borderId="32" xfId="0" applyNumberFormat="1" applyBorder="1">
      <alignment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33" xfId="0" applyBorder="1" applyAlignment="1">
      <alignment horizontal="left" vertical="center"/>
    </xf>
    <xf numFmtId="188" fontId="0" fillId="0" borderId="27" xfId="0" applyNumberFormat="1" applyBorder="1">
      <alignment vertical="center"/>
    </xf>
    <xf numFmtId="188" fontId="0" fillId="0" borderId="132" xfId="0" applyNumberFormat="1" applyBorder="1">
      <alignment vertical="center"/>
    </xf>
    <xf numFmtId="0" fontId="0" fillId="0" borderId="31" xfId="0" applyBorder="1" applyAlignment="1">
      <alignment horizontal="center" vertical="center"/>
    </xf>
    <xf numFmtId="188" fontId="0" fillId="0" borderId="17" xfId="0" applyNumberFormat="1" applyBorder="1">
      <alignment vertical="center"/>
    </xf>
    <xf numFmtId="0" fontId="0" fillId="0" borderId="24" xfId="0" applyBorder="1" applyAlignment="1">
      <alignment horizontal="center" vertical="center"/>
    </xf>
    <xf numFmtId="0" fontId="0" fillId="0" borderId="34" xfId="0" applyBorder="1" applyAlignment="1">
      <alignment horizontal="left" vertical="center"/>
    </xf>
    <xf numFmtId="188" fontId="0" fillId="0" borderId="24" xfId="0" applyNumberFormat="1" applyBorder="1">
      <alignment vertical="center"/>
    </xf>
    <xf numFmtId="188" fontId="0" fillId="0" borderId="13" xfId="0" applyNumberFormat="1" applyBorder="1">
      <alignment vertical="center"/>
    </xf>
    <xf numFmtId="0" fontId="0" fillId="0" borderId="0" xfId="0" applyAlignment="1">
      <alignment horizontal="left" vertical="center"/>
    </xf>
    <xf numFmtId="0" fontId="0" fillId="0" borderId="8" xfId="0" applyBorder="1" applyAlignment="1">
      <alignment horizontal="left" vertical="center" shrinkToFit="1"/>
    </xf>
    <xf numFmtId="0" fontId="0" fillId="0" borderId="8" xfId="0" applyBorder="1" applyAlignment="1">
      <alignment horizontal="left" vertical="center"/>
    </xf>
    <xf numFmtId="0" fontId="0" fillId="5" borderId="6" xfId="0" applyFill="1" applyBorder="1" applyAlignment="1" applyProtection="1">
      <alignment horizontal="left" vertical="center" shrinkToFit="1"/>
      <protection locked="0"/>
    </xf>
    <xf numFmtId="188" fontId="0" fillId="5" borderId="5" xfId="0" applyNumberFormat="1" applyFill="1" applyBorder="1" applyProtection="1">
      <alignment vertical="center"/>
      <protection locked="0"/>
    </xf>
    <xf numFmtId="0" fontId="0" fillId="5" borderId="4" xfId="0"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8" fontId="0" fillId="5" borderId="10" xfId="0" applyNumberFormat="1" applyFill="1" applyBorder="1" applyProtection="1">
      <alignment vertical="center"/>
      <protection locked="0"/>
    </xf>
    <xf numFmtId="0" fontId="0" fillId="5" borderId="1"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188" fontId="0" fillId="0" borderId="43" xfId="0" applyNumberFormat="1" applyBorder="1" applyAlignment="1">
      <alignment horizontal="right" vertical="center"/>
    </xf>
    <xf numFmtId="0" fontId="0" fillId="5" borderId="29" xfId="0" applyFill="1" applyBorder="1" applyAlignment="1" applyProtection="1">
      <alignment horizontal="left" vertical="center" shrinkToFit="1"/>
      <protection locked="0"/>
    </xf>
    <xf numFmtId="188" fontId="0" fillId="5" borderId="32" xfId="0" applyNumberFormat="1" applyFill="1" applyBorder="1" applyProtection="1">
      <alignmen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1" xfId="0" applyFill="1" applyBorder="1" applyAlignment="1" applyProtection="1">
      <alignment horizontal="left" vertical="center" shrinkToFit="1"/>
      <protection locked="0"/>
    </xf>
    <xf numFmtId="188" fontId="0" fillId="5" borderId="3" xfId="0" applyNumberFormat="1" applyFill="1" applyBorder="1" applyProtection="1">
      <alignmen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0" fontId="0" fillId="0" borderId="7" xfId="0" applyBorder="1" applyAlignment="1">
      <alignment horizontal="left" vertical="center"/>
    </xf>
    <xf numFmtId="188" fontId="0" fillId="0" borderId="25" xfId="0" applyNumberFormat="1" applyBorder="1">
      <alignment vertical="center"/>
    </xf>
    <xf numFmtId="0" fontId="0" fillId="5" borderId="54" xfId="0" applyFill="1" applyBorder="1" applyProtection="1">
      <alignment vertical="center"/>
      <protection locked="0"/>
    </xf>
    <xf numFmtId="0" fontId="0" fillId="5" borderId="30" xfId="0" applyFill="1" applyBorder="1" applyProtection="1">
      <alignment vertical="center"/>
      <protection locked="0"/>
    </xf>
    <xf numFmtId="0" fontId="0" fillId="0" borderId="14" xfId="0" applyBorder="1">
      <alignment vertical="center"/>
    </xf>
    <xf numFmtId="0" fontId="0" fillId="0" borderId="29" xfId="0" applyBorder="1">
      <alignment vertical="center"/>
    </xf>
    <xf numFmtId="0" fontId="0" fillId="0" borderId="31" xfId="0" applyBorder="1">
      <alignment vertical="center"/>
    </xf>
    <xf numFmtId="0" fontId="0" fillId="5" borderId="29" xfId="0" applyFill="1" applyBorder="1" applyProtection="1">
      <alignment vertical="center"/>
      <protection locked="0"/>
    </xf>
    <xf numFmtId="0" fontId="0" fillId="5" borderId="21" xfId="0" applyFill="1" applyBorder="1" applyProtection="1">
      <alignment vertical="center"/>
      <protection locked="0"/>
    </xf>
    <xf numFmtId="0" fontId="0" fillId="0" borderId="0" xfId="0" applyAlignment="1">
      <alignment horizontal="center" vertical="center" shrinkToFit="1"/>
    </xf>
    <xf numFmtId="0" fontId="0" fillId="0" borderId="0" xfId="0" applyAlignment="1">
      <alignment vertical="center" shrinkToFit="1"/>
    </xf>
    <xf numFmtId="0" fontId="0" fillId="0" borderId="63" xfId="0" applyBorder="1" applyAlignment="1">
      <alignment vertical="center" shrinkToFit="1"/>
    </xf>
    <xf numFmtId="0" fontId="0" fillId="0" borderId="0" xfId="0" applyAlignment="1">
      <alignment horizontal="left" vertical="center" wrapText="1" shrinkToFit="1"/>
    </xf>
    <xf numFmtId="177" fontId="0" fillId="0" borderId="32" xfId="0" applyNumberFormat="1" applyBorder="1" applyAlignment="1">
      <alignment horizontal="center" vertical="center"/>
    </xf>
    <xf numFmtId="0" fontId="0" fillId="0" borderId="52" xfId="0" applyBorder="1" applyAlignment="1">
      <alignment horizontal="center" vertical="center"/>
    </xf>
    <xf numFmtId="177" fontId="0" fillId="0" borderId="37" xfId="0" applyNumberFormat="1" applyBorder="1" applyAlignment="1">
      <alignment horizontal="center" vertical="center"/>
    </xf>
    <xf numFmtId="0" fontId="0" fillId="0" borderId="49" xfId="0" applyBorder="1" applyAlignment="1">
      <alignment horizontal="left" vertical="center"/>
    </xf>
    <xf numFmtId="0" fontId="0" fillId="0" borderId="50" xfId="0" applyBorder="1" applyAlignment="1">
      <alignment vertical="center" shrinkToFit="1"/>
    </xf>
    <xf numFmtId="0" fontId="0" fillId="0" borderId="10" xfId="0" applyBorder="1" applyAlignment="1">
      <alignment horizontal="center" vertical="center" shrinkToFit="1"/>
    </xf>
    <xf numFmtId="0" fontId="0" fillId="0" borderId="135" xfId="0" applyBorder="1" applyAlignment="1">
      <alignment vertical="center" shrinkToFit="1"/>
    </xf>
    <xf numFmtId="0" fontId="0" fillId="3" borderId="16" xfId="0" applyFill="1" applyBorder="1" applyAlignment="1" applyProtection="1">
      <alignment horizontal="center" vertical="center" wrapText="1" shrinkToFit="1"/>
      <protection locked="0"/>
    </xf>
    <xf numFmtId="0" fontId="0" fillId="3" borderId="6" xfId="0" applyFill="1" applyBorder="1" applyAlignment="1" applyProtection="1">
      <alignment horizontal="left" vertical="center" shrinkToFit="1"/>
      <protection locked="0"/>
    </xf>
    <xf numFmtId="188" fontId="0" fillId="3" borderId="5" xfId="0" applyNumberFormat="1" applyFill="1" applyBorder="1" applyProtection="1">
      <alignment vertical="center"/>
      <protection locked="0"/>
    </xf>
    <xf numFmtId="0" fontId="0" fillId="3" borderId="54" xfId="0" applyFill="1" applyBorder="1" applyAlignment="1" applyProtection="1">
      <alignment horizontal="left" vertical="center"/>
      <protection locked="0"/>
    </xf>
    <xf numFmtId="0" fontId="0" fillId="3" borderId="4"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0" fillId="3" borderId="12" xfId="0" applyFill="1" applyBorder="1" applyAlignment="1" applyProtection="1">
      <alignment horizontal="left" vertical="center"/>
      <protection locked="0"/>
    </xf>
    <xf numFmtId="188" fontId="0" fillId="3" borderId="10" xfId="0" applyNumberFormat="1" applyFill="1" applyBorder="1" applyProtection="1">
      <alignment vertical="center"/>
      <protection locked="0"/>
    </xf>
    <xf numFmtId="0" fontId="0" fillId="3" borderId="30" xfId="0" applyFill="1" applyBorder="1" applyAlignment="1" applyProtection="1">
      <alignment horizontal="left" vertical="center"/>
      <protection locked="0"/>
    </xf>
    <xf numFmtId="188" fontId="0" fillId="3" borderId="1" xfId="0" applyNumberFormat="1" applyFill="1" applyBorder="1" applyProtection="1">
      <alignment vertical="center"/>
      <protection locked="0"/>
    </xf>
    <xf numFmtId="0" fontId="0" fillId="3" borderId="1" xfId="0" applyFill="1" applyBorder="1" applyProtection="1">
      <alignment vertical="center"/>
      <protection locked="0"/>
    </xf>
    <xf numFmtId="0" fontId="0" fillId="3" borderId="20" xfId="0" applyFill="1" applyBorder="1" applyAlignment="1" applyProtection="1">
      <alignment horizontal="center" vertical="center"/>
      <protection locked="0"/>
    </xf>
    <xf numFmtId="0" fontId="0" fillId="3" borderId="29" xfId="0" applyFill="1" applyBorder="1" applyAlignment="1" applyProtection="1">
      <alignment horizontal="left" vertical="center"/>
      <protection locked="0"/>
    </xf>
    <xf numFmtId="188" fontId="0" fillId="3" borderId="32" xfId="0" applyNumberFormat="1" applyFill="1" applyBorder="1" applyProtection="1">
      <alignment vertical="center"/>
      <protection locked="0"/>
    </xf>
    <xf numFmtId="188" fontId="0" fillId="3" borderId="26" xfId="0" applyNumberFormat="1" applyFill="1" applyBorder="1" applyProtection="1">
      <alignment vertical="center"/>
      <protection locked="0"/>
    </xf>
    <xf numFmtId="0" fontId="0" fillId="3" borderId="26" xfId="0" applyFill="1" applyBorder="1" applyProtection="1">
      <alignment vertical="center"/>
      <protection locked="0"/>
    </xf>
    <xf numFmtId="0" fontId="0" fillId="3" borderId="27" xfId="0" applyFill="1" applyBorder="1" applyAlignment="1" applyProtection="1">
      <alignment horizontal="center" vertical="center"/>
      <protection locked="0"/>
    </xf>
    <xf numFmtId="0" fontId="0" fillId="3" borderId="21" xfId="0" applyFill="1" applyBorder="1" applyAlignment="1" applyProtection="1">
      <alignment horizontal="left" vertical="center"/>
      <protection locked="0"/>
    </xf>
    <xf numFmtId="188" fontId="0" fillId="3" borderId="3" xfId="0" applyNumberFormat="1" applyFill="1" applyBorder="1" applyProtection="1">
      <alignment vertical="center"/>
      <protection locked="0"/>
    </xf>
    <xf numFmtId="188" fontId="0" fillId="3" borderId="16" xfId="0" applyNumberFormat="1" applyFill="1" applyBorder="1" applyProtection="1">
      <alignment vertical="center"/>
      <protection locked="0"/>
    </xf>
    <xf numFmtId="0" fontId="0" fillId="3" borderId="16" xfId="0" applyFill="1" applyBorder="1" applyProtection="1">
      <alignment vertical="center"/>
      <protection locked="0"/>
    </xf>
    <xf numFmtId="0" fontId="0" fillId="3" borderId="25"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188" fontId="0" fillId="3" borderId="54" xfId="0" applyNumberFormat="1" applyFill="1" applyBorder="1" applyProtection="1">
      <alignment vertical="center"/>
      <protection locked="0"/>
    </xf>
    <xf numFmtId="188" fontId="0" fillId="3" borderId="30" xfId="0" applyNumberFormat="1" applyFill="1" applyBorder="1" applyProtection="1">
      <alignment vertical="center"/>
      <protection locked="0"/>
    </xf>
    <xf numFmtId="188" fontId="0" fillId="3" borderId="21" xfId="0" applyNumberFormat="1" applyFill="1" applyBorder="1" applyProtection="1">
      <alignment vertical="center"/>
      <protection locked="0"/>
    </xf>
    <xf numFmtId="188" fontId="0" fillId="3" borderId="54" xfId="0" applyNumberFormat="1" applyFill="1" applyBorder="1" applyAlignment="1" applyProtection="1">
      <alignment horizontal="right" vertical="center"/>
      <protection locked="0"/>
    </xf>
    <xf numFmtId="188" fontId="0" fillId="3" borderId="30" xfId="0" applyNumberFormat="1" applyFill="1" applyBorder="1" applyAlignment="1" applyProtection="1">
      <alignment horizontal="right" vertical="center"/>
      <protection locked="0"/>
    </xf>
    <xf numFmtId="188" fontId="0" fillId="3" borderId="21" xfId="0" applyNumberFormat="1" applyFill="1" applyBorder="1" applyAlignment="1" applyProtection="1">
      <alignment horizontal="right" vertical="center"/>
      <protection locked="0"/>
    </xf>
    <xf numFmtId="188" fontId="0" fillId="3" borderId="29" xfId="0" applyNumberFormat="1" applyFill="1" applyBorder="1" applyAlignment="1" applyProtection="1">
      <alignment horizontal="right" vertical="center"/>
      <protection locked="0"/>
    </xf>
    <xf numFmtId="38" fontId="0" fillId="3" borderId="19" xfId="2" applyFont="1" applyFill="1" applyBorder="1" applyProtection="1">
      <alignment vertical="center"/>
      <protection locked="0"/>
    </xf>
    <xf numFmtId="38" fontId="0" fillId="3" borderId="20" xfId="2" applyFon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38" fontId="0" fillId="3" borderId="27" xfId="2" applyFont="1" applyFill="1" applyBorder="1" applyProtection="1">
      <alignment vertical="center"/>
      <protection locked="0"/>
    </xf>
    <xf numFmtId="188" fontId="0" fillId="3" borderId="6" xfId="0" applyNumberFormat="1" applyFill="1" applyBorder="1" applyProtection="1">
      <alignment vertical="center"/>
      <protection locked="0"/>
    </xf>
    <xf numFmtId="188" fontId="0" fillId="3" borderId="12" xfId="0" applyNumberFormat="1" applyFill="1" applyBorder="1" applyProtection="1">
      <alignment vertical="center"/>
      <protection locked="0"/>
    </xf>
    <xf numFmtId="188" fontId="0" fillId="3" borderId="7" xfId="0" applyNumberForma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0" fontId="0" fillId="5" borderId="16" xfId="0" applyFill="1" applyBorder="1" applyAlignment="1" applyProtection="1">
      <alignment horizontal="center" vertical="center" wrapText="1" shrinkToFit="1"/>
      <protection locked="0"/>
    </xf>
    <xf numFmtId="181" fontId="15" fillId="0" borderId="3" xfId="0" applyNumberFormat="1" applyFont="1" applyBorder="1" applyAlignment="1">
      <alignment horizontal="right" vertical="center"/>
    </xf>
    <xf numFmtId="181" fontId="15" fillId="0" borderId="68" xfId="0" applyNumberFormat="1" applyFont="1" applyBorder="1" applyAlignment="1">
      <alignment horizontal="right" vertical="center"/>
    </xf>
    <xf numFmtId="181" fontId="15" fillId="0" borderId="9" xfId="0" applyNumberFormat="1" applyFont="1" applyBorder="1" applyAlignment="1">
      <alignment horizontal="right" vertical="center"/>
    </xf>
    <xf numFmtId="0" fontId="40" fillId="0" borderId="0" xfId="9" applyFont="1" applyAlignment="1">
      <alignment vertical="center"/>
    </xf>
    <xf numFmtId="40" fontId="0" fillId="0" borderId="1" xfId="2" applyNumberFormat="1" applyFont="1" applyFill="1" applyBorder="1" applyAlignment="1">
      <alignment horizontal="right" vertical="center"/>
    </xf>
    <xf numFmtId="40" fontId="0" fillId="0" borderId="10" xfId="2" applyNumberFormat="1" applyFont="1" applyFill="1" applyBorder="1" applyAlignment="1">
      <alignment horizontal="right" vertical="center"/>
    </xf>
    <xf numFmtId="0" fontId="6" fillId="0" borderId="69" xfId="0" applyFont="1" applyBorder="1" applyAlignment="1">
      <alignment horizontal="center" vertical="center"/>
    </xf>
    <xf numFmtId="0" fontId="0" fillId="0" borderId="0" xfId="0" applyFont="1" applyAlignment="1">
      <alignment vertical="center" shrinkToFit="1"/>
    </xf>
    <xf numFmtId="0" fontId="6" fillId="0" borderId="56" xfId="0" applyFont="1" applyBorder="1" applyAlignment="1">
      <alignment horizontal="center" vertical="center"/>
    </xf>
    <xf numFmtId="40" fontId="0" fillId="0" borderId="0" xfId="2" applyNumberFormat="1" applyFont="1" applyFill="1" applyAlignment="1" applyProtection="1">
      <alignment horizontal="center" vertical="center"/>
    </xf>
    <xf numFmtId="0" fontId="6" fillId="0" borderId="47" xfId="0" applyFont="1" applyBorder="1" applyAlignment="1">
      <alignment horizontal="center" vertical="center"/>
    </xf>
    <xf numFmtId="0" fontId="6" fillId="0" borderId="9" xfId="0" applyFont="1" applyBorder="1" applyAlignment="1">
      <alignment horizontal="center" vertical="center"/>
    </xf>
    <xf numFmtId="0" fontId="6" fillId="0" borderId="0" xfId="0" applyFont="1" applyBorder="1" applyAlignment="1">
      <alignment horizontal="center" vertical="center"/>
    </xf>
    <xf numFmtId="190" fontId="6" fillId="0" borderId="0" xfId="0" applyNumberFormat="1" applyFont="1" applyBorder="1" applyAlignment="1">
      <alignment horizontal="center" vertical="center"/>
    </xf>
    <xf numFmtId="190" fontId="6" fillId="0" borderId="47" xfId="0" applyNumberFormat="1" applyFont="1" applyBorder="1" applyAlignment="1">
      <alignment horizontal="center" vertical="center"/>
    </xf>
    <xf numFmtId="0" fontId="0" fillId="0" borderId="0" xfId="0" applyFont="1" applyBorder="1" applyAlignment="1">
      <alignment horizontal="center" vertical="center"/>
    </xf>
    <xf numFmtId="0" fontId="6" fillId="0" borderId="69" xfId="0" applyFont="1" applyBorder="1" applyAlignment="1">
      <alignment vertical="center"/>
    </xf>
    <xf numFmtId="0" fontId="56" fillId="0" borderId="37" xfId="0" applyFont="1" applyBorder="1" applyAlignment="1">
      <alignment vertical="center"/>
    </xf>
    <xf numFmtId="0" fontId="56" fillId="0" borderId="56" xfId="0" applyFont="1" applyBorder="1" applyAlignment="1">
      <alignment horizontal="center" vertical="center"/>
    </xf>
    <xf numFmtId="0" fontId="15" fillId="0" borderId="0" xfId="0" applyFont="1" applyAlignment="1">
      <alignment horizontal="center"/>
    </xf>
    <xf numFmtId="0" fontId="15" fillId="0" borderId="0" xfId="0" applyFont="1" applyAlignment="1">
      <alignment horizontal="left" vertical="distributed" wrapText="1"/>
    </xf>
    <xf numFmtId="0" fontId="15" fillId="0" borderId="0" xfId="0" applyFont="1" applyAlignment="1"/>
    <xf numFmtId="177" fontId="15" fillId="0" borderId="0" xfId="0" applyNumberFormat="1" applyFont="1" applyAlignment="1">
      <alignment horizontal="left"/>
    </xf>
    <xf numFmtId="38" fontId="15" fillId="0" borderId="0" xfId="2" applyFont="1" applyAlignment="1" applyProtection="1">
      <alignment horizontal="center" vertical="distributed" wrapText="1"/>
    </xf>
    <xf numFmtId="0" fontId="15" fillId="0" borderId="0" xfId="0" applyFont="1" applyAlignment="1">
      <alignment horizontal="center" vertical="distributed" wrapText="1"/>
    </xf>
    <xf numFmtId="0" fontId="8" fillId="0" borderId="0" xfId="0" applyFont="1" applyAlignment="1">
      <alignment horizontal="center" vertical="center"/>
    </xf>
    <xf numFmtId="0" fontId="15" fillId="0" borderId="0" xfId="0" applyFont="1" applyAlignment="1">
      <alignment horizontal="left" vertical="center" shrinkToFit="1"/>
    </xf>
    <xf numFmtId="0" fontId="15" fillId="0" borderId="0" xfId="0" applyFont="1" applyAlignment="1">
      <alignment horizontal="left" vertical="center"/>
    </xf>
    <xf numFmtId="177" fontId="15" fillId="0" borderId="0" xfId="0" applyNumberFormat="1" applyFont="1" applyAlignment="1">
      <alignment horizontal="distributed" vertical="justify"/>
    </xf>
    <xf numFmtId="184" fontId="15" fillId="0" borderId="0" xfId="0" applyNumberFormat="1" applyFont="1" applyAlignment="1">
      <alignment horizontal="center" vertical="distributed" wrapText="1"/>
    </xf>
    <xf numFmtId="49" fontId="15" fillId="0" borderId="0" xfId="0" applyNumberFormat="1" applyFont="1" applyAlignment="1">
      <alignment horizontal="center" vertical="distributed" wrapText="1"/>
    </xf>
    <xf numFmtId="0" fontId="15" fillId="0" borderId="7" xfId="0" applyFont="1" applyBorder="1" applyAlignment="1">
      <alignment horizontal="center" vertical="center"/>
    </xf>
    <xf numFmtId="0" fontId="15" fillId="0" borderId="6" xfId="0" applyFont="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182" fontId="15" fillId="0" borderId="68" xfId="0" applyNumberFormat="1" applyFont="1" applyBorder="1" applyAlignment="1">
      <alignment horizontal="right" vertical="center"/>
    </xf>
    <xf numFmtId="182" fontId="15" fillId="0" borderId="37" xfId="0" applyNumberFormat="1" applyFont="1" applyBorder="1" applyAlignment="1">
      <alignment horizontal="right" vertical="center"/>
    </xf>
    <xf numFmtId="0" fontId="15" fillId="0" borderId="59" xfId="0" applyFont="1" applyBorder="1" applyAlignment="1">
      <alignment horizontal="center" vertical="center"/>
    </xf>
    <xf numFmtId="0" fontId="15" fillId="0" borderId="36" xfId="0" applyFont="1" applyBorder="1" applyAlignment="1">
      <alignment horizontal="center" vertical="center"/>
    </xf>
    <xf numFmtId="0" fontId="15" fillId="0" borderId="27" xfId="0" applyFont="1" applyBorder="1" applyAlignment="1">
      <alignment horizontal="left" vertical="center"/>
    </xf>
    <xf numFmtId="0" fontId="15" fillId="0" borderId="24" xfId="0" applyFont="1" applyBorder="1" applyAlignment="1">
      <alignment horizontal="left" vertical="center"/>
    </xf>
    <xf numFmtId="0" fontId="15" fillId="0" borderId="30" xfId="0" applyFont="1" applyBorder="1" applyAlignment="1">
      <alignment horizontal="center" vertical="center"/>
    </xf>
    <xf numFmtId="182" fontId="15" fillId="0" borderId="3" xfId="0" applyNumberFormat="1" applyFont="1" applyBorder="1" applyAlignment="1">
      <alignment horizontal="right" vertical="center"/>
    </xf>
    <xf numFmtId="182" fontId="15" fillId="0" borderId="5" xfId="0" applyNumberFormat="1" applyFont="1" applyBorder="1" applyAlignment="1">
      <alignment horizontal="right" vertical="center"/>
    </xf>
    <xf numFmtId="0" fontId="15" fillId="0" borderId="20" xfId="0" applyFont="1" applyBorder="1" applyAlignment="1">
      <alignment horizontal="left" vertical="center"/>
    </xf>
    <xf numFmtId="0" fontId="15" fillId="0" borderId="21" xfId="0" applyFont="1" applyBorder="1" applyAlignment="1">
      <alignment horizontal="center" vertical="center"/>
    </xf>
    <xf numFmtId="182" fontId="15" fillId="0" borderId="9" xfId="0" applyNumberFormat="1" applyFont="1" applyBorder="1" applyAlignment="1">
      <alignment horizontal="right" vertical="center"/>
    </xf>
    <xf numFmtId="0" fontId="15" fillId="0" borderId="8" xfId="0" applyFont="1" applyBorder="1" applyAlignment="1">
      <alignment horizontal="center" vertical="center"/>
    </xf>
    <xf numFmtId="0" fontId="15" fillId="0" borderId="25" xfId="0" applyFont="1" applyBorder="1" applyAlignment="1">
      <alignment horizontal="left" vertical="center"/>
    </xf>
    <xf numFmtId="0" fontId="15" fillId="0" borderId="13" xfId="0" applyFont="1" applyBorder="1" applyAlignment="1">
      <alignment horizontal="center" vertical="center"/>
    </xf>
    <xf numFmtId="0" fontId="15" fillId="0" borderId="44" xfId="0" applyFont="1" applyBorder="1" applyAlignment="1">
      <alignment horizontal="center" vertical="center"/>
    </xf>
    <xf numFmtId="0" fontId="15" fillId="0" borderId="95" xfId="0" applyFont="1" applyBorder="1" applyAlignment="1">
      <alignment horizontal="center" vertical="center"/>
    </xf>
    <xf numFmtId="0" fontId="15" fillId="0" borderId="54" xfId="0" applyFont="1" applyBorder="1" applyAlignment="1">
      <alignment horizontal="center" vertical="center"/>
    </xf>
    <xf numFmtId="182" fontId="15" fillId="0" borderId="68" xfId="0" applyNumberFormat="1" applyFont="1" applyBorder="1">
      <alignment vertical="center"/>
    </xf>
    <xf numFmtId="182" fontId="15" fillId="0" borderId="5" xfId="0" applyNumberFormat="1" applyFont="1" applyBorder="1">
      <alignment vertical="center"/>
    </xf>
    <xf numFmtId="0" fontId="15" fillId="0" borderId="8" xfId="0" applyFont="1" applyBorder="1" applyAlignment="1">
      <alignment horizontal="distributed" vertical="center" indent="1"/>
    </xf>
    <xf numFmtId="0" fontId="15" fillId="0" borderId="19" xfId="0" applyFont="1" applyBorder="1" applyAlignment="1">
      <alignment horizontal="left" vertical="center"/>
    </xf>
    <xf numFmtId="0" fontId="17" fillId="0" borderId="20" xfId="0" applyFont="1" applyBorder="1" applyAlignment="1">
      <alignment horizontal="left" vertical="center" wrapText="1"/>
    </xf>
    <xf numFmtId="0" fontId="17" fillId="0" borderId="20" xfId="0" applyFont="1" applyBorder="1" applyAlignment="1">
      <alignment horizontal="left" vertical="center"/>
    </xf>
    <xf numFmtId="0" fontId="21" fillId="0" borderId="0" xfId="0" applyFont="1" applyAlignment="1">
      <alignment horizontal="center" vertical="center"/>
    </xf>
    <xf numFmtId="0" fontId="15" fillId="0" borderId="19" xfId="0" applyFont="1" applyBorder="1" applyAlignment="1">
      <alignment horizontal="left" vertical="center" shrinkToFit="1"/>
    </xf>
    <xf numFmtId="0" fontId="15" fillId="0" borderId="20" xfId="0" applyFont="1" applyBorder="1" applyAlignment="1">
      <alignment horizontal="left" vertical="center" shrinkToFit="1"/>
    </xf>
    <xf numFmtId="0" fontId="9" fillId="0" borderId="0" xfId="0" applyFont="1">
      <alignment vertical="center"/>
    </xf>
    <xf numFmtId="0" fontId="9" fillId="0" borderId="94" xfId="0" applyFont="1" applyBorder="1" applyAlignment="1">
      <alignment horizontal="right" vertical="center"/>
    </xf>
    <xf numFmtId="0" fontId="9" fillId="0" borderId="96" xfId="0" applyFont="1" applyBorder="1" applyAlignment="1">
      <alignment horizontal="justify" vertical="center" wrapText="1"/>
    </xf>
    <xf numFmtId="0" fontId="0" fillId="0" borderId="64"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63" xfId="0" applyFont="1" applyBorder="1" applyAlignment="1">
      <alignment horizontal="center" vertical="center" shrinkToFit="1"/>
    </xf>
    <xf numFmtId="0" fontId="0" fillId="0" borderId="8" xfId="0" applyFont="1" applyBorder="1" applyAlignment="1">
      <alignment horizontal="center" vertical="center" shrinkToFit="1"/>
    </xf>
    <xf numFmtId="0" fontId="0" fillId="0" borderId="65" xfId="0" applyFont="1" applyBorder="1" applyAlignment="1">
      <alignment horizontal="center" vertical="center" shrinkToFit="1"/>
    </xf>
    <xf numFmtId="0" fontId="0" fillId="0" borderId="36" xfId="0" applyFont="1" applyBorder="1" applyAlignment="1">
      <alignment horizontal="center" vertical="center" shrinkToFit="1"/>
    </xf>
    <xf numFmtId="191" fontId="0" fillId="0" borderId="9" xfId="2" applyNumberFormat="1" applyFont="1" applyFill="1" applyBorder="1" applyAlignment="1" applyProtection="1">
      <alignment horizontal="center" vertical="center"/>
    </xf>
    <xf numFmtId="191" fontId="0" fillId="0" borderId="0" xfId="2" applyNumberFormat="1" applyFont="1" applyFill="1" applyAlignment="1" applyProtection="1">
      <alignment horizontal="center" vertical="center"/>
    </xf>
    <xf numFmtId="192" fontId="0" fillId="0" borderId="0" xfId="2" applyNumberFormat="1" applyFont="1" applyFill="1" applyAlignment="1" applyProtection="1">
      <alignment horizontal="center" vertical="center"/>
    </xf>
    <xf numFmtId="40" fontId="0" fillId="0" borderId="0" xfId="2" applyNumberFormat="1" applyFont="1" applyFill="1" applyAlignment="1" applyProtection="1">
      <alignment horizontal="center" vertical="center"/>
    </xf>
    <xf numFmtId="192" fontId="0" fillId="0" borderId="47" xfId="2" applyNumberFormat="1" applyFont="1" applyFill="1" applyBorder="1" applyAlignment="1" applyProtection="1">
      <alignment horizontal="center" vertical="center"/>
    </xf>
    <xf numFmtId="38" fontId="6" fillId="0" borderId="9" xfId="0" applyNumberFormat="1" applyFont="1" applyBorder="1" applyAlignment="1">
      <alignment horizontal="center" vertical="center"/>
    </xf>
    <xf numFmtId="38" fontId="6" fillId="0" borderId="0" xfId="0" applyNumberFormat="1" applyFont="1" applyBorder="1" applyAlignment="1">
      <alignment horizontal="center" vertical="center"/>
    </xf>
    <xf numFmtId="0" fontId="0" fillId="0" borderId="23" xfId="0" applyBorder="1" applyAlignment="1">
      <alignment horizontal="left" vertical="center" wrapText="1" shrinkToFit="1"/>
    </xf>
    <xf numFmtId="0" fontId="0" fillId="0" borderId="24" xfId="0" applyBorder="1" applyAlignment="1">
      <alignment horizontal="left" vertical="center" wrapText="1" shrinkToFit="1"/>
    </xf>
    <xf numFmtId="0" fontId="0" fillId="0" borderId="0" xfId="0" applyAlignment="1">
      <alignment horizontal="center" vertical="center" shrinkToFit="1"/>
    </xf>
    <xf numFmtId="0" fontId="3" fillId="0" borderId="0" xfId="0" applyFont="1" applyAlignment="1">
      <alignment horizontal="center" vertical="center" shrinkToFit="1"/>
    </xf>
    <xf numFmtId="0" fontId="0" fillId="0" borderId="14" xfId="0" applyBorder="1" applyAlignment="1">
      <alignment horizontal="center" vertical="center" shrinkToFit="1"/>
    </xf>
    <xf numFmtId="0" fontId="0" fillId="0" borderId="15" xfId="0" applyBorder="1" applyAlignment="1">
      <alignment horizontal="center" vertical="center" shrinkToFit="1"/>
    </xf>
    <xf numFmtId="184" fontId="0" fillId="0" borderId="13" xfId="0" applyNumberFormat="1" applyBorder="1" applyAlignment="1">
      <alignment horizontal="center" vertical="center"/>
    </xf>
    <xf numFmtId="184" fontId="0" fillId="0" borderId="49" xfId="0" applyNumberFormat="1" applyBorder="1" applyAlignment="1">
      <alignment horizontal="center" vertical="center"/>
    </xf>
    <xf numFmtId="184" fontId="0" fillId="0" borderId="50" xfId="0" applyNumberFormat="1" applyBorder="1" applyAlignment="1">
      <alignment horizontal="center" vertical="center"/>
    </xf>
    <xf numFmtId="0" fontId="0" fillId="0" borderId="13" xfId="0" applyBorder="1" applyAlignment="1">
      <alignment horizontal="center" vertical="center" shrinkToFit="1"/>
    </xf>
    <xf numFmtId="0" fontId="0" fillId="0" borderId="14" xfId="0" applyBorder="1" applyAlignment="1">
      <alignment horizontal="distributed" vertical="center" shrinkToFit="1"/>
    </xf>
    <xf numFmtId="0" fontId="0" fillId="0" borderId="13" xfId="0" applyBorder="1" applyAlignment="1">
      <alignment horizontal="distributed" vertical="center" shrinkToFit="1"/>
    </xf>
    <xf numFmtId="0" fontId="0" fillId="0" borderId="49" xfId="0" applyBorder="1" applyAlignment="1">
      <alignment horizontal="left" vertical="center" shrinkToFit="1"/>
    </xf>
    <xf numFmtId="49" fontId="0" fillId="0" borderId="13" xfId="0" applyNumberFormat="1" applyBorder="1" applyAlignment="1">
      <alignment horizontal="center" vertical="center" shrinkToFit="1"/>
    </xf>
    <xf numFmtId="49" fontId="0" fillId="0" borderId="49" xfId="0" applyNumberFormat="1" applyBorder="1" applyAlignment="1">
      <alignment horizontal="center" vertical="center" shrinkToFit="1"/>
    </xf>
    <xf numFmtId="49" fontId="0" fillId="0" borderId="50" xfId="0" applyNumberFormat="1" applyBorder="1" applyAlignment="1">
      <alignment horizontal="center" vertical="center" shrinkToFit="1"/>
    </xf>
    <xf numFmtId="0" fontId="0" fillId="0" borderId="29" xfId="0"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31" xfId="0" applyBorder="1" applyAlignment="1">
      <alignment horizontal="left" vertical="center" wrapText="1" shrinkToFit="1"/>
    </xf>
    <xf numFmtId="0" fontId="0" fillId="0" borderId="64" xfId="0" applyBorder="1" applyAlignment="1">
      <alignment horizontal="distributed" vertical="center" wrapText="1" shrinkToFit="1"/>
    </xf>
    <xf numFmtId="0" fontId="0" fillId="0" borderId="59" xfId="0" applyBorder="1" applyAlignment="1">
      <alignment horizontal="distributed" vertical="center" shrinkToFit="1"/>
    </xf>
    <xf numFmtId="0" fontId="0" fillId="0" borderId="63" xfId="0" applyBorder="1" applyAlignment="1">
      <alignment horizontal="distributed" vertical="center" shrinkToFit="1"/>
    </xf>
    <xf numFmtId="0" fontId="0" fillId="0" borderId="8" xfId="0" applyBorder="1" applyAlignment="1">
      <alignment horizontal="distributed" vertical="center" shrinkToFit="1"/>
    </xf>
    <xf numFmtId="0" fontId="0" fillId="0" borderId="65" xfId="0" applyBorder="1" applyAlignment="1">
      <alignment horizontal="distributed" vertical="center" shrinkToFit="1"/>
    </xf>
    <xf numFmtId="0" fontId="0" fillId="0" borderId="36" xfId="0" applyBorder="1" applyAlignment="1">
      <alignment horizontal="distributed" vertical="center" shrinkToFit="1"/>
    </xf>
    <xf numFmtId="0" fontId="0" fillId="0" borderId="1" xfId="0" applyBorder="1" applyAlignment="1">
      <alignment horizontal="center" vertical="center" shrinkToFit="1"/>
    </xf>
    <xf numFmtId="0" fontId="0" fillId="0" borderId="26" xfId="0" applyBorder="1" applyAlignment="1">
      <alignment horizontal="distributed" vertical="center" indent="1" shrinkToFit="1"/>
    </xf>
    <xf numFmtId="0" fontId="0" fillId="0" borderId="27" xfId="0" applyBorder="1" applyAlignment="1">
      <alignment horizontal="distributed" vertical="center" indent="1" shrinkToFit="1"/>
    </xf>
    <xf numFmtId="0" fontId="0" fillId="0" borderId="95" xfId="0" applyBorder="1" applyAlignment="1">
      <alignment horizontal="distributed" vertical="center" shrinkToFit="1"/>
    </xf>
    <xf numFmtId="0" fontId="0" fillId="0" borderId="134" xfId="0" applyBorder="1" applyAlignment="1">
      <alignment horizontal="distributed" vertical="center" shrinkToFit="1"/>
    </xf>
    <xf numFmtId="0" fontId="0" fillId="0" borderId="38" xfId="0" applyBorder="1" applyAlignment="1">
      <alignment horizontal="distributed" vertical="center" shrinkToFit="1"/>
    </xf>
    <xf numFmtId="0" fontId="0" fillId="0" borderId="35" xfId="0" applyBorder="1" applyAlignment="1">
      <alignment horizontal="distributed" vertical="center" shrinkToFit="1"/>
    </xf>
    <xf numFmtId="0" fontId="0" fillId="0" borderId="23" xfId="0" applyBorder="1" applyAlignment="1">
      <alignment horizontal="center" vertical="center" shrinkToFit="1"/>
    </xf>
    <xf numFmtId="0" fontId="0" fillId="0" borderId="20" xfId="0" applyBorder="1" applyAlignment="1">
      <alignment horizontal="center" vertical="center" shrinkToFit="1"/>
    </xf>
    <xf numFmtId="0" fontId="0" fillId="5" borderId="3" xfId="0" applyFill="1" applyBorder="1" applyAlignment="1" applyProtection="1">
      <alignment horizontal="center" vertical="center" shrinkToFit="1"/>
      <protection locked="0"/>
    </xf>
    <xf numFmtId="0" fontId="0" fillId="5" borderId="7" xfId="0" applyFill="1" applyBorder="1" applyAlignment="1" applyProtection="1">
      <alignment horizontal="center" vertical="center" shrinkToFit="1"/>
      <protection locked="0"/>
    </xf>
    <xf numFmtId="40" fontId="0" fillId="5" borderId="3" xfId="2" applyNumberFormat="1" applyFont="1" applyFill="1" applyBorder="1" applyAlignment="1" applyProtection="1">
      <alignment horizontal="right" vertical="center" wrapText="1" shrinkToFit="1"/>
      <protection locked="0"/>
    </xf>
    <xf numFmtId="40" fontId="0" fillId="5" borderId="7" xfId="2" applyNumberFormat="1" applyFont="1" applyFill="1" applyBorder="1" applyAlignment="1" applyProtection="1">
      <alignment horizontal="right" vertical="center" wrapText="1" shrinkToFit="1"/>
      <protection locked="0"/>
    </xf>
    <xf numFmtId="0" fontId="0" fillId="5" borderId="3" xfId="0" applyFill="1" applyBorder="1" applyAlignment="1" applyProtection="1">
      <alignment horizontal="center" vertical="center" wrapText="1" shrinkToFit="1"/>
      <protection locked="0"/>
    </xf>
    <xf numFmtId="0" fontId="0" fillId="5" borderId="7" xfId="0" applyFill="1" applyBorder="1" applyAlignment="1" applyProtection="1">
      <alignment horizontal="center" vertical="center" wrapText="1" shrinkToFit="1"/>
      <protection locked="0"/>
    </xf>
    <xf numFmtId="40" fontId="0" fillId="5" borderId="60" xfId="2" applyNumberFormat="1" applyFont="1" applyFill="1" applyBorder="1" applyAlignment="1" applyProtection="1">
      <alignment horizontal="right" vertical="center" wrapText="1" shrinkToFit="1"/>
      <protection locked="0"/>
    </xf>
    <xf numFmtId="38" fontId="0" fillId="5" borderId="3" xfId="2" applyFont="1" applyFill="1" applyBorder="1" applyAlignment="1" applyProtection="1">
      <alignment horizontal="center" vertical="center" wrapText="1" shrinkToFit="1"/>
      <protection locked="0"/>
    </xf>
    <xf numFmtId="38" fontId="0" fillId="5" borderId="7" xfId="2" applyFont="1" applyFill="1" applyBorder="1" applyAlignment="1" applyProtection="1">
      <alignment horizontal="center" vertical="center" wrapText="1" shrinkToFit="1"/>
      <protection locked="0"/>
    </xf>
    <xf numFmtId="40" fontId="0" fillId="0" borderId="10" xfId="0" applyNumberFormat="1" applyBorder="1" applyAlignment="1">
      <alignment horizontal="right" vertical="center" shrinkToFit="1"/>
    </xf>
    <xf numFmtId="40" fontId="0" fillId="0" borderId="12" xfId="0" applyNumberFormat="1" applyBorder="1" applyAlignment="1">
      <alignment horizontal="right" vertical="center" shrinkToFit="1"/>
    </xf>
    <xf numFmtId="0" fontId="0" fillId="0" borderId="135" xfId="0" applyBorder="1" applyAlignment="1">
      <alignment horizontal="center" vertical="center" shrinkToFit="1"/>
    </xf>
    <xf numFmtId="0" fontId="0" fillId="0" borderId="137" xfId="0" applyBorder="1" applyAlignment="1">
      <alignment horizontal="center" vertical="center" shrinkToFit="1"/>
    </xf>
    <xf numFmtId="38" fontId="0" fillId="5" borderId="60" xfId="2" applyFont="1" applyFill="1" applyBorder="1" applyAlignment="1" applyProtection="1">
      <alignment horizontal="center" vertical="center" wrapText="1" shrinkToFit="1"/>
      <protection locked="0"/>
    </xf>
    <xf numFmtId="0" fontId="0" fillId="0" borderId="63" xfId="0" applyBorder="1" applyAlignment="1">
      <alignment horizontal="distributed" vertical="top" shrinkToFit="1"/>
    </xf>
    <xf numFmtId="0" fontId="0" fillId="0" borderId="8" xfId="0" applyBorder="1" applyAlignment="1">
      <alignment horizontal="distributed" vertical="top" shrinkToFit="1"/>
    </xf>
    <xf numFmtId="0" fontId="0" fillId="0" borderId="65" xfId="0" applyBorder="1" applyAlignment="1">
      <alignment horizontal="distributed" vertical="top" shrinkToFit="1"/>
    </xf>
    <xf numFmtId="0" fontId="0" fillId="0" borderId="36" xfId="0" applyBorder="1" applyAlignment="1">
      <alignment horizontal="distributed" vertical="top" shrinkToFit="1"/>
    </xf>
    <xf numFmtId="190" fontId="0" fillId="5" borderId="149" xfId="0" applyNumberFormat="1" applyFill="1" applyBorder="1" applyAlignment="1" applyProtection="1">
      <alignment horizontal="right" vertical="center" shrinkToFit="1"/>
      <protection locked="0"/>
    </xf>
    <xf numFmtId="190" fontId="0" fillId="5" borderId="150" xfId="0" applyNumberFormat="1" applyFill="1" applyBorder="1" applyAlignment="1" applyProtection="1">
      <alignment horizontal="right" vertical="center" shrinkToFit="1"/>
      <protection locked="0"/>
    </xf>
    <xf numFmtId="190" fontId="0" fillId="5" borderId="151" xfId="0" applyNumberFormat="1" applyFill="1" applyBorder="1" applyAlignment="1" applyProtection="1">
      <alignment horizontal="right" vertical="center" shrinkToFit="1"/>
      <protection locked="0"/>
    </xf>
    <xf numFmtId="190" fontId="0" fillId="0" borderId="149" xfId="0" applyNumberFormat="1" applyBorder="1" applyAlignment="1">
      <alignment horizontal="right" vertical="center" shrinkToFit="1"/>
    </xf>
    <xf numFmtId="190" fontId="0" fillId="0" borderId="150" xfId="0" applyNumberFormat="1" applyBorder="1" applyAlignment="1">
      <alignment horizontal="right" vertical="center" shrinkToFit="1"/>
    </xf>
    <xf numFmtId="190" fontId="0" fillId="0" borderId="152" xfId="0" applyNumberFormat="1" applyBorder="1" applyAlignment="1">
      <alignment horizontal="right" vertical="center" shrinkToFit="1"/>
    </xf>
    <xf numFmtId="189" fontId="0" fillId="5" borderId="145" xfId="0" applyNumberFormat="1" applyFill="1" applyBorder="1" applyAlignment="1" applyProtection="1">
      <alignment horizontal="right" vertical="center" shrinkToFit="1"/>
      <protection locked="0"/>
    </xf>
    <xf numFmtId="189" fontId="0" fillId="5" borderId="146" xfId="0" applyNumberFormat="1" applyFill="1" applyBorder="1" applyAlignment="1" applyProtection="1">
      <alignment horizontal="right" vertical="center" shrinkToFit="1"/>
      <protection locked="0"/>
    </xf>
    <xf numFmtId="189" fontId="0" fillId="5" borderId="147" xfId="0" applyNumberFormat="1" applyFill="1" applyBorder="1" applyAlignment="1" applyProtection="1">
      <alignment horizontal="right" vertical="center" shrinkToFit="1"/>
      <protection locked="0"/>
    </xf>
    <xf numFmtId="190" fontId="0" fillId="5" borderId="9" xfId="0" applyNumberFormat="1" applyFill="1" applyBorder="1" applyAlignment="1" applyProtection="1">
      <alignment horizontal="right" vertical="center" shrinkToFit="1"/>
      <protection locked="0"/>
    </xf>
    <xf numFmtId="190" fontId="0" fillId="5" borderId="0" xfId="0" applyNumberFormat="1" applyFill="1" applyAlignment="1" applyProtection="1">
      <alignment horizontal="right" vertical="center" shrinkToFit="1"/>
      <protection locked="0"/>
    </xf>
    <xf numFmtId="190" fontId="0" fillId="5" borderId="8" xfId="0" applyNumberFormat="1" applyFill="1" applyBorder="1" applyAlignment="1" applyProtection="1">
      <alignment horizontal="right" vertical="center" shrinkToFit="1"/>
      <protection locked="0"/>
    </xf>
    <xf numFmtId="189" fontId="0" fillId="0" borderId="145" xfId="0" applyNumberFormat="1" applyBorder="1" applyAlignment="1">
      <alignment horizontal="right" vertical="center" shrinkToFit="1"/>
    </xf>
    <xf numFmtId="189" fontId="0" fillId="0" borderId="146" xfId="0" applyNumberFormat="1" applyBorder="1" applyAlignment="1">
      <alignment horizontal="right" vertical="center" shrinkToFit="1"/>
    </xf>
    <xf numFmtId="189" fontId="0" fillId="0" borderId="148" xfId="0" applyNumberFormat="1" applyBorder="1" applyAlignment="1">
      <alignment horizontal="right" vertical="center" shrinkToFit="1"/>
    </xf>
    <xf numFmtId="0" fontId="0" fillId="0" borderId="64" xfId="0" applyBorder="1" applyAlignment="1">
      <alignment horizontal="distributed" shrinkToFit="1"/>
    </xf>
    <xf numFmtId="0" fontId="0" fillId="0" borderId="59" xfId="0" applyBorder="1" applyAlignment="1">
      <alignment horizontal="distributed" shrinkToFit="1"/>
    </xf>
    <xf numFmtId="0" fontId="0" fillId="0" borderId="63" xfId="0" applyBorder="1" applyAlignment="1">
      <alignment horizontal="distributed" shrinkToFit="1"/>
    </xf>
    <xf numFmtId="0" fontId="0" fillId="0" borderId="8" xfId="0" applyBorder="1" applyAlignment="1">
      <alignment horizontal="distributed" shrinkToFit="1"/>
    </xf>
    <xf numFmtId="189" fontId="0" fillId="5" borderId="3" xfId="0" applyNumberFormat="1" applyFill="1" applyBorder="1" applyAlignment="1" applyProtection="1">
      <alignment horizontal="right" vertical="center" shrinkToFit="1"/>
      <protection locked="0"/>
    </xf>
    <xf numFmtId="189" fontId="0" fillId="5" borderId="51" xfId="0" applyNumberFormat="1" applyFill="1" applyBorder="1" applyAlignment="1" applyProtection="1">
      <alignment horizontal="right" vertical="center" shrinkToFit="1"/>
      <protection locked="0"/>
    </xf>
    <xf numFmtId="189" fontId="0" fillId="5" borderId="7" xfId="0" applyNumberFormat="1" applyFill="1" applyBorder="1" applyAlignment="1" applyProtection="1">
      <alignment horizontal="right" vertical="center" shrinkToFit="1"/>
      <protection locked="0"/>
    </xf>
    <xf numFmtId="189" fontId="0" fillId="0" borderId="3" xfId="0" applyNumberFormat="1" applyBorder="1" applyAlignment="1">
      <alignment horizontal="right" vertical="center" shrinkToFit="1"/>
    </xf>
    <xf numFmtId="189" fontId="0" fillId="0" borderId="51" xfId="0" applyNumberFormat="1" applyBorder="1" applyAlignment="1">
      <alignment horizontal="right" vertical="center" shrinkToFit="1"/>
    </xf>
    <xf numFmtId="189" fontId="0" fillId="0" borderId="60" xfId="0" applyNumberFormat="1" applyBorder="1" applyAlignment="1">
      <alignment horizontal="right" vertical="center" shrinkToFit="1"/>
    </xf>
    <xf numFmtId="0" fontId="0" fillId="0" borderId="32" xfId="0" applyBorder="1" applyAlignment="1">
      <alignment horizontal="center" vertical="center" shrinkToFit="1"/>
    </xf>
    <xf numFmtId="0" fontId="0" fillId="0" borderId="52" xfId="0" applyBorder="1" applyAlignment="1">
      <alignment horizontal="center" vertical="center" shrinkToFit="1"/>
    </xf>
    <xf numFmtId="0" fontId="0" fillId="0" borderId="33" xfId="0" applyBorder="1" applyAlignment="1">
      <alignment horizontal="center" vertical="center" shrinkToFit="1"/>
    </xf>
    <xf numFmtId="0" fontId="0" fillId="0" borderId="67"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0" fillId="0" borderId="66" xfId="0" applyBorder="1" applyAlignment="1">
      <alignment horizontal="center" vertical="center" shrinkToFit="1"/>
    </xf>
    <xf numFmtId="187" fontId="0" fillId="0" borderId="69" xfId="0" applyNumberFormat="1" applyBorder="1" applyAlignment="1">
      <alignment horizontal="center" vertical="center"/>
    </xf>
    <xf numFmtId="187" fontId="0" fillId="0" borderId="46" xfId="0" applyNumberFormat="1" applyBorder="1" applyAlignment="1">
      <alignment horizontal="center" vertical="center"/>
    </xf>
    <xf numFmtId="0" fontId="0" fillId="0" borderId="69" xfId="0" applyBorder="1" applyAlignment="1">
      <alignment horizontal="center" vertical="center"/>
    </xf>
    <xf numFmtId="187" fontId="0" fillId="5" borderId="52" xfId="0" applyNumberFormat="1" applyFill="1" applyBorder="1" applyAlignment="1" applyProtection="1">
      <alignment horizontal="center" vertical="center"/>
      <protection locked="0"/>
    </xf>
    <xf numFmtId="0" fontId="0" fillId="0" borderId="52" xfId="0" applyBorder="1" applyAlignment="1">
      <alignment horizontal="center" vertical="center"/>
    </xf>
    <xf numFmtId="187" fontId="0" fillId="5" borderId="67" xfId="0" applyNumberFormat="1" applyFill="1" applyBorder="1" applyAlignment="1" applyProtection="1">
      <alignment horizontal="center" vertical="center"/>
      <protection locked="0"/>
    </xf>
    <xf numFmtId="40" fontId="0" fillId="0" borderId="49" xfId="0" applyNumberFormat="1" applyBorder="1" applyAlignment="1">
      <alignment vertical="center" shrinkToFit="1"/>
    </xf>
    <xf numFmtId="0" fontId="0" fillId="0" borderId="13" xfId="0" applyBorder="1" applyAlignment="1">
      <alignment horizontal="left" vertical="center"/>
    </xf>
    <xf numFmtId="0" fontId="0" fillId="0" borderId="49" xfId="0" applyBorder="1" applyAlignment="1">
      <alignment horizontal="left" vertical="center"/>
    </xf>
    <xf numFmtId="0" fontId="0" fillId="5" borderId="37" xfId="0" applyFill="1" applyBorder="1" applyAlignment="1" applyProtection="1">
      <alignment vertical="center" shrinkToFit="1"/>
      <protection locked="0"/>
    </xf>
    <xf numFmtId="0" fontId="0" fillId="5" borderId="69" xfId="0" applyFill="1" applyBorder="1" applyAlignment="1" applyProtection="1">
      <alignment vertical="center" shrinkToFit="1"/>
      <protection locked="0"/>
    </xf>
    <xf numFmtId="0" fontId="0" fillId="5" borderId="46" xfId="0" applyFill="1" applyBorder="1" applyAlignment="1" applyProtection="1">
      <alignment vertical="center" shrinkToFit="1"/>
      <protection locked="0"/>
    </xf>
    <xf numFmtId="0" fontId="0" fillId="0" borderId="0" xfId="0" applyAlignment="1">
      <alignment vertical="center" shrinkToFit="1"/>
    </xf>
    <xf numFmtId="0" fontId="0" fillId="5" borderId="68" xfId="0" applyFill="1" applyBorder="1" applyAlignment="1" applyProtection="1">
      <alignment vertical="center" shrinkToFit="1"/>
      <protection locked="0"/>
    </xf>
    <xf numFmtId="0" fontId="0" fillId="5" borderId="56" xfId="0" applyFill="1" applyBorder="1" applyAlignment="1" applyProtection="1">
      <alignment vertical="center" shrinkToFit="1"/>
      <protection locked="0"/>
    </xf>
    <xf numFmtId="0" fontId="0" fillId="5" borderId="45" xfId="0" applyFill="1" applyBorder="1" applyAlignment="1" applyProtection="1">
      <alignment vertical="center" shrinkToFit="1"/>
      <protection locked="0"/>
    </xf>
    <xf numFmtId="190" fontId="0" fillId="0" borderId="5" xfId="0" applyNumberFormat="1" applyBorder="1" applyAlignment="1">
      <alignment horizontal="right" vertical="center" shrinkToFit="1"/>
    </xf>
    <xf numFmtId="190" fontId="0" fillId="0" borderId="2" xfId="0" applyNumberFormat="1" applyBorder="1" applyAlignment="1">
      <alignment horizontal="right" vertical="center" shrinkToFit="1"/>
    </xf>
    <xf numFmtId="190" fontId="0" fillId="0" borderId="61" xfId="0" applyNumberFormat="1" applyBorder="1" applyAlignment="1">
      <alignment horizontal="right" vertical="center" shrinkToFit="1"/>
    </xf>
    <xf numFmtId="0" fontId="0" fillId="0" borderId="136" xfId="0" applyBorder="1" applyAlignment="1">
      <alignment horizontal="center" vertical="center" shrinkToFit="1"/>
    </xf>
    <xf numFmtId="2" fontId="0" fillId="5" borderId="49" xfId="0" applyNumberFormat="1" applyFill="1" applyBorder="1" applyProtection="1">
      <alignment vertical="center"/>
      <protection locked="0"/>
    </xf>
    <xf numFmtId="0" fontId="5" fillId="0" borderId="56" xfId="0" applyFont="1" applyBorder="1" applyAlignment="1">
      <alignment vertical="center" shrinkToFit="1"/>
    </xf>
    <xf numFmtId="0" fontId="5" fillId="0" borderId="0" xfId="0" applyFont="1" applyAlignment="1">
      <alignment vertical="center" shrinkToFit="1"/>
    </xf>
    <xf numFmtId="0" fontId="0" fillId="0" borderId="15" xfId="0" applyBorder="1" applyAlignment="1">
      <alignment horizontal="distributed" vertical="center" shrinkToFit="1"/>
    </xf>
    <xf numFmtId="0" fontId="0" fillId="0" borderId="43" xfId="0" applyBorder="1" applyAlignment="1">
      <alignment horizontal="center" vertical="center" shrinkToFit="1"/>
    </xf>
    <xf numFmtId="58" fontId="0" fillId="0" borderId="15" xfId="0" applyNumberFormat="1" applyBorder="1" applyAlignment="1">
      <alignment horizontal="left" vertical="center" shrinkToFit="1"/>
    </xf>
    <xf numFmtId="0" fontId="0" fillId="0" borderId="15" xfId="0" applyBorder="1" applyAlignment="1">
      <alignment horizontal="left" vertical="center" shrinkToFit="1"/>
    </xf>
    <xf numFmtId="0" fontId="0" fillId="0" borderId="43" xfId="0" applyBorder="1" applyAlignment="1">
      <alignment horizontal="left" vertical="center" shrinkToFit="1"/>
    </xf>
    <xf numFmtId="40" fontId="0" fillId="0" borderId="66" xfId="0" applyNumberFormat="1" applyBorder="1" applyAlignment="1">
      <alignment horizontal="right" vertical="center" shrinkToFit="1"/>
    </xf>
    <xf numFmtId="0" fontId="0" fillId="0" borderId="17" xfId="0" applyBorder="1" applyAlignment="1">
      <alignment horizontal="center" vertical="center" shrinkToFit="1"/>
    </xf>
    <xf numFmtId="0" fontId="0" fillId="0" borderId="34" xfId="0" applyBorder="1" applyAlignment="1">
      <alignment horizontal="center" vertical="center" shrinkToFit="1"/>
    </xf>
    <xf numFmtId="0" fontId="0" fillId="5" borderId="17" xfId="0" applyFill="1" applyBorder="1" applyAlignment="1" applyProtection="1">
      <alignment horizontal="center" vertical="center" shrinkToFit="1"/>
      <protection locked="0"/>
    </xf>
    <xf numFmtId="0" fontId="0" fillId="5" borderId="53" xfId="0" applyFill="1" applyBorder="1" applyAlignment="1" applyProtection="1">
      <alignment horizontal="center" vertical="center" shrinkToFit="1"/>
      <protection locked="0"/>
    </xf>
    <xf numFmtId="0" fontId="0" fillId="5" borderId="34" xfId="0" applyFill="1" applyBorder="1" applyAlignment="1" applyProtection="1">
      <alignment horizontal="center" vertical="center" shrinkToFit="1"/>
      <protection locked="0"/>
    </xf>
    <xf numFmtId="0" fontId="0" fillId="5" borderId="62" xfId="0" applyFill="1" applyBorder="1" applyAlignment="1" applyProtection="1">
      <alignment horizontal="center" vertical="center" shrinkToFit="1"/>
      <protection locked="0"/>
    </xf>
    <xf numFmtId="0" fontId="6" fillId="0" borderId="69" xfId="0" applyFont="1" applyBorder="1" applyAlignment="1">
      <alignment horizontal="center" vertical="center"/>
    </xf>
    <xf numFmtId="0" fontId="6" fillId="0" borderId="46" xfId="0" applyFont="1" applyBorder="1" applyAlignment="1">
      <alignment horizontal="center" vertical="center"/>
    </xf>
    <xf numFmtId="2" fontId="0" fillId="5" borderId="49" xfId="0" applyNumberFormat="1" applyFill="1" applyBorder="1" applyAlignment="1" applyProtection="1">
      <alignment horizontal="right" vertical="center"/>
      <protection locked="0"/>
    </xf>
    <xf numFmtId="0" fontId="0" fillId="0" borderId="3" xfId="0" applyBorder="1" applyAlignment="1">
      <alignment horizontal="center" vertical="center" shrinkToFit="1"/>
    </xf>
    <xf numFmtId="0" fontId="0" fillId="0" borderId="37" xfId="0" applyBorder="1" applyAlignment="1">
      <alignment horizontal="center" vertical="center" shrinkToFit="1"/>
    </xf>
    <xf numFmtId="0" fontId="0" fillId="0" borderId="144" xfId="0" applyBorder="1" applyAlignment="1">
      <alignment horizontal="center" vertical="center" shrinkToFit="1"/>
    </xf>
    <xf numFmtId="0" fontId="0" fillId="0" borderId="138" xfId="0" applyBorder="1" applyAlignment="1">
      <alignment horizontal="center" vertical="center" shrinkToFit="1"/>
    </xf>
    <xf numFmtId="0" fontId="0" fillId="0" borderId="139" xfId="0" applyBorder="1" applyAlignment="1">
      <alignment horizontal="center" vertical="center" shrinkToFit="1"/>
    </xf>
    <xf numFmtId="0" fontId="0" fillId="0" borderId="140" xfId="0" applyBorder="1" applyAlignment="1">
      <alignment horizontal="center" vertical="center" shrinkToFit="1"/>
    </xf>
    <xf numFmtId="0" fontId="0" fillId="0" borderId="141" xfId="0" applyBorder="1" applyAlignment="1">
      <alignment horizontal="center" vertical="center" shrinkToFit="1"/>
    </xf>
    <xf numFmtId="0" fontId="0" fillId="0" borderId="142" xfId="0" applyBorder="1" applyAlignment="1">
      <alignment horizontal="center" vertical="center" shrinkToFit="1"/>
    </xf>
    <xf numFmtId="0" fontId="0" fillId="0" borderId="143" xfId="0" applyBorder="1" applyAlignment="1">
      <alignment horizontal="center" vertical="center" shrinkToFit="1"/>
    </xf>
    <xf numFmtId="189" fontId="0" fillId="0" borderId="7" xfId="0" applyNumberFormat="1" applyBorder="1" applyAlignment="1">
      <alignment horizontal="right" vertical="center" shrinkToFit="1"/>
    </xf>
    <xf numFmtId="189" fontId="0" fillId="0" borderId="16" xfId="0" applyNumberFormat="1" applyBorder="1" applyAlignment="1">
      <alignment horizontal="right" vertical="center" shrinkToFit="1"/>
    </xf>
    <xf numFmtId="190" fontId="0" fillId="0" borderId="36" xfId="0" applyNumberFormat="1" applyBorder="1" applyAlignment="1">
      <alignment horizontal="right" vertical="center" shrinkToFit="1"/>
    </xf>
    <xf numFmtId="190" fontId="0" fillId="0" borderId="35" xfId="0" applyNumberFormat="1" applyBorder="1" applyAlignment="1">
      <alignment horizontal="right" vertical="center" shrinkToFit="1"/>
    </xf>
    <xf numFmtId="190" fontId="0" fillId="0" borderId="39" xfId="0" applyNumberFormat="1" applyBorder="1" applyAlignment="1">
      <alignment horizontal="right" vertical="center" shrinkToFit="1"/>
    </xf>
    <xf numFmtId="0" fontId="0" fillId="5" borderId="51" xfId="0" applyFill="1" applyBorder="1" applyAlignment="1" applyProtection="1">
      <alignment horizontal="center" vertical="center" shrinkToFit="1"/>
      <protection locked="0"/>
    </xf>
    <xf numFmtId="0" fontId="0" fillId="5" borderId="9" xfId="0" applyFill="1" applyBorder="1" applyAlignment="1" applyProtection="1">
      <alignment horizontal="center" vertical="center" shrinkToFit="1"/>
      <protection locked="0"/>
    </xf>
    <xf numFmtId="0" fontId="0" fillId="5" borderId="0" xfId="0" applyFill="1" applyAlignment="1" applyProtection="1">
      <alignment horizontal="center" vertical="center" shrinkToFit="1"/>
      <protection locked="0"/>
    </xf>
    <xf numFmtId="0" fontId="0" fillId="5" borderId="8" xfId="0" applyFill="1" applyBorder="1" applyAlignment="1" applyProtection="1">
      <alignment horizontal="center" vertical="center" shrinkToFit="1"/>
      <protection locked="0"/>
    </xf>
    <xf numFmtId="0" fontId="0" fillId="5" borderId="145" xfId="0" applyFill="1" applyBorder="1" applyAlignment="1" applyProtection="1">
      <alignment horizontal="center" vertical="center" shrinkToFit="1"/>
      <protection locked="0"/>
    </xf>
    <xf numFmtId="0" fontId="0" fillId="5" borderId="146" xfId="0" applyFill="1" applyBorder="1" applyAlignment="1" applyProtection="1">
      <alignment horizontal="center" vertical="center" shrinkToFit="1"/>
      <protection locked="0"/>
    </xf>
    <xf numFmtId="0" fontId="0" fillId="5" borderId="147" xfId="0" applyFill="1" applyBorder="1" applyAlignment="1" applyProtection="1">
      <alignment horizontal="center" vertical="center" shrinkToFit="1"/>
      <protection locked="0"/>
    </xf>
    <xf numFmtId="0" fontId="0" fillId="5" borderId="149" xfId="0" applyFill="1" applyBorder="1" applyAlignment="1" applyProtection="1">
      <alignment horizontal="center" vertical="center" shrinkToFit="1"/>
      <protection locked="0"/>
    </xf>
    <xf numFmtId="0" fontId="0" fillId="5" borderId="150" xfId="0" applyFill="1" applyBorder="1" applyAlignment="1" applyProtection="1">
      <alignment horizontal="center" vertical="center" shrinkToFit="1"/>
      <protection locked="0"/>
    </xf>
    <xf numFmtId="0" fontId="0" fillId="5" borderId="151" xfId="0" applyFill="1" applyBorder="1" applyAlignment="1" applyProtection="1">
      <alignment horizontal="center" vertical="center" shrinkToFit="1"/>
      <protection locked="0"/>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70"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0" fillId="0" borderId="72" xfId="0" applyBorder="1" applyAlignment="1">
      <alignment horizontal="center" vertical="center" textRotation="255"/>
    </xf>
    <xf numFmtId="0" fontId="0" fillId="0" borderId="71" xfId="0" applyBorder="1" applyAlignment="1">
      <alignment horizontal="center" vertical="center" textRotation="255"/>
    </xf>
    <xf numFmtId="0" fontId="0" fillId="0" borderId="73"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57" xfId="0" applyBorder="1" applyAlignment="1">
      <alignment horizontal="center" vertical="center" textRotation="255"/>
    </xf>
    <xf numFmtId="0" fontId="0" fillId="0" borderId="58" xfId="0" applyBorder="1" applyAlignment="1">
      <alignment horizontal="center" vertical="center" textRotation="255"/>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4" fillId="0" borderId="0" xfId="0" applyFont="1" applyAlignment="1">
      <alignment horizontal="center" vertical="center"/>
    </xf>
    <xf numFmtId="0" fontId="0" fillId="0" borderId="50" xfId="0" applyBorder="1" applyAlignment="1">
      <alignment horizontal="center" vertical="center"/>
    </xf>
    <xf numFmtId="0" fontId="0" fillId="0" borderId="41"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70" xfId="0" applyBorder="1" applyAlignment="1">
      <alignment horizontal="distributed" vertical="center" indent="1"/>
    </xf>
    <xf numFmtId="0" fontId="0" fillId="0" borderId="52" xfId="0" applyBorder="1" applyAlignment="1">
      <alignment horizontal="distributed" vertical="center" indent="1"/>
    </xf>
    <xf numFmtId="0" fontId="0" fillId="0" borderId="67"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8" fontId="0" fillId="0" borderId="21" xfId="0" applyNumberFormat="1" applyBorder="1" applyAlignment="1">
      <alignment horizontal="center" vertical="center"/>
    </xf>
    <xf numFmtId="188"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0" fontId="0" fillId="0" borderId="50" xfId="0" applyBorder="1" applyAlignment="1">
      <alignment horizontal="center" vertical="center" shrinkToFit="1"/>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6" xfId="0" applyBorder="1" applyAlignment="1">
      <alignment horizontal="center" vertical="center"/>
    </xf>
    <xf numFmtId="0" fontId="40" fillId="0" borderId="0" xfId="9" applyFont="1" applyAlignment="1">
      <alignment horizontal="left" vertical="center" wrapText="1"/>
    </xf>
    <xf numFmtId="0" fontId="13" fillId="0" borderId="0" xfId="0" applyFont="1" applyAlignment="1">
      <alignment horizontal="left" vertical="center" wrapText="1"/>
    </xf>
    <xf numFmtId="0" fontId="41" fillId="0" borderId="0" xfId="9" applyFont="1" applyAlignment="1">
      <alignment horizontal="center" vertical="center"/>
    </xf>
    <xf numFmtId="9" fontId="39" fillId="0" borderId="0" xfId="9" applyNumberFormat="1" applyFont="1" applyAlignment="1">
      <alignment horizontal="left" vertical="center" wrapText="1"/>
    </xf>
    <xf numFmtId="9" fontId="39" fillId="0" borderId="0" xfId="9" applyNumberFormat="1" applyFont="1" applyAlignment="1">
      <alignment horizontal="left" vertical="center"/>
    </xf>
    <xf numFmtId="0" fontId="39" fillId="0" borderId="0" xfId="9" applyFont="1" applyAlignment="1">
      <alignment horizontal="center" vertical="center"/>
    </xf>
    <xf numFmtId="0" fontId="15" fillId="0" borderId="0" xfId="0" applyFont="1" applyAlignment="1">
      <alignment horizontal="left" vertical="center" wrapText="1"/>
    </xf>
    <xf numFmtId="0" fontId="13" fillId="0" borderId="0" xfId="9" applyFont="1" applyAlignment="1">
      <alignment horizontal="left" vertical="center" wrapText="1"/>
    </xf>
    <xf numFmtId="177" fontId="39" fillId="0" borderId="0" xfId="9" applyNumberFormat="1" applyFont="1" applyAlignment="1">
      <alignment horizontal="left" vertical="center"/>
    </xf>
    <xf numFmtId="186" fontId="15" fillId="0" borderId="0" xfId="0" applyNumberFormat="1" applyFont="1" applyAlignment="1">
      <alignment horizontal="left" vertical="center" wrapText="1"/>
    </xf>
    <xf numFmtId="0" fontId="51" fillId="0" borderId="42" xfId="8" applyFont="1" applyBorder="1" applyAlignment="1">
      <alignment horizontal="center" vertical="center" wrapText="1"/>
    </xf>
    <xf numFmtId="0" fontId="51" fillId="0" borderId="41" xfId="8" applyFont="1" applyBorder="1" applyAlignment="1">
      <alignment horizontal="center" vertical="center" wrapText="1"/>
    </xf>
    <xf numFmtId="0" fontId="40" fillId="0" borderId="106" xfId="8" applyFont="1" applyBorder="1" applyAlignment="1">
      <alignment horizontal="justify" vertical="center" wrapText="1"/>
    </xf>
    <xf numFmtId="0" fontId="40" fillId="0" borderId="107" xfId="8" applyFont="1" applyBorder="1" applyAlignment="1">
      <alignment horizontal="justify" vertical="center" wrapText="1"/>
    </xf>
    <xf numFmtId="0" fontId="40" fillId="0" borderId="108" xfId="8" applyFont="1" applyBorder="1" applyAlignment="1">
      <alignment horizontal="justify" vertical="center" wrapText="1"/>
    </xf>
    <xf numFmtId="0" fontId="40" fillId="0" borderId="63" xfId="8" applyFont="1" applyBorder="1" applyAlignment="1">
      <alignment horizontal="justify" vertical="center" wrapText="1"/>
    </xf>
    <xf numFmtId="0" fontId="40" fillId="0" borderId="0" xfId="8" applyFont="1" applyAlignment="1">
      <alignment horizontal="justify" vertical="center" wrapText="1"/>
    </xf>
    <xf numFmtId="0" fontId="40" fillId="0" borderId="47" xfId="8" applyFont="1" applyBorder="1" applyAlignment="1">
      <alignment horizontal="justify" vertical="center" wrapText="1"/>
    </xf>
    <xf numFmtId="0" fontId="45" fillId="0" borderId="0" xfId="8" applyFont="1" applyAlignment="1">
      <alignment horizontal="left" vertical="center"/>
    </xf>
    <xf numFmtId="0" fontId="40" fillId="0" borderId="10" xfId="8" applyFont="1" applyBorder="1" applyAlignment="1">
      <alignment horizontal="center" vertical="center"/>
    </xf>
    <xf numFmtId="0" fontId="40" fillId="0" borderId="11" xfId="8" applyFont="1" applyBorder="1" applyAlignment="1">
      <alignment horizontal="center" vertical="center"/>
    </xf>
    <xf numFmtId="0" fontId="40" fillId="0" borderId="12" xfId="8" applyFont="1" applyBorder="1" applyAlignment="1">
      <alignment horizontal="center" vertical="center"/>
    </xf>
    <xf numFmtId="0" fontId="47" fillId="0" borderId="0" xfId="8" applyFont="1" applyAlignment="1">
      <alignment horizontal="center" vertical="center"/>
    </xf>
    <xf numFmtId="0" fontId="48" fillId="0" borderId="0" xfId="8" applyFont="1" applyAlignment="1">
      <alignment horizontal="right" vertical="center"/>
    </xf>
    <xf numFmtId="0" fontId="9" fillId="0" borderId="64" xfId="0" applyFont="1" applyBorder="1" applyAlignment="1">
      <alignment horizontal="left" vertical="center" wrapText="1"/>
    </xf>
    <xf numFmtId="0" fontId="9" fillId="0" borderId="56" xfId="0" applyFont="1" applyBorder="1" applyAlignment="1">
      <alignment horizontal="left" vertical="center" wrapText="1"/>
    </xf>
    <xf numFmtId="0" fontId="9" fillId="0" borderId="45" xfId="0" applyFont="1" applyBorder="1" applyAlignment="1">
      <alignment horizontal="left" vertical="center" wrapText="1"/>
    </xf>
    <xf numFmtId="0" fontId="49" fillId="5" borderId="63" xfId="0" applyFont="1" applyFill="1" applyBorder="1" applyAlignment="1" applyProtection="1">
      <alignment horizontal="left" vertical="center" wrapText="1"/>
      <protection locked="0"/>
    </xf>
    <xf numFmtId="0" fontId="49" fillId="5" borderId="0" xfId="0" applyFont="1" applyFill="1" applyAlignment="1" applyProtection="1">
      <alignment horizontal="left" vertical="center" wrapText="1"/>
      <protection locked="0"/>
    </xf>
    <xf numFmtId="0" fontId="49" fillId="5" borderId="47" xfId="0" applyFont="1" applyFill="1" applyBorder="1" applyAlignment="1" applyProtection="1">
      <alignment horizontal="left" vertical="center" wrapText="1"/>
      <protection locked="0"/>
    </xf>
    <xf numFmtId="0" fontId="9" fillId="0" borderId="65" xfId="0" applyFont="1" applyBorder="1" applyAlignment="1">
      <alignment horizontal="left" vertical="center" wrapText="1"/>
    </xf>
    <xf numFmtId="0" fontId="9" fillId="0" borderId="69" xfId="0" applyFont="1" applyBorder="1" applyAlignment="1">
      <alignment horizontal="left" vertical="center" wrapText="1"/>
    </xf>
    <xf numFmtId="0" fontId="9" fillId="0" borderId="46" xfId="0" applyFont="1" applyBorder="1" applyAlignment="1">
      <alignment horizontal="left" vertical="center" wrapText="1"/>
    </xf>
    <xf numFmtId="0" fontId="50" fillId="5" borderId="103" xfId="8" applyFont="1" applyFill="1" applyBorder="1" applyAlignment="1" applyProtection="1">
      <alignment horizontal="justify" vertical="center" wrapText="1"/>
      <protection locked="0"/>
    </xf>
    <xf numFmtId="0" fontId="50" fillId="5" borderId="104" xfId="8" applyFont="1" applyFill="1" applyBorder="1" applyAlignment="1" applyProtection="1">
      <alignment horizontal="justify" vertical="center" wrapText="1"/>
      <protection locked="0"/>
    </xf>
    <xf numFmtId="0" fontId="50" fillId="5" borderId="105" xfId="8" applyFont="1" applyFill="1" applyBorder="1" applyAlignment="1" applyProtection="1">
      <alignment horizontal="justify" vertical="center" wrapText="1"/>
      <protection locked="0"/>
    </xf>
    <xf numFmtId="0" fontId="40" fillId="0" borderId="106" xfId="8" applyFont="1" applyBorder="1" applyAlignment="1">
      <alignment horizontal="left" vertical="center" wrapText="1"/>
    </xf>
    <xf numFmtId="0" fontId="40" fillId="0" borderId="107" xfId="8" applyFont="1" applyBorder="1" applyAlignment="1">
      <alignment horizontal="left" vertical="center" wrapText="1"/>
    </xf>
    <xf numFmtId="0" fontId="40" fillId="0" borderId="108" xfId="8" applyFont="1" applyBorder="1" applyAlignment="1">
      <alignment horizontal="left" vertical="center" wrapText="1"/>
    </xf>
    <xf numFmtId="0" fontId="40" fillId="0" borderId="63" xfId="8" applyFont="1" applyBorder="1" applyAlignment="1">
      <alignment horizontal="left" vertical="center" wrapText="1"/>
    </xf>
    <xf numFmtId="0" fontId="40" fillId="0" borderId="0" xfId="8" applyFont="1" applyAlignment="1">
      <alignment horizontal="left" vertical="center" wrapText="1"/>
    </xf>
    <xf numFmtId="0" fontId="40" fillId="0" borderId="47" xfId="8" applyFont="1" applyBorder="1" applyAlignment="1">
      <alignment horizontal="left" vertical="center" wrapText="1"/>
    </xf>
    <xf numFmtId="0" fontId="40" fillId="0" borderId="65" xfId="8" applyFont="1" applyBorder="1" applyAlignment="1">
      <alignment horizontal="left" vertical="center" wrapText="1"/>
    </xf>
    <xf numFmtId="0" fontId="40" fillId="0" borderId="69" xfId="8" applyFont="1" applyBorder="1" applyAlignment="1">
      <alignment horizontal="left" vertical="center" wrapText="1"/>
    </xf>
    <xf numFmtId="0" fontId="40" fillId="0" borderId="46" xfId="8" applyFont="1" applyBorder="1" applyAlignment="1">
      <alignment horizontal="left" vertical="center" wrapText="1"/>
    </xf>
    <xf numFmtId="0" fontId="50" fillId="5" borderId="109" xfId="8" applyFont="1" applyFill="1" applyBorder="1" applyAlignment="1" applyProtection="1">
      <alignment horizontal="justify" vertical="center" wrapText="1"/>
      <protection locked="0"/>
    </xf>
    <xf numFmtId="0" fontId="50" fillId="5" borderId="110" xfId="8" applyFont="1" applyFill="1" applyBorder="1" applyAlignment="1" applyProtection="1">
      <alignment horizontal="justify" vertical="center" wrapText="1"/>
      <protection locked="0"/>
    </xf>
    <xf numFmtId="0" fontId="50" fillId="5" borderId="111" xfId="8" applyFont="1" applyFill="1" applyBorder="1" applyAlignment="1" applyProtection="1">
      <alignment horizontal="justify" vertical="center" wrapText="1"/>
      <protection locked="0"/>
    </xf>
    <xf numFmtId="0" fontId="40" fillId="0" borderId="48" xfId="8" applyFont="1" applyBorder="1" applyAlignment="1">
      <alignment horizontal="center" vertical="center" wrapText="1"/>
    </xf>
    <xf numFmtId="0" fontId="40" fillId="0" borderId="50" xfId="8" applyFont="1" applyBorder="1" applyAlignment="1">
      <alignment horizontal="center" vertical="center" wrapText="1"/>
    </xf>
    <xf numFmtId="0" fontId="40" fillId="5" borderId="48" xfId="8" applyFont="1" applyFill="1" applyBorder="1" applyAlignment="1" applyProtection="1">
      <alignment horizontal="center" vertical="center" wrapText="1"/>
      <protection locked="0"/>
    </xf>
    <xf numFmtId="0" fontId="40" fillId="5" borderId="49" xfId="8" applyFont="1" applyFill="1" applyBorder="1" applyAlignment="1" applyProtection="1">
      <alignment horizontal="center" vertical="center" wrapText="1"/>
      <protection locked="0"/>
    </xf>
    <xf numFmtId="0" fontId="40" fillId="5" borderId="50" xfId="8" applyFont="1" applyFill="1" applyBorder="1" applyAlignment="1" applyProtection="1">
      <alignment horizontal="center" vertical="center" wrapText="1"/>
      <protection locked="0"/>
    </xf>
    <xf numFmtId="0" fontId="40" fillId="0" borderId="49" xfId="8" applyFont="1" applyBorder="1" applyAlignment="1">
      <alignment horizontal="center" vertical="center" wrapText="1"/>
    </xf>
    <xf numFmtId="0" fontId="40" fillId="0" borderId="64" xfId="8" applyFont="1" applyBorder="1" applyAlignment="1" applyProtection="1">
      <alignment horizontal="center" vertical="center" wrapText="1"/>
      <protection locked="0"/>
    </xf>
    <xf numFmtId="0" fontId="40" fillId="0" borderId="56" xfId="8" applyFont="1" applyBorder="1" applyAlignment="1" applyProtection="1">
      <alignment horizontal="center" vertical="center" wrapText="1"/>
      <protection locked="0"/>
    </xf>
    <xf numFmtId="0" fontId="40" fillId="0" borderId="45" xfId="8" applyFont="1" applyBorder="1" applyAlignment="1" applyProtection="1">
      <alignment horizontal="center" vertical="center" wrapText="1"/>
      <protection locked="0"/>
    </xf>
    <xf numFmtId="0" fontId="40" fillId="0" borderId="65" xfId="8" applyFont="1" applyBorder="1" applyAlignment="1" applyProtection="1">
      <alignment horizontal="center" vertical="center" wrapText="1"/>
      <protection locked="0"/>
    </xf>
    <xf numFmtId="0" fontId="40" fillId="0" borderId="69" xfId="8" applyFont="1" applyBorder="1" applyAlignment="1" applyProtection="1">
      <alignment horizontal="center" vertical="center" wrapText="1"/>
      <protection locked="0"/>
    </xf>
    <xf numFmtId="0" fontId="40" fillId="0" borderId="46" xfId="8" applyFont="1" applyBorder="1" applyAlignment="1" applyProtection="1">
      <alignment horizontal="center" vertical="center" wrapText="1"/>
      <protection locked="0"/>
    </xf>
    <xf numFmtId="0" fontId="50" fillId="5" borderId="109" xfId="8" applyFont="1" applyFill="1" applyBorder="1" applyAlignment="1" applyProtection="1">
      <alignment horizontal="center" vertical="center" wrapText="1"/>
      <protection locked="0"/>
    </xf>
    <xf numFmtId="0" fontId="50" fillId="5" borderId="110" xfId="8" applyFont="1" applyFill="1" applyBorder="1" applyAlignment="1" applyProtection="1">
      <alignment horizontal="center" vertical="center" wrapText="1"/>
      <protection locked="0"/>
    </xf>
    <xf numFmtId="0" fontId="50" fillId="5" borderId="111" xfId="8" applyFont="1" applyFill="1" applyBorder="1" applyAlignment="1" applyProtection="1">
      <alignment horizontal="center" vertical="center" wrapText="1"/>
      <protection locked="0"/>
    </xf>
    <xf numFmtId="0" fontId="48" fillId="0" borderId="40" xfId="8" applyFont="1" applyBorder="1" applyAlignment="1">
      <alignment horizontal="center" vertical="center" wrapText="1"/>
    </xf>
    <xf numFmtId="0" fontId="48" fillId="0" borderId="42" xfId="8" applyFont="1" applyBorder="1" applyAlignment="1">
      <alignment horizontal="center" vertical="center" wrapText="1"/>
    </xf>
    <xf numFmtId="0" fontId="48" fillId="0" borderId="41" xfId="8" applyFont="1" applyBorder="1" applyAlignment="1">
      <alignment horizontal="center" vertical="center" wrapText="1"/>
    </xf>
    <xf numFmtId="0" fontId="40" fillId="0" borderId="63" xfId="8" applyFont="1" applyBorder="1" applyAlignment="1">
      <alignment horizontal="center" vertical="center" wrapText="1"/>
    </xf>
    <xf numFmtId="0" fontId="48" fillId="0" borderId="63" xfId="8" applyFont="1" applyBorder="1" applyAlignment="1">
      <alignment horizontal="center" vertical="center" wrapText="1"/>
    </xf>
    <xf numFmtId="0" fontId="48" fillId="0" borderId="0" xfId="8" applyFont="1" applyAlignment="1">
      <alignment horizontal="center" vertical="center" wrapText="1"/>
    </xf>
    <xf numFmtId="0" fontId="48" fillId="0" borderId="65" xfId="8" applyFont="1" applyBorder="1" applyAlignment="1">
      <alignment horizontal="center" vertical="center" wrapText="1"/>
    </xf>
    <xf numFmtId="0" fontId="48" fillId="0" borderId="69" xfId="8" applyFont="1" applyBorder="1" applyAlignment="1">
      <alignment horizontal="center" vertical="center" wrapText="1"/>
    </xf>
    <xf numFmtId="0" fontId="48" fillId="0" borderId="107" xfId="8" applyFont="1" applyBorder="1" applyAlignment="1">
      <alignment horizontal="center" vertical="center" wrapText="1"/>
    </xf>
    <xf numFmtId="0" fontId="48" fillId="0" borderId="108" xfId="8" applyFont="1" applyBorder="1" applyAlignment="1">
      <alignment horizontal="center" vertical="center" wrapText="1"/>
    </xf>
    <xf numFmtId="0" fontId="48" fillId="0" borderId="46" xfId="8" applyFont="1" applyBorder="1" applyAlignment="1">
      <alignment horizontal="center" vertical="center" wrapText="1"/>
    </xf>
    <xf numFmtId="0" fontId="40" fillId="0" borderId="40" xfId="8" applyFont="1" applyBorder="1" applyAlignment="1">
      <alignment horizontal="center" vertical="center" wrapText="1"/>
    </xf>
    <xf numFmtId="0" fontId="40" fillId="0" borderId="41" xfId="8" applyFont="1" applyBorder="1" applyAlignment="1">
      <alignment horizontal="center" vertical="center" wrapText="1"/>
    </xf>
    <xf numFmtId="0" fontId="40" fillId="0" borderId="64" xfId="8" applyFont="1" applyBorder="1" applyAlignment="1">
      <alignment horizontal="center" vertical="center" wrapText="1"/>
    </xf>
    <xf numFmtId="0" fontId="40" fillId="0" borderId="56" xfId="8" applyFont="1" applyBorder="1" applyAlignment="1">
      <alignment horizontal="center" vertical="center" wrapText="1"/>
    </xf>
    <xf numFmtId="0" fontId="40" fillId="0" borderId="45" xfId="8" applyFont="1" applyBorder="1" applyAlignment="1">
      <alignment horizontal="center" vertical="center" wrapText="1"/>
    </xf>
    <xf numFmtId="0" fontId="40" fillId="0" borderId="65" xfId="8" applyFont="1" applyBorder="1" applyAlignment="1">
      <alignment horizontal="center" vertical="center" wrapText="1"/>
    </xf>
    <xf numFmtId="0" fontId="40" fillId="0" borderId="69" xfId="8" applyFont="1" applyBorder="1" applyAlignment="1">
      <alignment horizontal="center" vertical="center" wrapText="1"/>
    </xf>
    <xf numFmtId="0" fontId="40" fillId="0" borderId="46" xfId="8" applyFont="1" applyBorder="1" applyAlignment="1">
      <alignment horizontal="center" vertical="center" wrapText="1"/>
    </xf>
    <xf numFmtId="0" fontId="48" fillId="0" borderId="40" xfId="8" applyFont="1" applyBorder="1" applyAlignment="1">
      <alignment horizontal="justify" vertical="center" wrapText="1"/>
    </xf>
    <xf numFmtId="0" fontId="48" fillId="0" borderId="42" xfId="8" applyFont="1" applyBorder="1" applyAlignment="1">
      <alignment horizontal="justify" vertical="center" wrapText="1"/>
    </xf>
    <xf numFmtId="0" fontId="48" fillId="0" borderId="41" xfId="8" applyFont="1" applyBorder="1" applyAlignment="1">
      <alignment horizontal="justify" vertical="center" wrapText="1"/>
    </xf>
    <xf numFmtId="0" fontId="50" fillId="0" borderId="109" xfId="8" applyFont="1" applyBorder="1" applyAlignment="1">
      <alignment horizontal="left" vertical="center" wrapText="1"/>
    </xf>
    <xf numFmtId="0" fontId="50" fillId="0" borderId="110" xfId="8" applyFont="1" applyBorder="1" applyAlignment="1">
      <alignment horizontal="left" vertical="center" wrapText="1"/>
    </xf>
    <xf numFmtId="0" fontId="50" fillId="0" borderId="111" xfId="8" applyFont="1" applyBorder="1" applyAlignment="1">
      <alignment horizontal="left" vertical="center" wrapText="1"/>
    </xf>
    <xf numFmtId="0" fontId="40" fillId="0" borderId="65" xfId="8" applyFont="1" applyBorder="1" applyAlignment="1">
      <alignment horizontal="justify" vertical="center" wrapText="1"/>
    </xf>
    <xf numFmtId="0" fontId="40" fillId="0" borderId="69" xfId="8" applyFont="1" applyBorder="1" applyAlignment="1">
      <alignment horizontal="justify" vertical="center" wrapText="1"/>
    </xf>
    <xf numFmtId="0" fontId="40" fillId="0" borderId="46" xfId="8" applyFont="1" applyBorder="1" applyAlignment="1">
      <alignment horizontal="justify" vertical="center" wrapText="1"/>
    </xf>
    <xf numFmtId="0" fontId="50" fillId="0" borderId="109" xfId="8" applyFont="1" applyBorder="1" applyAlignment="1">
      <alignment horizontal="justify" vertical="center" wrapText="1"/>
    </xf>
    <xf numFmtId="0" fontId="50" fillId="0" borderId="110" xfId="8" applyFont="1" applyBorder="1" applyAlignment="1">
      <alignment horizontal="justify" vertical="center" wrapText="1"/>
    </xf>
    <xf numFmtId="0" fontId="50" fillId="0" borderId="111" xfId="8" applyFont="1" applyBorder="1" applyAlignment="1">
      <alignment horizontal="justify" vertical="center" wrapText="1"/>
    </xf>
    <xf numFmtId="0" fontId="50" fillId="0" borderId="106" xfId="8" applyFont="1" applyBorder="1" applyAlignment="1">
      <alignment horizontal="center" vertical="center" wrapText="1"/>
    </xf>
    <xf numFmtId="0" fontId="50" fillId="0" borderId="107" xfId="8" applyFont="1" applyBorder="1" applyAlignment="1">
      <alignment horizontal="center" vertical="center" wrapText="1"/>
    </xf>
    <xf numFmtId="0" fontId="50" fillId="0" borderId="65" xfId="8" applyFont="1" applyBorder="1" applyAlignment="1">
      <alignment horizontal="center" vertical="center" wrapText="1"/>
    </xf>
    <xf numFmtId="0" fontId="50" fillId="0" borderId="69" xfId="8" applyFont="1" applyBorder="1" applyAlignment="1">
      <alignment horizontal="center" vertical="center" wrapText="1"/>
    </xf>
    <xf numFmtId="0" fontId="40" fillId="0" borderId="107" xfId="8" applyFont="1" applyBorder="1" applyAlignment="1">
      <alignment horizontal="center" vertical="center" wrapText="1"/>
    </xf>
    <xf numFmtId="0" fontId="40" fillId="0" borderId="108" xfId="8" applyFont="1" applyBorder="1" applyAlignment="1">
      <alignment horizontal="center" vertical="center" wrapText="1"/>
    </xf>
    <xf numFmtId="0" fontId="50" fillId="0" borderId="49" xfId="8" applyFont="1" applyBorder="1" applyAlignment="1">
      <alignment horizontal="center" vertical="center" wrapText="1"/>
    </xf>
    <xf numFmtId="0" fontId="50" fillId="0" borderId="50" xfId="8" applyFont="1" applyBorder="1" applyAlignment="1">
      <alignment horizontal="center" vertical="center" wrapText="1"/>
    </xf>
    <xf numFmtId="0" fontId="50" fillId="0" borderId="112" xfId="8" applyFont="1" applyBorder="1" applyAlignment="1">
      <alignment horizontal="justify" vertical="center" wrapText="1"/>
    </xf>
    <xf numFmtId="0" fontId="50" fillId="0" borderId="113" xfId="8" applyFont="1" applyBorder="1" applyAlignment="1">
      <alignment horizontal="justify" vertical="center" wrapText="1"/>
    </xf>
    <xf numFmtId="0" fontId="50" fillId="0" borderId="114" xfId="8" applyFont="1" applyBorder="1" applyAlignment="1">
      <alignment horizontal="justify" vertical="center" wrapText="1"/>
    </xf>
    <xf numFmtId="0" fontId="48" fillId="0" borderId="65" xfId="8" applyFont="1" applyBorder="1" applyAlignment="1">
      <alignment horizontal="left" vertical="center" wrapText="1"/>
    </xf>
    <xf numFmtId="0" fontId="48" fillId="0" borderId="69" xfId="8" applyFont="1" applyBorder="1" applyAlignment="1">
      <alignment horizontal="left" vertical="center" wrapText="1"/>
    </xf>
    <xf numFmtId="0" fontId="48" fillId="0" borderId="46" xfId="8" applyFont="1" applyBorder="1" applyAlignment="1">
      <alignment horizontal="left" vertical="center" wrapText="1"/>
    </xf>
    <xf numFmtId="0" fontId="13" fillId="0" borderId="64" xfId="8" applyFont="1" applyBorder="1" applyAlignment="1">
      <alignment horizontal="center" vertical="center"/>
    </xf>
    <xf numFmtId="0" fontId="13" fillId="0" borderId="56" xfId="8" applyFont="1" applyBorder="1" applyAlignment="1">
      <alignment horizontal="center" vertical="center"/>
    </xf>
    <xf numFmtId="0" fontId="13" fillId="0" borderId="45" xfId="8" applyFont="1" applyBorder="1" applyAlignment="1">
      <alignment horizontal="center" vertical="center"/>
    </xf>
    <xf numFmtId="0" fontId="13" fillId="0" borderId="65" xfId="8" applyFont="1" applyBorder="1" applyAlignment="1">
      <alignment horizontal="center" vertical="center"/>
    </xf>
    <xf numFmtId="0" fontId="13" fillId="0" borderId="69" xfId="8" applyFont="1" applyBorder="1" applyAlignment="1">
      <alignment horizontal="center" vertical="center"/>
    </xf>
    <xf numFmtId="0" fontId="13" fillId="0" borderId="46" xfId="8" applyFont="1" applyBorder="1" applyAlignment="1">
      <alignment horizontal="center" vertical="center"/>
    </xf>
    <xf numFmtId="0" fontId="44" fillId="0" borderId="0" xfId="0" applyFont="1" applyAlignment="1">
      <alignment horizontal="left" vertical="center" wrapText="1"/>
    </xf>
    <xf numFmtId="0" fontId="40" fillId="0" borderId="48" xfId="8" applyFont="1" applyBorder="1" applyAlignment="1">
      <alignment horizontal="justify" vertical="center" wrapText="1"/>
    </xf>
    <xf numFmtId="0" fontId="40" fillId="0" borderId="49" xfId="8" applyFont="1" applyBorder="1" applyAlignment="1">
      <alignment horizontal="justify" vertical="center" wrapText="1"/>
    </xf>
    <xf numFmtId="0" fontId="40" fillId="0" borderId="50" xfId="8" applyFont="1" applyBorder="1" applyAlignment="1">
      <alignment horizontal="justify" vertical="center" wrapText="1"/>
    </xf>
    <xf numFmtId="0" fontId="40" fillId="0" borderId="64" xfId="8" applyFont="1" applyBorder="1" applyAlignment="1">
      <alignment horizontal="justify" vertical="center" wrapText="1"/>
    </xf>
    <xf numFmtId="0" fontId="40" fillId="0" borderId="56" xfId="8" applyFont="1" applyBorder="1" applyAlignment="1">
      <alignment horizontal="justify" vertical="center" wrapText="1"/>
    </xf>
    <xf numFmtId="0" fontId="40" fillId="0" borderId="45" xfId="8" applyFont="1" applyBorder="1" applyAlignment="1">
      <alignment horizontal="justify" vertical="center" wrapText="1"/>
    </xf>
    <xf numFmtId="177" fontId="40" fillId="0" borderId="63" xfId="8" applyNumberFormat="1" applyFont="1" applyBorder="1" applyAlignment="1">
      <alignment horizontal="right" vertical="center" wrapText="1"/>
    </xf>
    <xf numFmtId="177" fontId="40" fillId="0" borderId="0" xfId="8" applyNumberFormat="1" applyFont="1" applyAlignment="1">
      <alignment horizontal="right" vertical="center" wrapText="1"/>
    </xf>
    <xf numFmtId="0" fontId="40" fillId="0" borderId="0" xfId="8" applyFont="1" applyAlignment="1">
      <alignment horizontal="center" vertical="center" wrapText="1"/>
    </xf>
    <xf numFmtId="0" fontId="13" fillId="0" borderId="0" xfId="8" applyFont="1" applyAlignment="1">
      <alignment horizontal="left" vertical="center" wrapText="1"/>
    </xf>
    <xf numFmtId="0" fontId="13" fillId="0" borderId="0" xfId="8" applyFont="1" applyAlignment="1">
      <alignment horizontal="left" vertical="center"/>
    </xf>
    <xf numFmtId="0" fontId="0" fillId="0" borderId="0" xfId="0" applyAlignment="1">
      <alignment horizontal="left" vertical="center" wrapText="1"/>
    </xf>
    <xf numFmtId="0" fontId="54" fillId="0" borderId="0" xfId="0" applyFont="1" applyAlignment="1">
      <alignment horizontal="left" vertical="center" wrapText="1"/>
    </xf>
    <xf numFmtId="179" fontId="15" fillId="0" borderId="0" xfId="0" applyNumberFormat="1" applyFont="1" applyAlignment="1">
      <alignment horizontal="left"/>
    </xf>
    <xf numFmtId="180" fontId="15" fillId="0" borderId="0" xfId="0" applyNumberFormat="1" applyFont="1" applyAlignment="1">
      <alignment horizontal="left"/>
    </xf>
    <xf numFmtId="177" fontId="15" fillId="0" borderId="0" xfId="0" applyNumberFormat="1" applyFont="1" applyAlignment="1">
      <alignment horizontal="right"/>
    </xf>
    <xf numFmtId="0" fontId="10" fillId="0" borderId="0" xfId="0" applyFont="1" applyAlignment="1">
      <alignment horizontal="center" vertical="center"/>
    </xf>
    <xf numFmtId="187" fontId="0" fillId="3" borderId="52" xfId="0" applyNumberFormat="1" applyFill="1" applyBorder="1" applyAlignment="1" applyProtection="1">
      <alignment horizontal="center" vertical="center"/>
      <protection locked="0"/>
    </xf>
    <xf numFmtId="187" fontId="0" fillId="3" borderId="67" xfId="0" applyNumberFormat="1" applyFill="1" applyBorder="1" applyAlignment="1" applyProtection="1">
      <alignment horizontal="center" vertical="center"/>
      <protection locked="0"/>
    </xf>
    <xf numFmtId="2" fontId="0" fillId="3" borderId="49" xfId="0" applyNumberFormat="1" applyFill="1" applyBorder="1" applyAlignment="1" applyProtection="1">
      <alignment horizontal="right" vertical="center"/>
      <protection locked="0"/>
    </xf>
    <xf numFmtId="2" fontId="0" fillId="3" borderId="49" xfId="0" applyNumberFormat="1" applyFill="1" applyBorder="1" applyProtection="1">
      <alignment vertical="center"/>
      <protection locked="0"/>
    </xf>
    <xf numFmtId="0" fontId="0" fillId="3" borderId="3" xfId="0" applyFill="1" applyBorder="1" applyAlignment="1" applyProtection="1">
      <alignment horizontal="center" vertical="center" shrinkToFit="1"/>
      <protection locked="0"/>
    </xf>
    <xf numFmtId="0" fontId="0" fillId="3" borderId="7" xfId="0" applyFill="1" applyBorder="1" applyAlignment="1" applyProtection="1">
      <alignment horizontal="center" vertical="center" shrinkToFit="1"/>
      <protection locked="0"/>
    </xf>
    <xf numFmtId="0" fontId="0" fillId="3" borderId="3" xfId="0" applyFill="1" applyBorder="1" applyAlignment="1" applyProtection="1">
      <alignment horizontal="center" vertical="center" wrapText="1" shrinkToFit="1"/>
      <protection locked="0"/>
    </xf>
    <xf numFmtId="0" fontId="0" fillId="3" borderId="7" xfId="0" applyFill="1" applyBorder="1" applyAlignment="1" applyProtection="1">
      <alignment horizontal="center" vertical="center" wrapText="1" shrinkToFit="1"/>
      <protection locked="0"/>
    </xf>
    <xf numFmtId="40" fontId="0" fillId="3" borderId="3" xfId="2" applyNumberFormat="1" applyFont="1" applyFill="1" applyBorder="1" applyAlignment="1" applyProtection="1">
      <alignment horizontal="right" vertical="center" wrapText="1" shrinkToFit="1"/>
      <protection locked="0"/>
    </xf>
    <xf numFmtId="40" fontId="0" fillId="3" borderId="7" xfId="2" applyNumberFormat="1" applyFont="1" applyFill="1" applyBorder="1" applyAlignment="1" applyProtection="1">
      <alignment horizontal="right" vertical="center" wrapText="1" shrinkToFit="1"/>
      <protection locked="0"/>
    </xf>
    <xf numFmtId="40" fontId="0" fillId="3" borderId="60" xfId="2" applyNumberFormat="1" applyFont="1" applyFill="1" applyBorder="1" applyAlignment="1" applyProtection="1">
      <alignment horizontal="right" vertical="center" wrapText="1" shrinkToFit="1"/>
      <protection locked="0"/>
    </xf>
    <xf numFmtId="38" fontId="0" fillId="3" borderId="3" xfId="2" applyFont="1" applyFill="1" applyBorder="1" applyAlignment="1" applyProtection="1">
      <alignment horizontal="center" vertical="center" wrapText="1" shrinkToFit="1"/>
      <protection locked="0"/>
    </xf>
    <xf numFmtId="38" fontId="0" fillId="3" borderId="7" xfId="2" applyFont="1" applyFill="1" applyBorder="1" applyAlignment="1" applyProtection="1">
      <alignment horizontal="center" vertical="center" wrapText="1" shrinkToFit="1"/>
      <protection locked="0"/>
    </xf>
    <xf numFmtId="38" fontId="0" fillId="3" borderId="60" xfId="2" applyFont="1" applyFill="1" applyBorder="1" applyAlignment="1" applyProtection="1">
      <alignment horizontal="center" vertical="center" wrapText="1" shrinkToFit="1"/>
      <protection locked="0"/>
    </xf>
    <xf numFmtId="0" fontId="0" fillId="3" borderId="17" xfId="0" applyFill="1" applyBorder="1" applyAlignment="1" applyProtection="1">
      <alignment horizontal="center" vertical="center" shrinkToFit="1"/>
      <protection locked="0"/>
    </xf>
    <xf numFmtId="0" fontId="0" fillId="3" borderId="53" xfId="0" applyFill="1" applyBorder="1" applyAlignment="1" applyProtection="1">
      <alignment horizontal="center" vertical="center" shrinkToFit="1"/>
      <protection locked="0"/>
    </xf>
    <xf numFmtId="0" fontId="0" fillId="3" borderId="34" xfId="0" applyFill="1" applyBorder="1" applyAlignment="1" applyProtection="1">
      <alignment horizontal="center" vertical="center" shrinkToFit="1"/>
      <protection locked="0"/>
    </xf>
    <xf numFmtId="0" fontId="0" fillId="3" borderId="62" xfId="0" applyFill="1" applyBorder="1" applyAlignment="1" applyProtection="1">
      <alignment horizontal="center" vertical="center" shrinkToFit="1"/>
      <protection locked="0"/>
    </xf>
    <xf numFmtId="0" fontId="0" fillId="3" borderId="145" xfId="0" applyFill="1" applyBorder="1" applyAlignment="1" applyProtection="1">
      <alignment horizontal="center" vertical="center" shrinkToFit="1"/>
      <protection locked="0"/>
    </xf>
    <xf numFmtId="0" fontId="0" fillId="3" borderId="146" xfId="0" applyFill="1" applyBorder="1" applyAlignment="1" applyProtection="1">
      <alignment horizontal="center" vertical="center" shrinkToFit="1"/>
      <protection locked="0"/>
    </xf>
    <xf numFmtId="0" fontId="0" fillId="3" borderId="147" xfId="0" applyFill="1" applyBorder="1" applyAlignment="1" applyProtection="1">
      <alignment horizontal="center" vertical="center" shrinkToFit="1"/>
      <protection locked="0"/>
    </xf>
    <xf numFmtId="0" fontId="0" fillId="3" borderId="149" xfId="0" applyFill="1" applyBorder="1" applyAlignment="1" applyProtection="1">
      <alignment horizontal="center" vertical="center" shrinkToFit="1"/>
      <protection locked="0"/>
    </xf>
    <xf numFmtId="0" fontId="0" fillId="3" borderId="150" xfId="0" applyFill="1" applyBorder="1" applyAlignment="1" applyProtection="1">
      <alignment horizontal="center" vertical="center" shrinkToFit="1"/>
      <protection locked="0"/>
    </xf>
    <xf numFmtId="0" fontId="0" fillId="3" borderId="151" xfId="0" applyFill="1" applyBorder="1" applyAlignment="1" applyProtection="1">
      <alignment horizontal="center" vertical="center" shrinkToFit="1"/>
      <protection locked="0"/>
    </xf>
    <xf numFmtId="189" fontId="0" fillId="3" borderId="145" xfId="0" applyNumberFormat="1" applyFill="1" applyBorder="1" applyAlignment="1" applyProtection="1">
      <alignment horizontal="right" vertical="center" shrinkToFit="1"/>
      <protection locked="0"/>
    </xf>
    <xf numFmtId="189" fontId="0" fillId="3" borderId="146" xfId="0" applyNumberFormat="1" applyFill="1" applyBorder="1" applyAlignment="1" applyProtection="1">
      <alignment horizontal="right" vertical="center" shrinkToFit="1"/>
      <protection locked="0"/>
    </xf>
    <xf numFmtId="189" fontId="0" fillId="3" borderId="147" xfId="0" applyNumberFormat="1" applyFill="1" applyBorder="1" applyAlignment="1" applyProtection="1">
      <alignment horizontal="right" vertical="center" shrinkToFit="1"/>
      <protection locked="0"/>
    </xf>
    <xf numFmtId="0" fontId="0" fillId="3" borderId="51" xfId="0" applyFill="1" applyBorder="1" applyAlignment="1" applyProtection="1">
      <alignment horizontal="center" vertical="center" shrinkToFit="1"/>
      <protection locked="0"/>
    </xf>
    <xf numFmtId="0" fontId="0" fillId="3" borderId="9" xfId="0" applyFill="1" applyBorder="1" applyAlignment="1" applyProtection="1">
      <alignment horizontal="center" vertical="center" shrinkToFit="1"/>
      <protection locked="0"/>
    </xf>
    <xf numFmtId="0" fontId="0" fillId="3" borderId="0" xfId="0" applyFill="1" applyAlignment="1" applyProtection="1">
      <alignment horizontal="center" vertical="center" shrinkToFit="1"/>
      <protection locked="0"/>
    </xf>
    <xf numFmtId="0" fontId="0" fillId="3" borderId="8" xfId="0" applyFill="1" applyBorder="1" applyAlignment="1" applyProtection="1">
      <alignment horizontal="center" vertical="center" shrinkToFit="1"/>
      <protection locked="0"/>
    </xf>
    <xf numFmtId="189" fontId="0" fillId="3" borderId="3" xfId="0" applyNumberFormat="1" applyFill="1" applyBorder="1" applyAlignment="1" applyProtection="1">
      <alignment horizontal="right" vertical="center" shrinkToFit="1"/>
      <protection locked="0"/>
    </xf>
    <xf numFmtId="189" fontId="0" fillId="3" borderId="51" xfId="0" applyNumberFormat="1" applyFill="1" applyBorder="1" applyAlignment="1" applyProtection="1">
      <alignment horizontal="right" vertical="center" shrinkToFit="1"/>
      <protection locked="0"/>
    </xf>
    <xf numFmtId="189" fontId="0" fillId="3" borderId="7" xfId="0" applyNumberFormat="1" applyFill="1" applyBorder="1" applyAlignment="1" applyProtection="1">
      <alignment horizontal="right" vertical="center" shrinkToFit="1"/>
      <protection locked="0"/>
    </xf>
    <xf numFmtId="190" fontId="0" fillId="3" borderId="9" xfId="0" applyNumberFormat="1" applyFill="1" applyBorder="1" applyAlignment="1" applyProtection="1">
      <alignment horizontal="right" vertical="center" shrinkToFit="1"/>
      <protection locked="0"/>
    </xf>
    <xf numFmtId="190" fontId="0" fillId="3" borderId="0" xfId="0" applyNumberFormat="1" applyFill="1" applyAlignment="1" applyProtection="1">
      <alignment horizontal="right" vertical="center" shrinkToFit="1"/>
      <protection locked="0"/>
    </xf>
    <xf numFmtId="190" fontId="0" fillId="3" borderId="8" xfId="0" applyNumberFormat="1" applyFill="1" applyBorder="1" applyAlignment="1" applyProtection="1">
      <alignment horizontal="right" vertical="center" shrinkToFit="1"/>
      <protection locked="0"/>
    </xf>
    <xf numFmtId="190" fontId="0" fillId="3" borderId="149" xfId="0" applyNumberFormat="1" applyFill="1" applyBorder="1" applyAlignment="1" applyProtection="1">
      <alignment horizontal="right" vertical="center" shrinkToFit="1"/>
      <protection locked="0"/>
    </xf>
    <xf numFmtId="190" fontId="0" fillId="3" borderId="150" xfId="0" applyNumberFormat="1" applyFill="1" applyBorder="1" applyAlignment="1" applyProtection="1">
      <alignment horizontal="right" vertical="center" shrinkToFit="1"/>
      <protection locked="0"/>
    </xf>
    <xf numFmtId="190" fontId="0" fillId="3" borderId="151" xfId="0" applyNumberFormat="1" applyFill="1" applyBorder="1" applyAlignment="1" applyProtection="1">
      <alignment horizontal="right" vertical="center" shrinkToFit="1"/>
      <protection locked="0"/>
    </xf>
    <xf numFmtId="0" fontId="0" fillId="3" borderId="68" xfId="0" applyFill="1" applyBorder="1" applyAlignment="1" applyProtection="1">
      <alignment vertical="center" shrinkToFit="1"/>
      <protection locked="0"/>
    </xf>
    <xf numFmtId="0" fontId="0" fillId="3" borderId="56" xfId="0" applyFill="1" applyBorder="1" applyAlignment="1" applyProtection="1">
      <alignment vertical="center" shrinkToFit="1"/>
      <protection locked="0"/>
    </xf>
    <xf numFmtId="0" fontId="0" fillId="3" borderId="45" xfId="0" applyFill="1" applyBorder="1" applyAlignment="1" applyProtection="1">
      <alignment vertical="center" shrinkToFit="1"/>
      <protection locked="0"/>
    </xf>
    <xf numFmtId="0" fontId="0" fillId="3" borderId="37" xfId="0" applyFill="1" applyBorder="1" applyAlignment="1" applyProtection="1">
      <alignment vertical="center" shrinkToFit="1"/>
      <protection locked="0"/>
    </xf>
    <xf numFmtId="0" fontId="0" fillId="3" borderId="69" xfId="0" applyFill="1" applyBorder="1" applyAlignment="1" applyProtection="1">
      <alignment vertical="center" shrinkToFit="1"/>
      <protection locked="0"/>
    </xf>
    <xf numFmtId="0" fontId="0" fillId="3" borderId="46" xfId="0" applyFill="1" applyBorder="1" applyAlignment="1" applyProtection="1">
      <alignment vertical="center" shrinkToFit="1"/>
      <protection locked="0"/>
    </xf>
    <xf numFmtId="0" fontId="0" fillId="3" borderId="42" xfId="0" applyFill="1" applyBorder="1" applyAlignment="1" applyProtection="1">
      <alignment horizontal="center" vertical="center" wrapText="1"/>
      <protection locked="0"/>
    </xf>
    <xf numFmtId="0" fontId="0" fillId="3" borderId="42" xfId="0" applyFill="1" applyBorder="1" applyAlignment="1" applyProtection="1">
      <alignment horizontal="center" vertical="center"/>
      <protection locked="0"/>
    </xf>
    <xf numFmtId="0" fontId="0" fillId="3" borderId="40" xfId="0" applyFill="1" applyBorder="1" applyAlignment="1" applyProtection="1">
      <alignment horizontal="center" vertical="center" wrapText="1"/>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38" fontId="0" fillId="4" borderId="72" xfId="2" applyFont="1" applyFill="1" applyBorder="1" applyAlignment="1">
      <alignment horizontal="right" vertical="center"/>
    </xf>
    <xf numFmtId="38" fontId="0" fillId="4" borderId="73"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47625</xdr:colOff>
      <xdr:row>0</xdr:row>
      <xdr:rowOff>28575</xdr:rowOff>
    </xdr:from>
    <xdr:to>
      <xdr:col>13</xdr:col>
      <xdr:colOff>647701</xdr:colOff>
      <xdr:row>3</xdr:row>
      <xdr:rowOff>190500</xdr:rowOff>
    </xdr:to>
    <xdr:sp macro="" textlink="">
      <xdr:nvSpPr>
        <xdr:cNvPr id="4" name="テキスト ボックス 3">
          <a:extLst>
            <a:ext uri="{FF2B5EF4-FFF2-40B4-BE49-F238E27FC236}">
              <a16:creationId xmlns:a16="http://schemas.microsoft.com/office/drawing/2014/main" id="{DAA1AFCA-3E6A-4918-9583-7F697F8ACA08}"/>
            </a:ext>
          </a:extLst>
        </xdr:cNvPr>
        <xdr:cNvSpPr txBox="1"/>
      </xdr:nvSpPr>
      <xdr:spPr>
        <a:xfrm>
          <a:off x="6124575" y="28575"/>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47625</xdr:colOff>
      <xdr:row>41</xdr:row>
      <xdr:rowOff>219075</xdr:rowOff>
    </xdr:from>
    <xdr:to>
      <xdr:col>2</xdr:col>
      <xdr:colOff>294154</xdr:colOff>
      <xdr:row>43</xdr:row>
      <xdr:rowOff>8404</xdr:rowOff>
    </xdr:to>
    <xdr:sp macro="" textlink="">
      <xdr:nvSpPr>
        <xdr:cNvPr id="2" name="楕円 1">
          <a:extLst>
            <a:ext uri="{FF2B5EF4-FFF2-40B4-BE49-F238E27FC236}">
              <a16:creationId xmlns:a16="http://schemas.microsoft.com/office/drawing/2014/main" id="{EA901013-5286-4DBB-BD55-8D7930BE34EF}"/>
            </a:ext>
          </a:extLst>
        </xdr:cNvPr>
        <xdr:cNvSpPr/>
      </xdr:nvSpPr>
      <xdr:spPr>
        <a:xfrm>
          <a:off x="1095375" y="10334625"/>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47625</xdr:colOff>
      <xdr:row>41</xdr:row>
      <xdr:rowOff>219075</xdr:rowOff>
    </xdr:from>
    <xdr:to>
      <xdr:col>2</xdr:col>
      <xdr:colOff>294154</xdr:colOff>
      <xdr:row>43</xdr:row>
      <xdr:rowOff>8404</xdr:rowOff>
    </xdr:to>
    <xdr:sp macro="" textlink="">
      <xdr:nvSpPr>
        <xdr:cNvPr id="2" name="楕円 1">
          <a:extLst>
            <a:ext uri="{FF2B5EF4-FFF2-40B4-BE49-F238E27FC236}">
              <a16:creationId xmlns:a16="http://schemas.microsoft.com/office/drawing/2014/main" id="{43DBD880-591A-45BA-A75A-306EAB8C76E2}"/>
            </a:ext>
          </a:extLst>
        </xdr:cNvPr>
        <xdr:cNvSpPr/>
      </xdr:nvSpPr>
      <xdr:spPr>
        <a:xfrm>
          <a:off x="1095375" y="10334625"/>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D47"/>
  <sheetViews>
    <sheetView tabSelected="1" view="pageBreakPreview" zoomScaleNormal="100" zoomScaleSheetLayoutView="100" workbookViewId="0"/>
  </sheetViews>
  <sheetFormatPr defaultRowHeight="13.5"/>
  <cols>
    <col min="1" max="1" width="2.5" style="218" customWidth="1"/>
    <col min="2" max="2" width="28" style="219" customWidth="1"/>
    <col min="3" max="3" width="47.25" style="218" customWidth="1"/>
    <col min="4" max="4" width="2" style="218" customWidth="1"/>
    <col min="5" max="16384" width="9" style="218"/>
  </cols>
  <sheetData>
    <row r="1" spans="1:3">
      <c r="A1" s="218" t="s">
        <v>96</v>
      </c>
    </row>
    <row r="2" spans="1:3" ht="20.100000000000001" customHeight="1"/>
    <row r="3" spans="1:3" ht="20.100000000000001" customHeight="1" thickBot="1">
      <c r="B3" s="220" t="s">
        <v>97</v>
      </c>
      <c r="C3" s="221"/>
    </row>
    <row r="4" spans="1:3" ht="20.100000000000001" customHeight="1" thickBot="1">
      <c r="B4" s="222" t="s">
        <v>98</v>
      </c>
      <c r="C4" s="223" t="s">
        <v>427</v>
      </c>
    </row>
    <row r="5" spans="1:3" ht="20.100000000000001" customHeight="1"/>
    <row r="6" spans="1:3" ht="20.100000000000001" customHeight="1" thickBot="1">
      <c r="B6" s="220" t="s">
        <v>99</v>
      </c>
      <c r="C6" s="221"/>
    </row>
    <row r="7" spans="1:3" ht="20.100000000000001" customHeight="1" thickBot="1">
      <c r="B7" s="222" t="s">
        <v>242</v>
      </c>
      <c r="C7" s="224">
        <v>7</v>
      </c>
    </row>
    <row r="8" spans="1:3" ht="20.100000000000001" customHeight="1">
      <c r="B8" s="225" t="s">
        <v>339</v>
      </c>
      <c r="C8" s="110">
        <v>45748</v>
      </c>
    </row>
    <row r="9" spans="1:3" ht="20.100000000000001" customHeight="1" thickBot="1">
      <c r="B9" s="226" t="s">
        <v>266</v>
      </c>
      <c r="C9" s="146">
        <v>46122</v>
      </c>
    </row>
    <row r="10" spans="1:3" ht="20.100000000000001" customHeight="1">
      <c r="B10" s="225" t="s">
        <v>342</v>
      </c>
      <c r="C10" s="152" t="s">
        <v>256</v>
      </c>
    </row>
    <row r="11" spans="1:3" ht="20.100000000000001" customHeight="1">
      <c r="B11" s="226" t="s">
        <v>346</v>
      </c>
      <c r="C11" s="151" t="s">
        <v>347</v>
      </c>
    </row>
    <row r="12" spans="1:3" ht="20.100000000000001" customHeight="1">
      <c r="B12" s="227" t="s">
        <v>344</v>
      </c>
      <c r="C12" s="147" t="s">
        <v>343</v>
      </c>
    </row>
    <row r="13" spans="1:3" ht="20.100000000000001" customHeight="1" thickBot="1">
      <c r="B13" s="228" t="s">
        <v>238</v>
      </c>
      <c r="C13" s="150" t="s">
        <v>254</v>
      </c>
    </row>
    <row r="14" spans="1:3" ht="20.100000000000001" customHeight="1">
      <c r="B14" s="229" t="s">
        <v>105</v>
      </c>
      <c r="C14" s="149" t="s">
        <v>257</v>
      </c>
    </row>
    <row r="15" spans="1:3" ht="20.100000000000001" customHeight="1">
      <c r="B15" s="229" t="s">
        <v>104</v>
      </c>
      <c r="C15" s="148" t="s">
        <v>240</v>
      </c>
    </row>
    <row r="16" spans="1:3" ht="20.100000000000001" customHeight="1" thickBot="1">
      <c r="B16" s="229" t="s">
        <v>239</v>
      </c>
      <c r="C16" s="109" t="s">
        <v>241</v>
      </c>
    </row>
    <row r="17" spans="2:4" ht="20.100000000000001" customHeight="1">
      <c r="B17" s="225" t="s">
        <v>106</v>
      </c>
      <c r="C17" s="110">
        <v>45748</v>
      </c>
    </row>
    <row r="18" spans="2:4" ht="20.100000000000001" customHeight="1" thickBot="1">
      <c r="B18" s="228" t="s">
        <v>107</v>
      </c>
      <c r="C18" s="111">
        <v>46112</v>
      </c>
    </row>
    <row r="19" spans="2:4" ht="20.100000000000001" customHeight="1">
      <c r="B19" s="225" t="s">
        <v>108</v>
      </c>
      <c r="C19" s="112">
        <v>45778</v>
      </c>
    </row>
    <row r="20" spans="2:4" ht="20.100000000000001" customHeight="1" thickBot="1">
      <c r="B20" s="228" t="s">
        <v>109</v>
      </c>
      <c r="C20" s="113">
        <v>46081</v>
      </c>
    </row>
    <row r="21" spans="2:4" ht="20.100000000000001" customHeight="1">
      <c r="B21" s="230" t="s">
        <v>110</v>
      </c>
      <c r="C21" s="114" t="s">
        <v>345</v>
      </c>
    </row>
    <row r="22" spans="2:4" ht="20.100000000000001" customHeight="1">
      <c r="B22" s="231" t="s">
        <v>111</v>
      </c>
      <c r="C22" s="115">
        <v>45778</v>
      </c>
    </row>
    <row r="23" spans="2:4" ht="20.100000000000001" customHeight="1" thickBot="1">
      <c r="B23" s="232" t="s">
        <v>112</v>
      </c>
      <c r="C23" s="336">
        <f>収支予算書!C8</f>
        <v>5000000</v>
      </c>
    </row>
    <row r="24" spans="2:4" ht="20.100000000000001" customHeight="1">
      <c r="B24" s="225" t="s">
        <v>380</v>
      </c>
      <c r="C24" s="217" t="s">
        <v>381</v>
      </c>
    </row>
    <row r="25" spans="2:4" ht="20.100000000000001" customHeight="1">
      <c r="B25" s="229" t="s">
        <v>341</v>
      </c>
      <c r="C25" s="216" t="s">
        <v>255</v>
      </c>
    </row>
    <row r="26" spans="2:4" ht="20.100000000000001" customHeight="1" thickBot="1">
      <c r="B26" s="228" t="s">
        <v>340</v>
      </c>
      <c r="C26" s="105" t="s">
        <v>258</v>
      </c>
    </row>
    <row r="27" spans="2:4" ht="20.100000000000001" customHeight="1">
      <c r="B27" s="233" t="s">
        <v>100</v>
      </c>
      <c r="C27" s="242" t="s">
        <v>252</v>
      </c>
    </row>
    <row r="28" spans="2:4" ht="20.100000000000001" customHeight="1">
      <c r="B28" s="234" t="s">
        <v>102</v>
      </c>
      <c r="C28" s="243" t="s">
        <v>101</v>
      </c>
    </row>
    <row r="29" spans="2:4" ht="20.100000000000001" customHeight="1" thickBot="1">
      <c r="B29" s="235" t="s">
        <v>103</v>
      </c>
      <c r="C29" s="350" t="s">
        <v>247</v>
      </c>
    </row>
    <row r="30" spans="2:4" ht="20.100000000000001" customHeight="1">
      <c r="B30" s="226" t="s">
        <v>389</v>
      </c>
      <c r="C30" s="349" t="s">
        <v>432</v>
      </c>
    </row>
    <row r="31" spans="2:4" ht="20.100000000000001" customHeight="1" thickBot="1">
      <c r="B31" s="235" t="s">
        <v>390</v>
      </c>
      <c r="C31" s="348" cm="1">
        <f t="array" ref="C31:D31">'様式2-1-①'!J36:K36</f>
        <v>120</v>
      </c>
      <c r="D31" s="218">
        <v>0</v>
      </c>
    </row>
    <row r="32" spans="2:4" ht="24" customHeight="1"/>
    <row r="33" spans="2:3" ht="24" customHeight="1" thickBot="1">
      <c r="B33" s="220" t="s">
        <v>113</v>
      </c>
    </row>
    <row r="34" spans="2:3" ht="27" customHeight="1">
      <c r="B34" s="236" t="s">
        <v>114</v>
      </c>
      <c r="C34" s="322" t="s">
        <v>259</v>
      </c>
    </row>
    <row r="35" spans="2:3" ht="27" customHeight="1">
      <c r="B35" s="237" t="s">
        <v>243</v>
      </c>
      <c r="C35" s="323" t="s">
        <v>260</v>
      </c>
    </row>
    <row r="36" spans="2:3" ht="27" customHeight="1">
      <c r="B36" s="238" t="s">
        <v>115</v>
      </c>
      <c r="C36" s="323" t="s">
        <v>261</v>
      </c>
    </row>
    <row r="37" spans="2:3" ht="27" customHeight="1">
      <c r="B37" s="238" t="s">
        <v>116</v>
      </c>
      <c r="C37" s="324" t="s">
        <v>262</v>
      </c>
    </row>
    <row r="38" spans="2:3" ht="27" customHeight="1">
      <c r="B38" s="239" t="s">
        <v>117</v>
      </c>
      <c r="C38" s="325" t="s">
        <v>263</v>
      </c>
    </row>
    <row r="39" spans="2:3" ht="27" customHeight="1" thickBot="1">
      <c r="B39" s="240" t="s">
        <v>118</v>
      </c>
      <c r="C39" s="326" t="s">
        <v>382</v>
      </c>
    </row>
    <row r="40" spans="2:3" ht="19.5" customHeight="1">
      <c r="B40" s="241" t="s">
        <v>119</v>
      </c>
    </row>
    <row r="41" spans="2:3" ht="19.5" customHeight="1">
      <c r="B41" s="241" t="s">
        <v>120</v>
      </c>
    </row>
    <row r="42" spans="2:3" ht="19.5" customHeight="1"/>
    <row r="43" spans="2:3" ht="19.5" customHeight="1">
      <c r="B43" s="220"/>
    </row>
    <row r="44" spans="2:3" ht="19.5" customHeight="1"/>
    <row r="45" spans="2:3" ht="19.5" customHeight="1"/>
    <row r="46" spans="2:3" ht="19.5" customHeight="1"/>
    <row r="47" spans="2:3" ht="19.5" customHeight="1"/>
  </sheetData>
  <sheetProtection sheet="1" selectLockedCells="1"/>
  <dataConsolidate/>
  <phoneticPr fontId="2"/>
  <dataValidations count="4">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date" operator="greaterThan" allowBlank="1" showInputMessage="1" showErrorMessage="1" sqref="C8:C9 C17:C20 C22" xr:uid="{E21CDF30-7440-4348-9609-9C8BB5D67C1C}">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58C16041-09BC-48CF-916C-4684EA17373B}">
          <x14:formula1>
            <xm:f>基準額!$A$14:$A$16</xm:f>
          </x14:formula1>
          <xm:sqref>C29</xm:sqref>
        </x14:dataValidation>
        <x14:dataValidation type="list" allowBlank="1" showInputMessage="1" showErrorMessage="1" xr:uid="{D49362EF-047A-48F0-856D-134513744998}">
          <x14:formula1>
            <xm:f>基準額!$A$8:$A$9</xm:f>
          </x14:formula1>
          <xm:sqref>C30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RowHeight="13.5"/>
  <cols>
    <col min="1" max="2" width="2.75" customWidth="1"/>
    <col min="3" max="3" width="3.625" customWidth="1"/>
    <col min="4" max="4" width="15.5" customWidth="1"/>
    <col min="5" max="5" width="7" customWidth="1"/>
    <col min="6" max="6" width="19.25" customWidth="1"/>
    <col min="7" max="7" width="16" customWidth="1"/>
    <col min="8" max="8" width="5.75" customWidth="1"/>
    <col min="9" max="9" width="14" customWidth="1"/>
    <col min="10" max="10" width="39.875" customWidth="1"/>
    <col min="11" max="11" width="5.875" customWidth="1"/>
  </cols>
  <sheetData>
    <row r="1" spans="1:11" ht="14.25">
      <c r="A1" s="40"/>
      <c r="B1" s="40"/>
      <c r="C1" s="40"/>
      <c r="D1" s="40"/>
      <c r="E1" s="40"/>
      <c r="F1" s="40"/>
      <c r="G1" s="40"/>
      <c r="H1" s="40"/>
      <c r="I1" s="41" t="s">
        <v>121</v>
      </c>
      <c r="J1" s="42"/>
      <c r="K1" s="42"/>
    </row>
    <row r="2" spans="1:11" ht="14.25">
      <c r="A2" s="40"/>
      <c r="B2" s="40" t="s">
        <v>122</v>
      </c>
      <c r="C2" s="40"/>
      <c r="D2" s="40"/>
      <c r="E2" s="40"/>
      <c r="F2" s="40"/>
      <c r="G2" s="40"/>
      <c r="H2" s="40"/>
      <c r="I2" s="40"/>
      <c r="J2" s="40"/>
      <c r="K2" s="42"/>
    </row>
    <row r="3" spans="1:11" ht="14.25">
      <c r="A3" s="40"/>
      <c r="B3" s="40"/>
      <c r="C3" s="40"/>
      <c r="D3" s="40"/>
      <c r="E3" s="40"/>
      <c r="F3" s="40"/>
      <c r="G3" s="40"/>
      <c r="H3" s="40"/>
      <c r="I3" s="40"/>
      <c r="J3" s="40"/>
      <c r="K3" s="42"/>
    </row>
    <row r="4" spans="1:11" ht="14.25">
      <c r="A4" s="40"/>
      <c r="B4" s="40"/>
      <c r="C4" s="40"/>
      <c r="D4" s="40"/>
      <c r="E4" s="40"/>
      <c r="F4" s="40"/>
      <c r="G4" s="40"/>
      <c r="H4" s="40"/>
      <c r="I4" s="40"/>
      <c r="J4" s="40"/>
      <c r="K4" s="42"/>
    </row>
    <row r="5" spans="1:11" ht="27" customHeight="1">
      <c r="A5" s="503" t="s">
        <v>123</v>
      </c>
      <c r="B5" s="503"/>
      <c r="C5" s="503"/>
      <c r="D5" s="503"/>
      <c r="E5" s="503"/>
      <c r="F5" s="503"/>
      <c r="G5" s="503"/>
      <c r="H5" s="503"/>
      <c r="I5" s="503"/>
      <c r="J5" s="503"/>
      <c r="K5" s="22"/>
    </row>
    <row r="6" spans="1:11" ht="13.5" customHeight="1">
      <c r="A6" s="43"/>
      <c r="B6" s="43"/>
      <c r="C6" s="43"/>
      <c r="D6" s="43"/>
      <c r="E6" s="43"/>
      <c r="F6" s="43"/>
      <c r="G6" s="43"/>
      <c r="H6" s="43"/>
      <c r="I6" s="43"/>
      <c r="J6" s="43"/>
      <c r="K6" s="43"/>
    </row>
    <row r="7" spans="1:11" ht="14.25">
      <c r="A7" s="40"/>
      <c r="B7" s="40"/>
      <c r="C7" s="40"/>
      <c r="D7" s="44"/>
      <c r="E7" s="40"/>
      <c r="F7" s="40"/>
      <c r="G7" s="40"/>
      <c r="H7" s="40"/>
      <c r="I7" s="40"/>
      <c r="J7" s="40"/>
      <c r="K7" s="42"/>
    </row>
    <row r="8" spans="1:11" ht="18" customHeight="1">
      <c r="A8" s="40"/>
      <c r="B8" s="40"/>
      <c r="C8" s="40"/>
      <c r="D8" s="40"/>
      <c r="E8" s="40"/>
      <c r="F8" s="40"/>
      <c r="G8" s="40"/>
      <c r="H8" s="40"/>
      <c r="I8" s="40"/>
      <c r="J8" s="45">
        <f>基本情報!C9</f>
        <v>46122</v>
      </c>
      <c r="K8" s="42"/>
    </row>
    <row r="9" spans="1:11" ht="14.25" customHeight="1">
      <c r="A9" s="40"/>
      <c r="B9" s="40"/>
      <c r="C9" s="40"/>
      <c r="D9" s="40"/>
      <c r="E9" s="40"/>
      <c r="F9" s="40"/>
      <c r="G9" s="40"/>
      <c r="H9" s="40"/>
      <c r="I9" s="45"/>
      <c r="J9" s="45"/>
      <c r="K9" s="44"/>
    </row>
    <row r="10" spans="1:11" ht="14.25">
      <c r="A10" s="40"/>
      <c r="B10" s="40"/>
      <c r="C10" s="40"/>
      <c r="D10" s="40"/>
      <c r="E10" s="40"/>
      <c r="F10" s="40"/>
      <c r="G10" s="40"/>
      <c r="H10" s="40"/>
      <c r="I10" s="46"/>
      <c r="J10" s="47"/>
      <c r="K10" s="42"/>
    </row>
    <row r="11" spans="1:11" ht="14.25">
      <c r="A11" s="40"/>
      <c r="B11" s="40"/>
      <c r="C11" s="40"/>
      <c r="D11" s="40"/>
      <c r="E11" s="40"/>
      <c r="F11" s="40"/>
      <c r="G11" s="40"/>
      <c r="H11" s="40"/>
      <c r="I11" s="48"/>
      <c r="J11" s="48"/>
      <c r="K11" s="42"/>
    </row>
    <row r="12" spans="1:11" ht="14.25">
      <c r="A12" s="40"/>
      <c r="B12" s="40" t="s">
        <v>124</v>
      </c>
      <c r="C12" s="40"/>
      <c r="D12" s="40"/>
      <c r="E12" s="40"/>
      <c r="F12" s="40"/>
      <c r="G12" s="40"/>
      <c r="H12" s="40"/>
      <c r="I12" s="40"/>
      <c r="J12" s="40"/>
      <c r="K12" s="42"/>
    </row>
    <row r="13" spans="1:11" ht="14.25">
      <c r="A13" s="40"/>
      <c r="B13" s="40"/>
      <c r="C13" s="40"/>
      <c r="D13" s="40"/>
      <c r="E13" s="40"/>
      <c r="F13" s="40"/>
      <c r="G13" s="40"/>
      <c r="H13" s="40"/>
      <c r="I13" s="40"/>
      <c r="J13" s="40"/>
      <c r="K13" s="42"/>
    </row>
    <row r="14" spans="1:11" ht="23.25" customHeight="1">
      <c r="A14" s="40"/>
      <c r="B14" s="40"/>
      <c r="C14" s="40"/>
      <c r="D14" s="40"/>
      <c r="E14" s="40"/>
      <c r="F14" s="40"/>
      <c r="G14" s="40"/>
      <c r="H14" s="40"/>
      <c r="I14" s="40"/>
      <c r="J14" s="40"/>
      <c r="K14" s="42"/>
    </row>
    <row r="15" spans="1:11" ht="29.25" customHeight="1">
      <c r="A15" s="40"/>
      <c r="B15" s="40"/>
      <c r="C15" s="40"/>
      <c r="D15" s="40"/>
      <c r="E15" s="40"/>
      <c r="F15" s="40"/>
      <c r="G15" s="49" t="s">
        <v>125</v>
      </c>
      <c r="H15" s="40"/>
      <c r="I15" s="504" t="str">
        <f>基本情報!C14</f>
        <v>兵庫県神戸市○○</v>
      </c>
      <c r="J15" s="504"/>
      <c r="K15" s="50"/>
    </row>
    <row r="16" spans="1:11" ht="29.25" customHeight="1">
      <c r="A16" s="40"/>
      <c r="B16" s="40"/>
      <c r="C16" s="40"/>
      <c r="D16" s="40"/>
      <c r="E16" s="40"/>
      <c r="F16" s="40"/>
      <c r="G16" s="49" t="s">
        <v>126</v>
      </c>
      <c r="H16" s="40"/>
      <c r="I16" s="504" t="str">
        <f>基本情報!C12</f>
        <v>○○法人 ○○会</v>
      </c>
      <c r="J16" s="504"/>
      <c r="K16" s="50"/>
    </row>
    <row r="17" spans="1:13" ht="29.25" customHeight="1">
      <c r="A17" s="40"/>
      <c r="B17" s="40"/>
      <c r="C17" s="40"/>
      <c r="D17" s="40"/>
      <c r="E17" s="40"/>
      <c r="F17" s="40"/>
      <c r="G17" s="49"/>
      <c r="H17" s="40"/>
      <c r="I17" s="504" t="str">
        <f>基本情報!C15</f>
        <v>○○病院</v>
      </c>
      <c r="J17" s="504"/>
      <c r="K17" s="50"/>
    </row>
    <row r="18" spans="1:13" ht="29.25" customHeight="1">
      <c r="A18" s="40"/>
      <c r="B18" s="40"/>
      <c r="C18" s="40"/>
      <c r="D18" s="40"/>
      <c r="E18" s="40"/>
      <c r="F18" s="40"/>
      <c r="G18" s="49" t="s">
        <v>127</v>
      </c>
      <c r="H18" s="40"/>
      <c r="I18" s="505" t="str">
        <f>基本情報!C13</f>
        <v>理事長　○○○○</v>
      </c>
      <c r="J18" s="505"/>
      <c r="K18" s="52"/>
    </row>
    <row r="19" spans="1:13" ht="29.25" customHeight="1">
      <c r="A19" s="40"/>
      <c r="B19" s="40"/>
      <c r="C19" s="40"/>
      <c r="D19" s="40"/>
      <c r="E19" s="40"/>
      <c r="F19" s="40"/>
      <c r="G19" s="49" t="s">
        <v>264</v>
      </c>
      <c r="H19" s="40"/>
      <c r="I19" s="505" t="str">
        <f>基本情報!C25</f>
        <v>0123-456-789</v>
      </c>
      <c r="J19" s="505"/>
      <c r="K19" s="52"/>
    </row>
    <row r="20" spans="1:13" ht="29.25" customHeight="1">
      <c r="A20" s="40"/>
      <c r="B20" s="40"/>
      <c r="C20" s="40"/>
      <c r="D20" s="40"/>
      <c r="E20" s="40"/>
      <c r="F20" s="40"/>
      <c r="G20" s="49" t="s">
        <v>185</v>
      </c>
      <c r="H20" s="40"/>
      <c r="I20" s="505" t="str">
        <f>基本情報!C26</f>
        <v>sample@pref.hyogo.lg.jp</v>
      </c>
      <c r="J20" s="505"/>
      <c r="K20" s="52"/>
    </row>
    <row r="21" spans="1:13" ht="24" customHeight="1">
      <c r="A21" s="40"/>
      <c r="B21" s="40"/>
      <c r="C21" s="40"/>
      <c r="D21" s="40"/>
      <c r="E21" s="40"/>
      <c r="F21" s="40"/>
      <c r="G21" s="40"/>
      <c r="H21" s="40"/>
      <c r="I21" s="40"/>
      <c r="J21" s="40"/>
      <c r="K21" s="42"/>
    </row>
    <row r="22" spans="1:13" ht="14.25">
      <c r="A22" s="40"/>
      <c r="B22" s="40"/>
      <c r="C22" s="40"/>
      <c r="D22" s="40"/>
      <c r="E22" s="40"/>
      <c r="F22" s="40"/>
      <c r="G22" s="40"/>
      <c r="H22" s="40"/>
      <c r="I22" s="40"/>
      <c r="J22" s="40"/>
      <c r="K22" s="42"/>
    </row>
    <row r="23" spans="1:13" ht="18" customHeight="1">
      <c r="A23" s="40"/>
      <c r="B23" s="53"/>
      <c r="C23" s="890">
        <f>基本情報!C22</f>
        <v>45778</v>
      </c>
      <c r="D23" s="890"/>
      <c r="E23" s="44" t="s">
        <v>129</v>
      </c>
      <c r="F23" s="54" t="str">
        <f>基本情報!C21</f>
        <v>医第○○○○号</v>
      </c>
      <c r="G23" s="53" t="s">
        <v>130</v>
      </c>
      <c r="H23" s="55"/>
      <c r="I23" s="106">
        <f>基本情報!C7</f>
        <v>7</v>
      </c>
      <c r="J23" s="101" t="str">
        <f>基本情報!C4</f>
        <v>看護師等養成所施設整備事業</v>
      </c>
      <c r="K23" s="42"/>
    </row>
    <row r="24" spans="1:13" ht="7.5" customHeight="1">
      <c r="A24" s="40"/>
      <c r="B24" s="40"/>
      <c r="C24" s="40"/>
      <c r="D24" s="40"/>
      <c r="E24" s="40"/>
      <c r="F24" s="56"/>
      <c r="G24" s="56"/>
      <c r="H24" s="56"/>
      <c r="I24" s="56"/>
      <c r="J24" s="56"/>
      <c r="K24" s="42"/>
    </row>
    <row r="25" spans="1:13" ht="18" customHeight="1">
      <c r="A25" s="40"/>
      <c r="B25" s="56"/>
      <c r="C25" s="56" t="s">
        <v>131</v>
      </c>
      <c r="D25" s="56"/>
      <c r="E25" s="56"/>
      <c r="F25" s="56"/>
      <c r="G25" s="57"/>
      <c r="H25" s="40"/>
      <c r="I25" s="40"/>
      <c r="J25" s="40"/>
      <c r="M25" s="58"/>
    </row>
    <row r="26" spans="1:13" ht="8.25" customHeight="1">
      <c r="A26" s="40"/>
      <c r="B26" s="40"/>
      <c r="C26" s="40"/>
      <c r="D26" s="59"/>
      <c r="E26" s="40"/>
      <c r="F26" s="40"/>
      <c r="G26" s="40"/>
      <c r="H26" s="40"/>
      <c r="I26" s="40"/>
      <c r="J26" s="40"/>
      <c r="K26" s="42"/>
    </row>
    <row r="27" spans="1:13" ht="14.25">
      <c r="A27" s="40"/>
      <c r="B27" s="53"/>
      <c r="C27" s="53"/>
      <c r="D27" s="53"/>
      <c r="E27" s="53"/>
      <c r="F27" s="53"/>
      <c r="G27" s="53"/>
      <c r="H27" s="53"/>
      <c r="I27" s="53"/>
      <c r="J27" s="53"/>
      <c r="K27" s="42"/>
    </row>
    <row r="28" spans="1:13" ht="14.25">
      <c r="A28" s="40"/>
      <c r="B28" s="55"/>
      <c r="C28" s="55"/>
      <c r="D28" s="55"/>
      <c r="E28" s="55"/>
      <c r="F28" s="55"/>
      <c r="G28" s="55"/>
      <c r="H28" s="55"/>
      <c r="I28" s="55"/>
      <c r="J28" s="55"/>
      <c r="K28" s="42"/>
    </row>
    <row r="29" spans="1:13" ht="14.25">
      <c r="A29" s="40"/>
      <c r="B29" s="497" t="s">
        <v>132</v>
      </c>
      <c r="C29" s="497"/>
      <c r="D29" s="497"/>
      <c r="E29" s="497"/>
      <c r="F29" s="497"/>
      <c r="G29" s="497"/>
      <c r="H29" s="497"/>
      <c r="I29" s="497"/>
      <c r="J29" s="497"/>
      <c r="K29" s="497"/>
    </row>
    <row r="30" spans="1:13" ht="14.25">
      <c r="A30" s="40"/>
      <c r="B30" s="40"/>
      <c r="C30" s="40"/>
      <c r="D30" s="40"/>
      <c r="E30" s="40"/>
      <c r="F30" s="40"/>
      <c r="G30" s="40"/>
      <c r="H30" s="40"/>
      <c r="I30" s="40"/>
      <c r="J30" s="40"/>
      <c r="K30" s="42"/>
    </row>
    <row r="31" spans="1:13" ht="14.25">
      <c r="A31" s="40"/>
      <c r="B31" s="40"/>
      <c r="C31" s="40"/>
      <c r="D31" s="40"/>
      <c r="E31" s="40"/>
      <c r="F31" s="40"/>
      <c r="G31" s="40"/>
      <c r="H31" s="40"/>
      <c r="I31" s="40"/>
      <c r="J31" s="40"/>
      <c r="K31" s="42"/>
    </row>
    <row r="32" spans="1:13" ht="14.25">
      <c r="A32" s="40"/>
      <c r="B32" s="53" t="s">
        <v>133</v>
      </c>
      <c r="C32" s="53" t="s">
        <v>134</v>
      </c>
      <c r="D32" s="53"/>
      <c r="E32" s="53"/>
      <c r="F32" s="53"/>
      <c r="G32" s="53"/>
      <c r="H32" s="53"/>
      <c r="I32" s="53"/>
      <c r="J32" s="53"/>
      <c r="K32" s="42"/>
    </row>
    <row r="33" spans="1:12" ht="14.25">
      <c r="A33" s="40"/>
      <c r="B33" s="40"/>
      <c r="C33" s="40"/>
      <c r="D33" s="40"/>
      <c r="E33" s="40"/>
      <c r="F33" s="40"/>
      <c r="G33" s="40"/>
      <c r="H33" s="40"/>
      <c r="I33" s="40"/>
      <c r="J33" s="40"/>
      <c r="K33" s="42"/>
    </row>
    <row r="34" spans="1:12" ht="14.25">
      <c r="A34" s="40"/>
      <c r="B34" s="53" t="s">
        <v>135</v>
      </c>
      <c r="C34" s="53" t="s">
        <v>136</v>
      </c>
      <c r="D34" s="53"/>
      <c r="E34" s="53"/>
      <c r="F34" s="53"/>
      <c r="G34" s="888" t="str">
        <f>"（"&amp;TEXT(基本情報!C17, "ggge年m月d日")&amp;"）"</f>
        <v>（令和7年4月1日）</v>
      </c>
      <c r="H34" s="888"/>
      <c r="I34" s="888"/>
      <c r="J34" s="51"/>
      <c r="K34" s="42"/>
      <c r="L34" t="s">
        <v>137</v>
      </c>
    </row>
    <row r="35" spans="1:12" ht="14.25">
      <c r="A35" s="40"/>
      <c r="B35" s="40"/>
      <c r="C35" s="40"/>
      <c r="D35" s="53"/>
      <c r="E35" s="40"/>
      <c r="F35" s="40"/>
      <c r="G35" s="500">
        <f>基本情報!C19</f>
        <v>45778</v>
      </c>
      <c r="H35" s="500"/>
      <c r="I35" s="500"/>
      <c r="J35" s="40"/>
      <c r="K35" s="42"/>
    </row>
    <row r="36" spans="1:12" ht="4.5" customHeight="1">
      <c r="A36" s="40"/>
      <c r="B36" s="40"/>
      <c r="C36" s="40"/>
      <c r="D36" s="40"/>
      <c r="E36" s="40"/>
      <c r="F36" s="40"/>
      <c r="G36" s="51"/>
      <c r="H36" s="51"/>
      <c r="I36" s="51"/>
      <c r="J36" s="40"/>
      <c r="K36" s="42"/>
    </row>
    <row r="37" spans="1:12" ht="14.25">
      <c r="A37" s="40"/>
      <c r="B37" s="40" t="s">
        <v>138</v>
      </c>
      <c r="C37" s="40"/>
      <c r="D37" s="40"/>
      <c r="E37" s="40"/>
      <c r="F37" s="40"/>
      <c r="G37" s="889" t="str">
        <f>"（"&amp;TEXT(基本情報!C18, "ggge年m月d日")&amp;")"</f>
        <v>（令和8年3月31日)</v>
      </c>
      <c r="H37" s="889"/>
      <c r="I37" s="889"/>
      <c r="J37" s="51"/>
      <c r="K37" s="42"/>
    </row>
    <row r="38" spans="1:12" ht="14.25">
      <c r="A38" s="40"/>
      <c r="B38" s="40"/>
      <c r="C38" s="40"/>
      <c r="D38" s="40"/>
      <c r="E38" s="40"/>
      <c r="F38" s="40"/>
      <c r="G38" s="500">
        <f>基本情報!C20</f>
        <v>46081</v>
      </c>
      <c r="H38" s="500"/>
      <c r="I38" s="500"/>
      <c r="J38" s="40"/>
      <c r="K38" s="42"/>
    </row>
    <row r="39" spans="1:12" ht="14.25">
      <c r="A39" s="40"/>
      <c r="B39" s="40"/>
      <c r="C39" s="40"/>
      <c r="D39" s="40"/>
      <c r="E39" s="40"/>
      <c r="F39" s="40"/>
      <c r="G39" s="60"/>
      <c r="H39" s="60"/>
      <c r="I39" s="40"/>
      <c r="J39" s="40"/>
      <c r="K39" s="42"/>
    </row>
    <row r="40" spans="1:12" ht="14.25">
      <c r="A40" s="40"/>
      <c r="B40" s="40" t="s">
        <v>139</v>
      </c>
      <c r="C40" s="40" t="s">
        <v>140</v>
      </c>
      <c r="D40" s="40"/>
      <c r="E40" s="40"/>
      <c r="F40" s="40"/>
      <c r="G40" s="40"/>
      <c r="H40" s="40"/>
      <c r="I40" s="40"/>
      <c r="J40" s="40"/>
      <c r="K40" s="42"/>
    </row>
    <row r="41" spans="1:12" ht="14.25">
      <c r="A41" s="40"/>
      <c r="B41" s="40"/>
      <c r="C41" s="40"/>
      <c r="D41" s="40"/>
      <c r="E41" s="40"/>
      <c r="F41" s="40"/>
      <c r="G41" s="40"/>
      <c r="H41" s="40"/>
      <c r="I41" s="40"/>
      <c r="J41" s="40"/>
      <c r="K41" s="42"/>
    </row>
    <row r="42" spans="1:12" ht="23.25" customHeight="1">
      <c r="A42" s="40"/>
      <c r="B42" s="40"/>
      <c r="C42" s="40" t="s">
        <v>141</v>
      </c>
      <c r="D42" s="40"/>
      <c r="E42" s="40"/>
      <c r="F42" s="40"/>
      <c r="G42" s="40"/>
      <c r="H42" s="40"/>
      <c r="I42" s="40"/>
      <c r="J42" s="40"/>
      <c r="K42" s="42"/>
    </row>
    <row r="43" spans="1:12" ht="23.25" customHeight="1">
      <c r="A43" s="40"/>
      <c r="B43" s="40"/>
      <c r="C43" s="40" t="s">
        <v>142</v>
      </c>
      <c r="D43" s="53"/>
      <c r="E43" s="40"/>
      <c r="F43" s="40"/>
      <c r="G43" s="40"/>
      <c r="H43" s="40"/>
      <c r="I43" s="40"/>
      <c r="J43" s="40"/>
      <c r="K43" s="42"/>
    </row>
    <row r="44" spans="1:12" ht="23.25" customHeight="1">
      <c r="A44" s="40"/>
      <c r="B44" s="40"/>
      <c r="C44" s="40" t="s">
        <v>143</v>
      </c>
      <c r="D44" s="40"/>
      <c r="E44" s="40"/>
      <c r="F44" s="40"/>
      <c r="G44" s="40"/>
      <c r="H44" s="40"/>
      <c r="I44" s="40"/>
      <c r="J44" s="40"/>
      <c r="K44" s="42"/>
    </row>
    <row r="45" spans="1:12" ht="23.25" customHeight="1">
      <c r="A45" s="40"/>
      <c r="B45" s="40"/>
      <c r="C45" s="40" t="s">
        <v>161</v>
      </c>
      <c r="D45" s="40"/>
      <c r="E45" s="40"/>
      <c r="F45" s="40"/>
      <c r="G45" s="40"/>
      <c r="H45" s="40"/>
      <c r="I45" s="40"/>
      <c r="J45" s="40"/>
      <c r="K45" s="42"/>
    </row>
    <row r="46" spans="1:12" ht="23.25" customHeight="1">
      <c r="A46" s="40"/>
      <c r="B46" s="40"/>
      <c r="C46" s="40" t="s">
        <v>160</v>
      </c>
      <c r="D46" s="40"/>
      <c r="E46" s="40"/>
      <c r="F46" s="40"/>
      <c r="G46" s="40"/>
      <c r="H46" s="40"/>
      <c r="I46" s="40"/>
      <c r="J46" s="40"/>
      <c r="K46" s="42"/>
    </row>
    <row r="47" spans="1:12" ht="14.25">
      <c r="A47" s="40"/>
      <c r="B47" s="40"/>
      <c r="C47" s="40"/>
      <c r="D47" s="53"/>
      <c r="E47" s="40"/>
      <c r="F47" s="40"/>
      <c r="G47" s="40"/>
      <c r="H47" s="40"/>
      <c r="I47" s="40"/>
      <c r="J47" s="40"/>
      <c r="K47" s="42"/>
    </row>
    <row r="48" spans="1:12" ht="14.25">
      <c r="A48" s="40"/>
      <c r="B48" s="40"/>
      <c r="C48" s="40"/>
      <c r="D48" s="53"/>
      <c r="E48" s="40"/>
      <c r="F48" s="40"/>
      <c r="G48" s="40"/>
      <c r="H48" s="40"/>
      <c r="I48" s="40"/>
      <c r="J48" s="40"/>
      <c r="K48" s="42"/>
    </row>
    <row r="49" spans="1:11" ht="14.25">
      <c r="A49" s="40"/>
      <c r="B49" s="40"/>
      <c r="C49" s="40"/>
      <c r="D49" s="53"/>
      <c r="E49" s="40"/>
      <c r="F49" s="40"/>
      <c r="G49" s="40"/>
      <c r="H49" s="40"/>
      <c r="I49" s="40"/>
      <c r="J49" s="40"/>
      <c r="K49" s="42"/>
    </row>
    <row r="50" spans="1:11" ht="14.25">
      <c r="A50" s="40"/>
      <c r="B50" s="40"/>
      <c r="C50" s="40"/>
      <c r="D50" s="53"/>
      <c r="E50" s="40"/>
      <c r="F50" s="40"/>
      <c r="G50" s="40"/>
      <c r="H50" s="40"/>
      <c r="I50" s="40"/>
      <c r="J50" s="40"/>
      <c r="K50" s="42"/>
    </row>
    <row r="51" spans="1:11" ht="14.25">
      <c r="A51" s="40"/>
      <c r="B51" s="40"/>
      <c r="C51" s="40"/>
      <c r="D51" s="53"/>
      <c r="E51" s="40"/>
      <c r="F51" s="40"/>
      <c r="G51" s="40"/>
      <c r="H51" s="40"/>
      <c r="I51" s="40"/>
      <c r="J51" s="40"/>
      <c r="K51" s="42"/>
    </row>
    <row r="52" spans="1:11" ht="14.25">
      <c r="A52" s="40"/>
      <c r="B52" s="40"/>
      <c r="C52" s="42"/>
      <c r="D52" s="53"/>
      <c r="E52" s="40"/>
      <c r="F52" s="40"/>
      <c r="G52" s="40"/>
      <c r="H52" s="40"/>
      <c r="I52" s="40"/>
      <c r="J52" s="40"/>
      <c r="K52" s="42"/>
    </row>
    <row r="53" spans="1:11" ht="14.25">
      <c r="A53" s="58"/>
      <c r="B53" s="58"/>
      <c r="C53" s="58"/>
      <c r="D53" s="58"/>
      <c r="E53" s="58"/>
      <c r="F53" s="58"/>
      <c r="G53" s="58"/>
      <c r="H53" s="58"/>
      <c r="I53" s="58"/>
      <c r="J53" s="58"/>
    </row>
    <row r="54" spans="1:11" ht="14.25">
      <c r="A54" s="58"/>
      <c r="B54" s="58"/>
      <c r="C54" s="58"/>
      <c r="D54" s="58"/>
      <c r="E54" s="58"/>
      <c r="F54" s="58"/>
      <c r="G54" s="58"/>
      <c r="H54" s="58"/>
      <c r="I54" s="58"/>
      <c r="J54" s="58"/>
    </row>
    <row r="55" spans="1:11">
      <c r="D55" t="s">
        <v>137</v>
      </c>
    </row>
  </sheetData>
  <sheetProtection sheet="1" objects="1" scenarios="1" selectLockedCells="1"/>
  <mergeCells count="13">
    <mergeCell ref="C23:D23"/>
    <mergeCell ref="B29:K29"/>
    <mergeCell ref="A5:J5"/>
    <mergeCell ref="I15:J15"/>
    <mergeCell ref="I16:J16"/>
    <mergeCell ref="I18:J18"/>
    <mergeCell ref="I19:J19"/>
    <mergeCell ref="I17:J17"/>
    <mergeCell ref="G34:I34"/>
    <mergeCell ref="G35:I35"/>
    <mergeCell ref="G37:I37"/>
    <mergeCell ref="G38:I38"/>
    <mergeCell ref="I20:J20"/>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60" zoomScaleNormal="100" workbookViewId="0"/>
  </sheetViews>
  <sheetFormatPr defaultRowHeight="13.5"/>
  <cols>
    <col min="1" max="1" width="4.25" style="42" customWidth="1"/>
    <col min="2" max="2" width="25.375" style="42" customWidth="1"/>
    <col min="3" max="3" width="28.375" style="42" customWidth="1"/>
    <col min="4" max="4" width="4" style="42" customWidth="1"/>
    <col min="5" max="5" width="21.375" style="42" customWidth="1"/>
    <col min="6" max="6" width="5" style="42" customWidth="1"/>
    <col min="7" max="16384" width="9" style="42"/>
  </cols>
  <sheetData>
    <row r="1" spans="1:5" ht="17.25" customHeight="1">
      <c r="A1" s="61" t="s">
        <v>144</v>
      </c>
      <c r="E1" s="62" t="s">
        <v>145</v>
      </c>
    </row>
    <row r="3" spans="1:5" ht="21">
      <c r="A3" s="537" t="s">
        <v>146</v>
      </c>
      <c r="B3" s="537"/>
      <c r="C3" s="537"/>
      <c r="D3" s="537"/>
      <c r="E3" s="537"/>
    </row>
    <row r="5" spans="1:5" s="40" customFormat="1" ht="14.25">
      <c r="A5" s="40" t="s">
        <v>147</v>
      </c>
    </row>
    <row r="6" spans="1:5" s="40" customFormat="1" ht="15" thickBot="1"/>
    <row r="7" spans="1:5" s="40" customFormat="1" ht="39.950000000000003" customHeight="1" thickBot="1">
      <c r="B7" s="63" t="s">
        <v>148</v>
      </c>
      <c r="C7" s="527" t="s">
        <v>149</v>
      </c>
      <c r="D7" s="528"/>
      <c r="E7" s="64" t="s">
        <v>150</v>
      </c>
    </row>
    <row r="8" spans="1:5" s="40" customFormat="1" ht="20.100000000000001" customHeight="1">
      <c r="B8" s="530" t="s">
        <v>151</v>
      </c>
      <c r="C8" s="478">
        <f>収支予算書!C8:C9</f>
        <v>5000000</v>
      </c>
      <c r="D8" s="525" t="s">
        <v>152</v>
      </c>
      <c r="E8" s="534"/>
    </row>
    <row r="9" spans="1:5" s="40" customFormat="1" ht="20.100000000000001" customHeight="1">
      <c r="B9" s="519"/>
      <c r="C9" s="341">
        <f>様式3!K10</f>
        <v>5000000</v>
      </c>
      <c r="D9" s="510"/>
      <c r="E9" s="522"/>
    </row>
    <row r="10" spans="1:5" s="40" customFormat="1" ht="20.100000000000001" customHeight="1">
      <c r="B10" s="519" t="s">
        <v>153</v>
      </c>
      <c r="C10" s="478">
        <f>収支予算書!C10:C11</f>
        <v>0</v>
      </c>
      <c r="D10" s="509" t="s">
        <v>152</v>
      </c>
      <c r="E10" s="535"/>
    </row>
    <row r="11" spans="1:5" s="40" customFormat="1" ht="20.100000000000001" customHeight="1">
      <c r="B11" s="519"/>
      <c r="C11" s="341">
        <f>様式3!C10</f>
        <v>0</v>
      </c>
      <c r="D11" s="510"/>
      <c r="E11" s="536"/>
    </row>
    <row r="12" spans="1:5" s="40" customFormat="1" ht="20.100000000000001" customHeight="1">
      <c r="B12" s="519" t="s">
        <v>154</v>
      </c>
      <c r="C12" s="478">
        <f>収支予算書!C12:C13</f>
        <v>5000000</v>
      </c>
      <c r="D12" s="509" t="s">
        <v>152</v>
      </c>
      <c r="E12" s="522"/>
    </row>
    <row r="13" spans="1:5" s="40" customFormat="1" ht="20.100000000000001" customHeight="1">
      <c r="B13" s="519"/>
      <c r="C13" s="341">
        <f>C17-C9-C11</f>
        <v>5000000</v>
      </c>
      <c r="D13" s="510"/>
      <c r="E13" s="522"/>
    </row>
    <row r="14" spans="1:5" s="40" customFormat="1" ht="20.100000000000001" customHeight="1">
      <c r="B14" s="519"/>
      <c r="C14" s="340"/>
      <c r="D14" s="509" t="s">
        <v>152</v>
      </c>
      <c r="E14" s="522"/>
    </row>
    <row r="15" spans="1:5" s="40" customFormat="1" ht="20.100000000000001" customHeight="1" thickBot="1">
      <c r="B15" s="523"/>
      <c r="C15" s="342"/>
      <c r="D15" s="525"/>
      <c r="E15" s="526"/>
    </row>
    <row r="16" spans="1:5" s="40" customFormat="1" ht="20.100000000000001" customHeight="1">
      <c r="B16" s="511" t="s">
        <v>155</v>
      </c>
      <c r="C16" s="479">
        <f>収支予算書!C16:C17</f>
        <v>10000000</v>
      </c>
      <c r="D16" s="515" t="s">
        <v>152</v>
      </c>
      <c r="E16" s="517"/>
    </row>
    <row r="17" spans="1:5" s="40" customFormat="1" ht="20.100000000000001" customHeight="1" thickBot="1">
      <c r="B17" s="512"/>
      <c r="C17" s="339">
        <f>様式3!B10</f>
        <v>10000000</v>
      </c>
      <c r="D17" s="516"/>
      <c r="E17" s="518"/>
    </row>
    <row r="18" spans="1:5" s="40" customFormat="1" ht="14.25"/>
    <row r="19" spans="1:5" s="40" customFormat="1" ht="14.25"/>
    <row r="20" spans="1:5" s="40" customFormat="1" ht="14.25">
      <c r="A20" s="40" t="s">
        <v>156</v>
      </c>
    </row>
    <row r="21" spans="1:5" s="40" customFormat="1" ht="15" thickBot="1"/>
    <row r="22" spans="1:5" s="40" customFormat="1" ht="39.950000000000003" customHeight="1" thickBot="1">
      <c r="B22" s="63" t="s">
        <v>148</v>
      </c>
      <c r="C22" s="527" t="s">
        <v>149</v>
      </c>
      <c r="D22" s="528"/>
      <c r="E22" s="64" t="s">
        <v>150</v>
      </c>
    </row>
    <row r="23" spans="1:5" s="40" customFormat="1" ht="20.100000000000001" customHeight="1">
      <c r="B23" s="530" t="s">
        <v>157</v>
      </c>
      <c r="C23" s="480">
        <f>収支予算書!C23:C24</f>
        <v>10000000</v>
      </c>
      <c r="D23" s="525" t="s">
        <v>152</v>
      </c>
      <c r="E23" s="534"/>
    </row>
    <row r="24" spans="1:5" s="40" customFormat="1" ht="20.100000000000001" customHeight="1">
      <c r="B24" s="519"/>
      <c r="C24" s="341">
        <f>様式3!E10</f>
        <v>10000000</v>
      </c>
      <c r="D24" s="510"/>
      <c r="E24" s="522"/>
    </row>
    <row r="25" spans="1:5" s="40" customFormat="1" ht="20.100000000000001" customHeight="1">
      <c r="B25" s="519" t="s">
        <v>158</v>
      </c>
      <c r="C25" s="478">
        <f>収支予算書!C25:C26</f>
        <v>0</v>
      </c>
      <c r="D25" s="509" t="s">
        <v>152</v>
      </c>
      <c r="E25" s="522"/>
    </row>
    <row r="26" spans="1:5" s="40" customFormat="1" ht="20.100000000000001" customHeight="1">
      <c r="B26" s="519"/>
      <c r="C26" s="341">
        <f>C32-C24</f>
        <v>0</v>
      </c>
      <c r="D26" s="510"/>
      <c r="E26" s="522"/>
    </row>
    <row r="27" spans="1:5" s="40" customFormat="1" ht="20.100000000000001" customHeight="1">
      <c r="B27" s="519"/>
      <c r="C27" s="478"/>
      <c r="D27" s="509" t="s">
        <v>152</v>
      </c>
      <c r="E27" s="522"/>
    </row>
    <row r="28" spans="1:5" s="40" customFormat="1" ht="20.100000000000001" customHeight="1">
      <c r="B28" s="519"/>
      <c r="C28" s="341"/>
      <c r="D28" s="510"/>
      <c r="E28" s="522"/>
    </row>
    <row r="29" spans="1:5" s="40" customFormat="1" ht="20.100000000000001" customHeight="1">
      <c r="B29" s="519"/>
      <c r="C29" s="478"/>
      <c r="D29" s="509" t="s">
        <v>152</v>
      </c>
      <c r="E29" s="522"/>
    </row>
    <row r="30" spans="1:5" s="40" customFormat="1" ht="20.100000000000001" customHeight="1" thickBot="1">
      <c r="B30" s="523"/>
      <c r="C30" s="342"/>
      <c r="D30" s="525"/>
      <c r="E30" s="526"/>
    </row>
    <row r="31" spans="1:5" s="40" customFormat="1" ht="20.100000000000001" customHeight="1">
      <c r="B31" s="511" t="s">
        <v>155</v>
      </c>
      <c r="C31" s="479">
        <f>収支予算書!C31:C32</f>
        <v>10000000</v>
      </c>
      <c r="D31" s="515" t="s">
        <v>152</v>
      </c>
      <c r="E31" s="517"/>
    </row>
    <row r="32" spans="1:5" s="40" customFormat="1" ht="20.100000000000001" customHeight="1" thickBot="1">
      <c r="B32" s="512"/>
      <c r="C32" s="339">
        <f>様式3!B10</f>
        <v>10000000</v>
      </c>
      <c r="D32" s="516"/>
      <c r="E32" s="518"/>
    </row>
    <row r="33" spans="1:2" s="40" customFormat="1" ht="14.25"/>
    <row r="34" spans="1:2" s="40" customFormat="1" ht="14.25">
      <c r="A34" s="40" t="s">
        <v>159</v>
      </c>
    </row>
    <row r="36" spans="1:2" ht="22.5" customHeight="1">
      <c r="B36" s="65" t="str">
        <f>IF(C16=C31,"","収支の計が一致していません")</f>
        <v/>
      </c>
    </row>
    <row r="37" spans="1:2" ht="7.5" customHeight="1"/>
    <row r="38" spans="1:2" ht="17.25">
      <c r="B38" s="65"/>
    </row>
  </sheetData>
  <sheetProtection sheet="1" objects="1" scenarios="1" selectLockedCells="1"/>
  <mergeCells count="33">
    <mergeCell ref="A3:E3"/>
    <mergeCell ref="C7:D7"/>
    <mergeCell ref="B8:B9"/>
    <mergeCell ref="D8:D9"/>
    <mergeCell ref="E8:E9"/>
    <mergeCell ref="B10:B11"/>
    <mergeCell ref="D10:D11"/>
    <mergeCell ref="E10:E11"/>
    <mergeCell ref="B12:B13"/>
    <mergeCell ref="D12:D13"/>
    <mergeCell ref="E12:E13"/>
    <mergeCell ref="B14:B15"/>
    <mergeCell ref="D14:D15"/>
    <mergeCell ref="E14:E15"/>
    <mergeCell ref="B16:B17"/>
    <mergeCell ref="D16:D17"/>
    <mergeCell ref="E16:E17"/>
    <mergeCell ref="C22:D22"/>
    <mergeCell ref="B23:B24"/>
    <mergeCell ref="D23:D24"/>
    <mergeCell ref="E23:E24"/>
    <mergeCell ref="B25:B26"/>
    <mergeCell ref="D25:D26"/>
    <mergeCell ref="E25:E26"/>
    <mergeCell ref="B31:B32"/>
    <mergeCell ref="D31:D32"/>
    <mergeCell ref="E31:E32"/>
    <mergeCell ref="B27:B28"/>
    <mergeCell ref="D27:D28"/>
    <mergeCell ref="E27:E28"/>
    <mergeCell ref="B29:B30"/>
    <mergeCell ref="D29:D30"/>
    <mergeCell ref="E29:E30"/>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Normal="100" zoomScaleSheetLayoutView="100" workbookViewId="0"/>
  </sheetViews>
  <sheetFormatPr defaultRowHeight="13.5"/>
  <cols>
    <col min="1" max="11" width="12.125" customWidth="1"/>
  </cols>
  <sheetData>
    <row r="1" spans="1:11">
      <c r="A1" t="s">
        <v>59</v>
      </c>
    </row>
    <row r="3" spans="1:11" ht="17.25">
      <c r="A3" s="891" t="s">
        <v>60</v>
      </c>
      <c r="B3" s="891"/>
      <c r="C3" s="891"/>
      <c r="D3" s="891"/>
      <c r="E3" s="891"/>
      <c r="F3" s="891"/>
      <c r="G3" s="891"/>
      <c r="H3" s="891"/>
      <c r="I3" s="891"/>
      <c r="J3" s="891"/>
      <c r="K3" s="891"/>
    </row>
    <row r="4" spans="1:11">
      <c r="A4" s="29"/>
    </row>
    <row r="5" spans="1:11" ht="14.25" thickBot="1">
      <c r="A5" s="541" t="str">
        <f>"（補助事業者名"&amp;基本情報!C12&amp;"）"</f>
        <v>（補助事業者名○○法人 ○○会）</v>
      </c>
      <c r="B5" s="541"/>
      <c r="C5" s="541"/>
      <c r="D5" s="541"/>
      <c r="E5" s="541"/>
      <c r="F5" s="541"/>
      <c r="G5" s="541"/>
      <c r="H5" s="541"/>
      <c r="I5" s="541"/>
      <c r="J5" s="541"/>
      <c r="K5" s="541"/>
    </row>
    <row r="6" spans="1:11" ht="26.25" customHeight="1" thickTop="1">
      <c r="A6" s="30"/>
      <c r="B6" s="31" t="s">
        <v>61</v>
      </c>
      <c r="C6" s="31" t="s">
        <v>62</v>
      </c>
      <c r="D6" s="31" t="s">
        <v>63</v>
      </c>
      <c r="E6" s="31" t="s">
        <v>64</v>
      </c>
      <c r="F6" s="31" t="s">
        <v>65</v>
      </c>
      <c r="G6" s="31" t="s">
        <v>66</v>
      </c>
      <c r="H6" s="31" t="s">
        <v>67</v>
      </c>
      <c r="I6" s="31" t="s">
        <v>68</v>
      </c>
      <c r="J6" s="31" t="s">
        <v>69</v>
      </c>
      <c r="K6" s="32" t="s">
        <v>70</v>
      </c>
    </row>
    <row r="7" spans="1:11" ht="26.25" customHeight="1">
      <c r="A7" s="23" t="s">
        <v>71</v>
      </c>
      <c r="B7" s="24" t="s">
        <v>52</v>
      </c>
      <c r="C7" s="24" t="s">
        <v>87</v>
      </c>
      <c r="D7" s="24" t="s">
        <v>53</v>
      </c>
      <c r="E7" s="24" t="s">
        <v>54</v>
      </c>
      <c r="F7" s="24" t="s">
        <v>72</v>
      </c>
      <c r="G7" s="24" t="s">
        <v>73</v>
      </c>
      <c r="H7" s="24" t="s">
        <v>74</v>
      </c>
      <c r="I7" s="24" t="s">
        <v>75</v>
      </c>
      <c r="J7" s="24" t="s">
        <v>55</v>
      </c>
      <c r="K7" s="25" t="s">
        <v>76</v>
      </c>
    </row>
    <row r="8" spans="1:11" ht="26.25" customHeight="1" thickBot="1">
      <c r="A8" s="33"/>
      <c r="B8" s="34"/>
      <c r="C8" s="26" t="s">
        <v>77</v>
      </c>
      <c r="D8" s="26" t="s">
        <v>78</v>
      </c>
      <c r="E8" s="26" t="s">
        <v>79</v>
      </c>
      <c r="F8" s="34"/>
      <c r="G8" s="34"/>
      <c r="H8" s="26" t="s">
        <v>80</v>
      </c>
      <c r="I8" s="26" t="s">
        <v>81</v>
      </c>
      <c r="J8" s="26" t="s">
        <v>82</v>
      </c>
      <c r="K8" s="35"/>
    </row>
    <row r="9" spans="1:11" ht="26.25" customHeight="1">
      <c r="A9" s="36"/>
      <c r="B9" s="27" t="s">
        <v>83</v>
      </c>
      <c r="C9" s="28" t="s">
        <v>84</v>
      </c>
      <c r="D9" s="28" t="s">
        <v>83</v>
      </c>
      <c r="E9" s="28" t="s">
        <v>84</v>
      </c>
      <c r="F9" s="27" t="s">
        <v>83</v>
      </c>
      <c r="G9" s="27" t="s">
        <v>83</v>
      </c>
      <c r="H9" s="28" t="s">
        <v>83</v>
      </c>
      <c r="I9" s="28" t="s">
        <v>83</v>
      </c>
      <c r="J9" s="28" t="s">
        <v>84</v>
      </c>
      <c r="K9" s="37" t="s">
        <v>56</v>
      </c>
    </row>
    <row r="10" spans="1:11" ht="90.75" customHeight="1" thickBot="1">
      <c r="A10" s="142" t="str">
        <f>基本情報!C4</f>
        <v>看護師等養成所施設整備事業</v>
      </c>
      <c r="B10" s="93">
        <f>'様式4-3'!I43</f>
        <v>10000000</v>
      </c>
      <c r="C10" s="94">
        <v>0</v>
      </c>
      <c r="D10" s="93">
        <f>SUM(B10-C10)</f>
        <v>10000000</v>
      </c>
      <c r="E10" s="93">
        <f>'様式4-3'!I23</f>
        <v>10000000</v>
      </c>
      <c r="F10" s="107">
        <f>基準額!E26</f>
        <v>10000000</v>
      </c>
      <c r="G10" s="93">
        <f>MIN(E10:F10)</f>
        <v>10000000</v>
      </c>
      <c r="H10" s="93">
        <f>ROUNDDOWN(MIN(D10,G10)*基準額!B49,-3)</f>
        <v>5000000</v>
      </c>
      <c r="I10" s="107">
        <f>様式1!H10</f>
        <v>5000000</v>
      </c>
      <c r="J10" s="94">
        <v>0</v>
      </c>
      <c r="K10" s="108">
        <f>MIN(H10-J10,I10-J10)</f>
        <v>5000000</v>
      </c>
    </row>
    <row r="11" spans="1:11" ht="14.25" thickTop="1">
      <c r="A11" s="29"/>
    </row>
    <row r="12" spans="1:11">
      <c r="A12" s="540" t="s">
        <v>57</v>
      </c>
      <c r="B12" s="540"/>
      <c r="C12" s="540"/>
      <c r="D12" s="540"/>
      <c r="E12" s="540"/>
      <c r="F12" s="540"/>
      <c r="G12" s="540"/>
      <c r="H12" s="540"/>
      <c r="I12" s="540"/>
      <c r="J12" s="540"/>
      <c r="K12" s="540"/>
    </row>
    <row r="13" spans="1:11">
      <c r="A13" s="540" t="s">
        <v>58</v>
      </c>
      <c r="B13" s="540"/>
      <c r="C13" s="540"/>
      <c r="D13" s="540"/>
      <c r="E13" s="540"/>
      <c r="F13" s="540"/>
      <c r="G13" s="540"/>
      <c r="H13" s="540"/>
      <c r="I13" s="540"/>
      <c r="J13" s="540"/>
      <c r="K13" s="540"/>
    </row>
    <row r="14" spans="1:11">
      <c r="A14" s="540" t="str">
        <f>"　　　　３　「県補助所要額」欄には、(C)と(F)を比較して少ない方の額に"&amp;基準額!$B$49&amp;"を乗じて得た額を記入すること。ただし、算出された額に"</f>
        <v>　　　　３　「県補助所要額」欄には、(C)と(F)を比較して少ない方の額に0.5を乗じて得た額を記入すること。ただし、算出された額に</v>
      </c>
      <c r="B14" s="540"/>
      <c r="C14" s="540"/>
      <c r="D14" s="540"/>
      <c r="E14" s="540"/>
      <c r="F14" s="540"/>
      <c r="G14" s="540"/>
      <c r="H14" s="540"/>
      <c r="I14" s="540"/>
      <c r="J14" s="540"/>
      <c r="K14" s="540"/>
    </row>
    <row r="15" spans="1:11">
      <c r="A15" s="540" t="s">
        <v>85</v>
      </c>
      <c r="B15" s="540"/>
      <c r="C15" s="540"/>
      <c r="D15" s="540"/>
      <c r="E15" s="540"/>
      <c r="F15" s="540"/>
      <c r="G15" s="540"/>
      <c r="H15" s="540"/>
      <c r="I15" s="540"/>
      <c r="J15" s="540"/>
      <c r="K15" s="540"/>
    </row>
    <row r="16" spans="1:11">
      <c r="A16" s="38" t="s">
        <v>86</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AFD58-FCBA-471B-9ACF-30D51D973CDD}">
  <sheetPr>
    <tabColor theme="9" tint="0.59999389629810485"/>
  </sheetPr>
  <dimension ref="A1:R64"/>
  <sheetViews>
    <sheetView view="pageBreakPreview" zoomScale="85" zoomScaleNormal="100" zoomScaleSheetLayoutView="85" workbookViewId="0">
      <selection sqref="A1:B1"/>
    </sheetView>
  </sheetViews>
  <sheetFormatPr defaultRowHeight="13.5"/>
  <cols>
    <col min="1" max="4" width="6.875" style="421" customWidth="1"/>
    <col min="5" max="5" width="11" style="421" customWidth="1"/>
    <col min="6" max="17" width="6.25" style="421" customWidth="1"/>
    <col min="18" max="18" width="78.875" style="421" bestFit="1" customWidth="1"/>
    <col min="19" max="16384" width="9" style="421"/>
  </cols>
  <sheetData>
    <row r="1" spans="1:17">
      <c r="A1" s="558" t="s">
        <v>441</v>
      </c>
      <c r="B1" s="558"/>
    </row>
    <row r="3" spans="1:17" ht="16.5" customHeight="1">
      <c r="O3" s="558"/>
      <c r="P3" s="558"/>
      <c r="Q3" s="558"/>
    </row>
    <row r="5" spans="1:17" ht="18.75">
      <c r="A5" s="559" t="s">
        <v>440</v>
      </c>
      <c r="B5" s="559"/>
      <c r="C5" s="559"/>
      <c r="D5" s="559"/>
      <c r="E5" s="559"/>
      <c r="F5" s="559"/>
      <c r="G5" s="559"/>
      <c r="H5" s="559"/>
      <c r="I5" s="559"/>
      <c r="J5" s="559"/>
      <c r="K5" s="559"/>
      <c r="L5" s="559"/>
      <c r="M5" s="559"/>
      <c r="N5" s="559"/>
      <c r="O5" s="559"/>
      <c r="P5" s="559"/>
      <c r="Q5" s="559"/>
    </row>
    <row r="6" spans="1:17" ht="12.75" customHeight="1" thickBot="1">
      <c r="A6" s="420"/>
      <c r="B6" s="420"/>
      <c r="C6" s="420"/>
      <c r="D6" s="420"/>
      <c r="E6" s="420"/>
      <c r="F6" s="420"/>
      <c r="G6" s="420"/>
      <c r="H6" s="420"/>
      <c r="I6" s="420"/>
      <c r="J6" s="420"/>
      <c r="K6" s="420"/>
      <c r="L6" s="420"/>
      <c r="M6" s="420"/>
      <c r="N6" s="420"/>
      <c r="O6" s="420"/>
      <c r="P6" s="420"/>
      <c r="Q6" s="420"/>
    </row>
    <row r="7" spans="1:17" ht="21" customHeight="1" thickBot="1">
      <c r="M7" s="560" t="s">
        <v>447</v>
      </c>
      <c r="N7" s="561"/>
      <c r="O7" s="562">
        <v>7</v>
      </c>
      <c r="P7" s="563"/>
      <c r="Q7" s="564"/>
    </row>
    <row r="8" spans="1:17" ht="18.75" customHeight="1" thickBot="1">
      <c r="A8" s="560" t="s">
        <v>0</v>
      </c>
      <c r="B8" s="565"/>
      <c r="C8" s="569" t="str">
        <f>基本情報!C4</f>
        <v>看護師等養成所施設整備事業</v>
      </c>
      <c r="D8" s="570"/>
      <c r="E8" s="570"/>
      <c r="F8" s="571"/>
      <c r="G8" s="422"/>
    </row>
    <row r="9" spans="1:17" ht="9.75" customHeight="1" thickBot="1"/>
    <row r="10" spans="1:17" ht="18" customHeight="1">
      <c r="A10" s="572" t="s">
        <v>393</v>
      </c>
      <c r="B10" s="573"/>
      <c r="C10" s="573"/>
      <c r="D10" s="573"/>
      <c r="E10" s="573" t="s">
        <v>3</v>
      </c>
      <c r="F10" s="573"/>
      <c r="G10" s="573"/>
      <c r="H10" s="573" t="s">
        <v>394</v>
      </c>
      <c r="I10" s="573"/>
      <c r="J10" s="573"/>
      <c r="K10" s="573"/>
      <c r="L10" s="573" t="s">
        <v>395</v>
      </c>
      <c r="M10" s="573"/>
      <c r="N10" s="573"/>
      <c r="O10" s="573"/>
      <c r="P10" s="573"/>
      <c r="Q10" s="574"/>
    </row>
    <row r="11" spans="1:17" s="423" customFormat="1" ht="37.5" customHeight="1" thickBot="1">
      <c r="A11" s="575" t="str">
        <f>基本情報!C15</f>
        <v>○○病院</v>
      </c>
      <c r="B11" s="556"/>
      <c r="C11" s="556"/>
      <c r="D11" s="556"/>
      <c r="E11" s="556" t="str">
        <f>基本情報!C11</f>
        <v>医療法人</v>
      </c>
      <c r="F11" s="556"/>
      <c r="G11" s="556"/>
      <c r="H11" s="556" t="str">
        <f>基本情報!C13</f>
        <v>理事長　○○○○</v>
      </c>
      <c r="I11" s="556"/>
      <c r="J11" s="556"/>
      <c r="K11" s="556"/>
      <c r="L11" s="556" t="str">
        <f>基本情報!C14</f>
        <v>兵庫県神戸市○○</v>
      </c>
      <c r="M11" s="556"/>
      <c r="N11" s="556"/>
      <c r="O11" s="556"/>
      <c r="P11" s="556"/>
      <c r="Q11" s="557"/>
    </row>
    <row r="12" spans="1:17" ht="18" customHeight="1">
      <c r="A12" s="663" t="s">
        <v>396</v>
      </c>
      <c r="B12" s="663"/>
      <c r="C12" s="663"/>
      <c r="D12" s="663"/>
      <c r="E12" s="663"/>
      <c r="F12" s="663"/>
      <c r="G12" s="663"/>
      <c r="H12" s="663"/>
      <c r="I12" s="663"/>
      <c r="J12" s="663"/>
      <c r="K12" s="663"/>
      <c r="L12" s="663"/>
      <c r="M12" s="663"/>
      <c r="N12" s="663"/>
      <c r="O12" s="663"/>
      <c r="P12" s="663"/>
      <c r="Q12" s="663"/>
    </row>
    <row r="13" spans="1:17" ht="18" customHeight="1">
      <c r="A13" s="664" t="s">
        <v>397</v>
      </c>
      <c r="B13" s="664"/>
      <c r="C13" s="664"/>
      <c r="D13" s="664"/>
      <c r="E13" s="664"/>
      <c r="F13" s="664"/>
      <c r="G13" s="664"/>
      <c r="H13" s="664"/>
      <c r="I13" s="664"/>
      <c r="J13" s="664"/>
      <c r="K13" s="664"/>
      <c r="L13" s="664"/>
      <c r="M13" s="664"/>
      <c r="N13" s="664"/>
      <c r="O13" s="664"/>
      <c r="P13" s="664"/>
      <c r="Q13" s="664"/>
    </row>
    <row r="14" spans="1:17" ht="18" customHeight="1">
      <c r="A14" s="664" t="s">
        <v>398</v>
      </c>
      <c r="B14" s="664"/>
      <c r="C14" s="664"/>
      <c r="D14" s="664"/>
      <c r="E14" s="664"/>
      <c r="F14" s="664"/>
      <c r="G14" s="664"/>
      <c r="H14" s="664"/>
      <c r="I14" s="664"/>
      <c r="J14" s="664"/>
      <c r="K14" s="664"/>
      <c r="L14" s="664"/>
      <c r="M14" s="664"/>
      <c r="N14" s="664"/>
      <c r="O14" s="664"/>
      <c r="P14" s="664"/>
      <c r="Q14" s="664"/>
    </row>
    <row r="16" spans="1:17" ht="27" customHeight="1" thickBot="1">
      <c r="A16" s="654" t="s">
        <v>399</v>
      </c>
      <c r="B16" s="654"/>
      <c r="C16" s="654"/>
      <c r="D16" s="654"/>
      <c r="E16" s="654"/>
      <c r="F16" s="654"/>
      <c r="G16" s="654"/>
      <c r="H16" s="654"/>
      <c r="I16" s="654"/>
      <c r="J16" s="654"/>
      <c r="K16" s="654"/>
      <c r="L16" s="654"/>
      <c r="M16" s="654"/>
      <c r="N16" s="654"/>
      <c r="O16" s="654"/>
      <c r="P16" s="654"/>
      <c r="Q16" s="654"/>
    </row>
    <row r="17" spans="1:18" ht="18" customHeight="1" thickBot="1">
      <c r="A17" s="566" t="s">
        <v>400</v>
      </c>
      <c r="B17" s="665"/>
      <c r="C17" s="561" t="str">
        <f>基本情報!C30</f>
        <v>看護師・助産師課程</v>
      </c>
      <c r="D17" s="561"/>
      <c r="E17" s="561"/>
      <c r="F17" s="565"/>
      <c r="G17" s="666"/>
      <c r="H17" s="560" t="s">
        <v>401</v>
      </c>
      <c r="I17" s="561"/>
      <c r="J17" s="667" t="str">
        <f>基本情報!C27</f>
        <v>新築</v>
      </c>
      <c r="K17" s="668"/>
      <c r="L17" s="668"/>
      <c r="M17" s="668"/>
      <c r="N17" s="668"/>
      <c r="O17" s="668"/>
      <c r="P17" s="668"/>
      <c r="Q17" s="669"/>
    </row>
    <row r="18" spans="1:18" ht="18" customHeight="1">
      <c r="A18" s="585" t="s">
        <v>402</v>
      </c>
      <c r="B18" s="586"/>
      <c r="C18" s="573" t="s">
        <v>403</v>
      </c>
      <c r="D18" s="573"/>
      <c r="E18" s="573"/>
      <c r="F18" s="573"/>
      <c r="G18" s="573"/>
      <c r="H18" s="573"/>
      <c r="I18" s="573"/>
      <c r="J18" s="424" t="s">
        <v>357</v>
      </c>
      <c r="K18" s="892" t="s">
        <v>442</v>
      </c>
      <c r="L18" s="892"/>
      <c r="M18" s="646" t="s">
        <v>356</v>
      </c>
      <c r="N18" s="646"/>
      <c r="O18" s="425" t="s">
        <v>358</v>
      </c>
      <c r="P18" s="892" t="s">
        <v>443</v>
      </c>
      <c r="Q18" s="893"/>
    </row>
    <row r="19" spans="1:18" ht="18" customHeight="1" thickBot="1">
      <c r="A19" s="587" t="s">
        <v>404</v>
      </c>
      <c r="B19" s="588"/>
      <c r="C19" s="589" t="s">
        <v>405</v>
      </c>
      <c r="D19" s="589"/>
      <c r="E19" s="589"/>
      <c r="F19" s="589"/>
      <c r="G19" s="589"/>
      <c r="H19" s="589"/>
      <c r="I19" s="589"/>
      <c r="J19" s="426" t="s">
        <v>357</v>
      </c>
      <c r="K19" s="642">
        <f>基本情報!C19</f>
        <v>45778</v>
      </c>
      <c r="L19" s="642"/>
      <c r="M19" s="644" t="s">
        <v>356</v>
      </c>
      <c r="N19" s="644"/>
      <c r="O19" s="346" t="s">
        <v>358</v>
      </c>
      <c r="P19" s="642">
        <f>基本情報!C20</f>
        <v>46081</v>
      </c>
      <c r="Q19" s="643"/>
    </row>
    <row r="20" spans="1:18" ht="18" customHeight="1" thickBot="1">
      <c r="A20" s="566" t="s">
        <v>1</v>
      </c>
      <c r="B20" s="567"/>
      <c r="C20" s="649" t="s">
        <v>360</v>
      </c>
      <c r="D20" s="650"/>
      <c r="E20" s="894">
        <v>1000</v>
      </c>
      <c r="F20" s="894"/>
      <c r="G20" s="427" t="s">
        <v>4</v>
      </c>
      <c r="H20" s="650" t="s">
        <v>250</v>
      </c>
      <c r="I20" s="650"/>
      <c r="J20" s="895">
        <v>0</v>
      </c>
      <c r="K20" s="895"/>
      <c r="L20" s="427" t="s">
        <v>4</v>
      </c>
      <c r="M20" s="568" t="s">
        <v>251</v>
      </c>
      <c r="N20" s="568"/>
      <c r="O20" s="648">
        <f>SUM(E20,J20)</f>
        <v>1000</v>
      </c>
      <c r="P20" s="648"/>
      <c r="Q20" s="428" t="s">
        <v>4</v>
      </c>
    </row>
    <row r="21" spans="1:18" ht="18" customHeight="1">
      <c r="A21" s="576" t="s">
        <v>90</v>
      </c>
      <c r="B21" s="577"/>
      <c r="C21" s="573" t="s">
        <v>91</v>
      </c>
      <c r="D21" s="573"/>
      <c r="E21" s="583" t="s">
        <v>5</v>
      </c>
      <c r="F21" s="583"/>
      <c r="G21" s="583"/>
      <c r="H21" s="583"/>
      <c r="I21" s="583"/>
      <c r="J21" s="583" t="s">
        <v>444</v>
      </c>
      <c r="K21" s="583"/>
      <c r="L21" s="583"/>
      <c r="M21" s="583"/>
      <c r="N21" s="583" t="s">
        <v>406</v>
      </c>
      <c r="O21" s="583"/>
      <c r="P21" s="583"/>
      <c r="Q21" s="584"/>
    </row>
    <row r="22" spans="1:18" ht="18" customHeight="1">
      <c r="A22" s="578"/>
      <c r="B22" s="579"/>
      <c r="C22" s="582"/>
      <c r="D22" s="582"/>
      <c r="E22" s="429" t="s">
        <v>428</v>
      </c>
      <c r="F22" s="582" t="s">
        <v>359</v>
      </c>
      <c r="G22" s="582"/>
      <c r="H22" s="582" t="s">
        <v>407</v>
      </c>
      <c r="I22" s="582"/>
      <c r="J22" s="582" t="s">
        <v>92</v>
      </c>
      <c r="K22" s="582"/>
      <c r="L22" s="582" t="s">
        <v>407</v>
      </c>
      <c r="M22" s="582"/>
      <c r="N22" s="582" t="s">
        <v>92</v>
      </c>
      <c r="O22" s="582"/>
      <c r="P22" s="582" t="s">
        <v>407</v>
      </c>
      <c r="Q22" s="590"/>
    </row>
    <row r="23" spans="1:18" ht="36" customHeight="1">
      <c r="A23" s="578"/>
      <c r="B23" s="579"/>
      <c r="C23" s="896" t="s">
        <v>408</v>
      </c>
      <c r="D23" s="897"/>
      <c r="E23" s="431" t="s">
        <v>429</v>
      </c>
      <c r="F23" s="898" t="str">
        <f>基本情報!C29</f>
        <v>鉄筋コンクリート</v>
      </c>
      <c r="G23" s="899"/>
      <c r="H23" s="900">
        <v>10000</v>
      </c>
      <c r="I23" s="901"/>
      <c r="J23" s="898" t="s">
        <v>363</v>
      </c>
      <c r="K23" s="899"/>
      <c r="L23" s="900">
        <v>10000</v>
      </c>
      <c r="M23" s="901"/>
      <c r="N23" s="898" t="s">
        <v>363</v>
      </c>
      <c r="O23" s="899"/>
      <c r="P23" s="900">
        <v>10000</v>
      </c>
      <c r="Q23" s="902"/>
    </row>
    <row r="24" spans="1:18" ht="36" customHeight="1">
      <c r="A24" s="578"/>
      <c r="B24" s="579"/>
      <c r="C24" s="896" t="s">
        <v>430</v>
      </c>
      <c r="D24" s="897"/>
      <c r="E24" s="431" t="s">
        <v>429</v>
      </c>
      <c r="F24" s="898" t="str">
        <f>基本情報!C30</f>
        <v>看護師・助産師課程</v>
      </c>
      <c r="G24" s="899"/>
      <c r="H24" s="900">
        <v>5000</v>
      </c>
      <c r="I24" s="901"/>
      <c r="J24" s="898" t="s">
        <v>363</v>
      </c>
      <c r="K24" s="899"/>
      <c r="L24" s="900">
        <v>5000</v>
      </c>
      <c r="M24" s="901"/>
      <c r="N24" s="898" t="s">
        <v>363</v>
      </c>
      <c r="O24" s="899"/>
      <c r="P24" s="900">
        <v>5000</v>
      </c>
      <c r="Q24" s="902"/>
    </row>
    <row r="25" spans="1:18" ht="36" customHeight="1">
      <c r="A25" s="578"/>
      <c r="B25" s="579"/>
      <c r="C25" s="896"/>
      <c r="D25" s="897"/>
      <c r="E25" s="431"/>
      <c r="F25" s="898"/>
      <c r="G25" s="899"/>
      <c r="H25" s="903"/>
      <c r="I25" s="904"/>
      <c r="J25" s="898"/>
      <c r="K25" s="899"/>
      <c r="L25" s="903"/>
      <c r="M25" s="904"/>
      <c r="N25" s="898"/>
      <c r="O25" s="899"/>
      <c r="P25" s="903"/>
      <c r="Q25" s="905"/>
    </row>
    <row r="26" spans="1:18" ht="18" customHeight="1">
      <c r="A26" s="578"/>
      <c r="B26" s="579"/>
      <c r="C26" s="638" t="s">
        <v>2</v>
      </c>
      <c r="D26" s="640"/>
      <c r="E26" s="430"/>
      <c r="F26" s="661"/>
      <c r="G26" s="661"/>
      <c r="H26" s="600">
        <f>SUM(H23:I25)</f>
        <v>15000</v>
      </c>
      <c r="I26" s="601"/>
      <c r="J26" s="602"/>
      <c r="K26" s="603"/>
      <c r="L26" s="600">
        <f>SUM(L23:M25)</f>
        <v>15000</v>
      </c>
      <c r="M26" s="601"/>
      <c r="N26" s="602"/>
      <c r="O26" s="603"/>
      <c r="P26" s="600">
        <f>SUM(P23:Q25)</f>
        <v>15000</v>
      </c>
      <c r="Q26" s="670"/>
    </row>
    <row r="27" spans="1:18" ht="18" customHeight="1" thickBot="1">
      <c r="A27" s="580"/>
      <c r="B27" s="581"/>
      <c r="C27" s="671" t="s">
        <v>409</v>
      </c>
      <c r="D27" s="672"/>
      <c r="E27" s="906" t="s">
        <v>410</v>
      </c>
      <c r="F27" s="907"/>
      <c r="G27" s="907"/>
      <c r="H27" s="907"/>
      <c r="I27" s="908"/>
      <c r="J27" s="906" t="s">
        <v>410</v>
      </c>
      <c r="K27" s="907"/>
      <c r="L27" s="907"/>
      <c r="M27" s="908"/>
      <c r="N27" s="906" t="s">
        <v>410</v>
      </c>
      <c r="O27" s="907"/>
      <c r="P27" s="907"/>
      <c r="Q27" s="909"/>
    </row>
    <row r="28" spans="1:18" ht="18" customHeight="1">
      <c r="A28" s="624" t="s">
        <v>400</v>
      </c>
      <c r="B28" s="625"/>
      <c r="C28" s="634" t="s">
        <v>411</v>
      </c>
      <c r="D28" s="635"/>
      <c r="E28" s="635"/>
      <c r="F28" s="635"/>
      <c r="G28" s="635"/>
      <c r="H28" s="636"/>
      <c r="I28" s="634" t="s">
        <v>412</v>
      </c>
      <c r="J28" s="635"/>
      <c r="K28" s="635"/>
      <c r="L28" s="635"/>
      <c r="M28" s="635"/>
      <c r="N28" s="635"/>
      <c r="O28" s="635"/>
      <c r="P28" s="635"/>
      <c r="Q28" s="637"/>
    </row>
    <row r="29" spans="1:18" ht="18" customHeight="1">
      <c r="A29" s="626"/>
      <c r="B29" s="627"/>
      <c r="C29" s="638" t="s">
        <v>413</v>
      </c>
      <c r="D29" s="639"/>
      <c r="E29" s="640"/>
      <c r="F29" s="638" t="s">
        <v>414</v>
      </c>
      <c r="G29" s="639"/>
      <c r="H29" s="640"/>
      <c r="I29" s="638" t="s">
        <v>415</v>
      </c>
      <c r="J29" s="639"/>
      <c r="K29" s="640"/>
      <c r="L29" s="638" t="s">
        <v>416</v>
      </c>
      <c r="M29" s="639"/>
      <c r="N29" s="640"/>
      <c r="O29" s="638" t="s">
        <v>417</v>
      </c>
      <c r="P29" s="639"/>
      <c r="Q29" s="641"/>
    </row>
    <row r="30" spans="1:18" ht="18" customHeight="1">
      <c r="A30" s="626"/>
      <c r="B30" s="627"/>
      <c r="C30" s="896" t="s">
        <v>436</v>
      </c>
      <c r="D30" s="919"/>
      <c r="E30" s="897"/>
      <c r="F30" s="896" t="s">
        <v>437</v>
      </c>
      <c r="G30" s="919"/>
      <c r="H30" s="897"/>
      <c r="I30" s="923">
        <v>120</v>
      </c>
      <c r="J30" s="924"/>
      <c r="K30" s="925"/>
      <c r="L30" s="923">
        <v>0</v>
      </c>
      <c r="M30" s="924"/>
      <c r="N30" s="925"/>
      <c r="O30" s="631">
        <f>IFERROR(I30+L30,0)</f>
        <v>120</v>
      </c>
      <c r="P30" s="632"/>
      <c r="Q30" s="633"/>
      <c r="R30" s="421" t="s">
        <v>434</v>
      </c>
    </row>
    <row r="31" spans="1:18" ht="18" customHeight="1">
      <c r="A31" s="626"/>
      <c r="B31" s="627"/>
      <c r="C31" s="920"/>
      <c r="D31" s="921"/>
      <c r="E31" s="922"/>
      <c r="F31" s="920"/>
      <c r="G31" s="921"/>
      <c r="H31" s="922"/>
      <c r="I31" s="926">
        <v>40</v>
      </c>
      <c r="J31" s="927"/>
      <c r="K31" s="928"/>
      <c r="L31" s="926">
        <v>0</v>
      </c>
      <c r="M31" s="927"/>
      <c r="N31" s="928"/>
      <c r="O31" s="612">
        <f t="shared" ref="O31:O35" si="0">IFERROR(I31+L31,0)</f>
        <v>40</v>
      </c>
      <c r="P31" s="613"/>
      <c r="Q31" s="614"/>
      <c r="R31" s="421" t="s">
        <v>435</v>
      </c>
    </row>
    <row r="32" spans="1:18" ht="18" customHeight="1">
      <c r="A32" s="626"/>
      <c r="B32" s="627"/>
      <c r="C32" s="910"/>
      <c r="D32" s="911"/>
      <c r="E32" s="912"/>
      <c r="F32" s="910"/>
      <c r="G32" s="911"/>
      <c r="H32" s="912"/>
      <c r="I32" s="916" t="s">
        <v>245</v>
      </c>
      <c r="J32" s="917"/>
      <c r="K32" s="918"/>
      <c r="L32" s="916" t="s">
        <v>245</v>
      </c>
      <c r="M32" s="917"/>
      <c r="N32" s="918"/>
      <c r="O32" s="621">
        <f t="shared" si="0"/>
        <v>0</v>
      </c>
      <c r="P32" s="622"/>
      <c r="Q32" s="623"/>
      <c r="R32" s="421" t="s">
        <v>434</v>
      </c>
    </row>
    <row r="33" spans="1:18" ht="18" customHeight="1">
      <c r="A33" s="605" t="s">
        <v>418</v>
      </c>
      <c r="B33" s="606"/>
      <c r="C33" s="913"/>
      <c r="D33" s="914"/>
      <c r="E33" s="915"/>
      <c r="F33" s="913"/>
      <c r="G33" s="914"/>
      <c r="H33" s="915"/>
      <c r="I33" s="929" t="s">
        <v>245</v>
      </c>
      <c r="J33" s="930"/>
      <c r="K33" s="931"/>
      <c r="L33" s="929" t="s">
        <v>245</v>
      </c>
      <c r="M33" s="930"/>
      <c r="N33" s="931"/>
      <c r="O33" s="612">
        <f t="shared" si="0"/>
        <v>0</v>
      </c>
      <c r="P33" s="613"/>
      <c r="Q33" s="614"/>
      <c r="R33" s="421" t="s">
        <v>435</v>
      </c>
    </row>
    <row r="34" spans="1:18" ht="18" customHeight="1">
      <c r="A34" s="605"/>
      <c r="B34" s="606"/>
      <c r="C34" s="920"/>
      <c r="D34" s="921"/>
      <c r="E34" s="922"/>
      <c r="F34" s="920"/>
      <c r="G34" s="921"/>
      <c r="H34" s="922"/>
      <c r="I34" s="916" t="s">
        <v>245</v>
      </c>
      <c r="J34" s="917"/>
      <c r="K34" s="918"/>
      <c r="L34" s="916" t="s">
        <v>245</v>
      </c>
      <c r="M34" s="917"/>
      <c r="N34" s="918"/>
      <c r="O34" s="621">
        <f t="shared" si="0"/>
        <v>0</v>
      </c>
      <c r="P34" s="622"/>
      <c r="Q34" s="623"/>
      <c r="R34" s="421" t="s">
        <v>434</v>
      </c>
    </row>
    <row r="35" spans="1:18" ht="18" customHeight="1">
      <c r="A35" s="605"/>
      <c r="B35" s="606"/>
      <c r="C35" s="920"/>
      <c r="D35" s="921"/>
      <c r="E35" s="922"/>
      <c r="F35" s="920"/>
      <c r="G35" s="921"/>
      <c r="H35" s="922"/>
      <c r="I35" s="926" t="s">
        <v>245</v>
      </c>
      <c r="J35" s="927"/>
      <c r="K35" s="928"/>
      <c r="L35" s="926" t="s">
        <v>245</v>
      </c>
      <c r="M35" s="927"/>
      <c r="N35" s="928"/>
      <c r="O35" s="658">
        <f t="shared" si="0"/>
        <v>0</v>
      </c>
      <c r="P35" s="659"/>
      <c r="Q35" s="660"/>
      <c r="R35" s="421" t="s">
        <v>435</v>
      </c>
    </row>
    <row r="36" spans="1:18" ht="18" customHeight="1">
      <c r="A36" s="605"/>
      <c r="B36" s="606"/>
      <c r="C36" s="661"/>
      <c r="D36" s="661"/>
      <c r="E36" s="661"/>
      <c r="F36" s="683"/>
      <c r="G36" s="684"/>
      <c r="H36" s="685"/>
      <c r="I36" s="680" t="s">
        <v>431</v>
      </c>
      <c r="J36" s="689">
        <f>SUM(I30,I32,I34)</f>
        <v>120</v>
      </c>
      <c r="K36" s="690"/>
      <c r="L36" s="680" t="s">
        <v>431</v>
      </c>
      <c r="M36" s="689">
        <f>SUM(L30,L32,L34)</f>
        <v>0</v>
      </c>
      <c r="N36" s="690"/>
      <c r="O36" s="680" t="s">
        <v>431</v>
      </c>
      <c r="P36" s="632">
        <f>SUM(O30,O32,O34)</f>
        <v>120</v>
      </c>
      <c r="Q36" s="633"/>
    </row>
    <row r="37" spans="1:18" ht="18" customHeight="1" thickBot="1">
      <c r="A37" s="607"/>
      <c r="B37" s="608"/>
      <c r="C37" s="682"/>
      <c r="D37" s="682"/>
      <c r="E37" s="682"/>
      <c r="F37" s="686"/>
      <c r="G37" s="687"/>
      <c r="H37" s="688"/>
      <c r="I37" s="681"/>
      <c r="J37" s="691">
        <f>SUM(I31,I33,I35)</f>
        <v>40</v>
      </c>
      <c r="K37" s="692"/>
      <c r="L37" s="681"/>
      <c r="M37" s="691">
        <f>SUM(L31,L33,L35)</f>
        <v>0</v>
      </c>
      <c r="N37" s="692"/>
      <c r="O37" s="681"/>
      <c r="P37" s="691">
        <f>SUM(O31,O33,O35)</f>
        <v>40</v>
      </c>
      <c r="Q37" s="693"/>
    </row>
    <row r="38" spans="1:18" s="485" customFormat="1" ht="24.75" customHeight="1">
      <c r="A38" s="543" t="s">
        <v>419</v>
      </c>
      <c r="B38" s="544"/>
      <c r="C38" s="489"/>
      <c r="D38" s="490"/>
      <c r="E38" s="490"/>
      <c r="F38" s="490"/>
      <c r="G38" s="486"/>
      <c r="H38" s="496" t="s">
        <v>452</v>
      </c>
      <c r="I38" s="486"/>
      <c r="J38" s="491"/>
      <c r="K38" s="491"/>
      <c r="L38" s="490"/>
      <c r="M38" s="491"/>
      <c r="N38" s="491"/>
      <c r="O38" s="490"/>
      <c r="P38" s="491"/>
      <c r="Q38" s="492"/>
    </row>
    <row r="39" spans="1:18" s="485" customFormat="1" ht="24.75" customHeight="1">
      <c r="A39" s="545"/>
      <c r="B39" s="546"/>
      <c r="C39" s="549">
        <f>基準額!D26</f>
        <v>2000</v>
      </c>
      <c r="D39" s="550"/>
      <c r="E39" s="550"/>
      <c r="F39" s="493" t="s">
        <v>361</v>
      </c>
      <c r="G39" s="551">
        <f>基準額!D27</f>
        <v>5000</v>
      </c>
      <c r="H39" s="551"/>
      <c r="I39" s="551"/>
      <c r="J39" s="487" t="s">
        <v>361</v>
      </c>
      <c r="K39" s="552">
        <f>基準額!B49</f>
        <v>0.5</v>
      </c>
      <c r="L39" s="552"/>
      <c r="M39" s="552"/>
      <c r="N39" s="493" t="s">
        <v>433</v>
      </c>
      <c r="O39" s="551">
        <f>ROUNDDOWN(基準額!E26*K39,-3)</f>
        <v>5000000</v>
      </c>
      <c r="P39" s="551"/>
      <c r="Q39" s="553"/>
    </row>
    <row r="40" spans="1:18" s="485" customFormat="1" ht="24.75" customHeight="1">
      <c r="A40" s="545"/>
      <c r="B40" s="546"/>
      <c r="C40" s="554" t="str">
        <f>基準額!H26</f>
        <v>実績：2,000.00㎡&lt;基準：2,400.00㎡</v>
      </c>
      <c r="D40" s="555"/>
      <c r="E40" s="555"/>
      <c r="F40" s="555" t="str">
        <f>基準額!H27</f>
        <v>実績：5,000円&lt;基準：123,100円</v>
      </c>
      <c r="G40" s="555"/>
      <c r="H40" s="555"/>
      <c r="I40" s="555"/>
      <c r="J40" s="555"/>
      <c r="K40" s="490"/>
      <c r="L40" s="490"/>
      <c r="M40" s="490"/>
      <c r="N40" s="490"/>
      <c r="O40" s="490"/>
      <c r="P40" s="490"/>
      <c r="Q40" s="488"/>
    </row>
    <row r="41" spans="1:18" s="485" customFormat="1" ht="24.75" customHeight="1" thickBot="1">
      <c r="A41" s="547"/>
      <c r="B41" s="548"/>
      <c r="C41" s="495" t="s">
        <v>451</v>
      </c>
      <c r="D41" s="494"/>
      <c r="E41" s="494"/>
      <c r="F41" s="484"/>
      <c r="G41" s="484"/>
      <c r="H41" s="484"/>
      <c r="I41" s="484"/>
      <c r="J41" s="484"/>
      <c r="K41" s="484"/>
      <c r="L41" s="484"/>
      <c r="M41" s="677" t="s">
        <v>253</v>
      </c>
      <c r="N41" s="677"/>
      <c r="O41" s="677" t="str">
        <f>基本情報!C29</f>
        <v>鉄筋コンクリート</v>
      </c>
      <c r="P41" s="677"/>
      <c r="Q41" s="678"/>
    </row>
    <row r="42" spans="1:18" ht="18" customHeight="1">
      <c r="A42" s="585" t="s">
        <v>420</v>
      </c>
      <c r="B42" s="586"/>
      <c r="C42" s="932" t="s">
        <v>421</v>
      </c>
      <c r="D42" s="933"/>
      <c r="E42" s="933"/>
      <c r="F42" s="933"/>
      <c r="G42" s="933"/>
      <c r="H42" s="933"/>
      <c r="I42" s="933"/>
      <c r="J42" s="933"/>
      <c r="K42" s="933"/>
      <c r="L42" s="933"/>
      <c r="M42" s="933"/>
      <c r="N42" s="933"/>
      <c r="O42" s="933"/>
      <c r="P42" s="933"/>
      <c r="Q42" s="934"/>
    </row>
    <row r="43" spans="1:18" ht="18" customHeight="1" thickBot="1">
      <c r="A43" s="587" t="s">
        <v>422</v>
      </c>
      <c r="B43" s="588"/>
      <c r="C43" s="935" t="s">
        <v>423</v>
      </c>
      <c r="D43" s="936"/>
      <c r="E43" s="936"/>
      <c r="F43" s="936"/>
      <c r="G43" s="936"/>
      <c r="H43" s="936"/>
      <c r="I43" s="936"/>
      <c r="J43" s="936"/>
      <c r="K43" s="936"/>
      <c r="L43" s="936"/>
      <c r="M43" s="936"/>
      <c r="N43" s="936"/>
      <c r="O43" s="936"/>
      <c r="P43" s="936"/>
      <c r="Q43" s="937"/>
    </row>
    <row r="44" spans="1:18" ht="18" customHeight="1">
      <c r="A44" s="654" t="s">
        <v>424</v>
      </c>
      <c r="B44" s="654"/>
      <c r="C44" s="654"/>
      <c r="D44" s="654"/>
      <c r="E44" s="654"/>
      <c r="F44" s="654"/>
      <c r="G44" s="654"/>
      <c r="H44" s="654"/>
      <c r="I44" s="654"/>
      <c r="J44" s="654"/>
      <c r="K44" s="654"/>
      <c r="L44" s="654"/>
      <c r="M44" s="654"/>
      <c r="N44" s="654"/>
      <c r="O44" s="654"/>
      <c r="P44" s="654"/>
      <c r="Q44" s="654"/>
    </row>
    <row r="45" spans="1:18" ht="18" customHeight="1">
      <c r="A45" s="654" t="s">
        <v>425</v>
      </c>
      <c r="B45" s="654"/>
      <c r="C45" s="654"/>
      <c r="D45" s="654"/>
      <c r="E45" s="654"/>
      <c r="F45" s="654"/>
      <c r="G45" s="654"/>
      <c r="H45" s="654"/>
      <c r="I45" s="654"/>
      <c r="J45" s="654"/>
      <c r="K45" s="654"/>
      <c r="L45" s="654"/>
      <c r="M45" s="654"/>
      <c r="N45" s="654"/>
      <c r="O45" s="654"/>
      <c r="P45" s="654"/>
      <c r="Q45" s="654"/>
    </row>
    <row r="46" spans="1:18" ht="18" customHeight="1">
      <c r="A46" s="654" t="s">
        <v>426</v>
      </c>
      <c r="B46" s="654"/>
      <c r="C46" s="654"/>
      <c r="D46" s="654"/>
      <c r="E46" s="654"/>
      <c r="F46" s="654"/>
      <c r="G46" s="654"/>
      <c r="H46" s="654"/>
      <c r="I46" s="654"/>
      <c r="J46" s="654"/>
      <c r="K46" s="654"/>
      <c r="L46" s="654"/>
      <c r="M46" s="654"/>
      <c r="N46" s="654"/>
      <c r="O46" s="654"/>
      <c r="P46" s="654"/>
      <c r="Q46" s="654"/>
    </row>
    <row r="47" spans="1:18" ht="18" customHeight="1">
      <c r="A47" s="558"/>
      <c r="B47" s="558"/>
      <c r="C47" s="558"/>
      <c r="D47" s="558"/>
      <c r="E47" s="558"/>
      <c r="F47" s="558"/>
      <c r="G47" s="558"/>
      <c r="H47" s="558"/>
      <c r="I47" s="558"/>
      <c r="J47" s="558"/>
      <c r="K47" s="558"/>
      <c r="L47" s="558"/>
      <c r="M47" s="558"/>
      <c r="N47" s="558"/>
      <c r="O47" s="558"/>
      <c r="P47" s="558"/>
      <c r="Q47" s="558"/>
    </row>
    <row r="48" spans="1:18" ht="18" customHeight="1">
      <c r="A48" s="558"/>
      <c r="B48" s="558"/>
      <c r="C48" s="558"/>
      <c r="D48" s="558"/>
      <c r="E48" s="558"/>
      <c r="F48" s="558"/>
      <c r="G48" s="558"/>
      <c r="H48" s="558"/>
      <c r="I48" s="558"/>
      <c r="J48" s="558"/>
      <c r="K48" s="558"/>
      <c r="L48" s="558"/>
      <c r="M48" s="558"/>
      <c r="N48" s="558"/>
      <c r="O48" s="558"/>
      <c r="P48" s="558"/>
      <c r="Q48" s="558"/>
    </row>
    <row r="49" ht="18" customHeight="1"/>
    <row r="50" ht="18"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sheetData>
  <sheetProtection sheet="1" objects="1" scenarios="1" selectLockedCells="1"/>
  <mergeCells count="145">
    <mergeCell ref="A45:Q45"/>
    <mergeCell ref="A46:Q46"/>
    <mergeCell ref="A47:Q47"/>
    <mergeCell ref="A48:Q48"/>
    <mergeCell ref="O41:Q41"/>
    <mergeCell ref="A42:B42"/>
    <mergeCell ref="C42:Q42"/>
    <mergeCell ref="A43:B43"/>
    <mergeCell ref="C43:Q43"/>
    <mergeCell ref="A44:Q44"/>
    <mergeCell ref="A38:B41"/>
    <mergeCell ref="M41:N41"/>
    <mergeCell ref="C39:E39"/>
    <mergeCell ref="G39:I39"/>
    <mergeCell ref="K39:M39"/>
    <mergeCell ref="O39:Q39"/>
    <mergeCell ref="C40:E40"/>
    <mergeCell ref="F40:J40"/>
    <mergeCell ref="A33:B37"/>
    <mergeCell ref="I33:K33"/>
    <mergeCell ref="L33:N33"/>
    <mergeCell ref="O33:Q33"/>
    <mergeCell ref="C36:E37"/>
    <mergeCell ref="F36:H37"/>
    <mergeCell ref="I36:I37"/>
    <mergeCell ref="J36:K36"/>
    <mergeCell ref="L36:L37"/>
    <mergeCell ref="M36:N36"/>
    <mergeCell ref="O36:O37"/>
    <mergeCell ref="P36:Q36"/>
    <mergeCell ref="C34:E35"/>
    <mergeCell ref="F34:H35"/>
    <mergeCell ref="I34:K34"/>
    <mergeCell ref="L34:N34"/>
    <mergeCell ref="O34:Q34"/>
    <mergeCell ref="I35:K35"/>
    <mergeCell ref="J37:K37"/>
    <mergeCell ref="M37:N37"/>
    <mergeCell ref="P37:Q37"/>
    <mergeCell ref="O29:Q29"/>
    <mergeCell ref="C30:E31"/>
    <mergeCell ref="F30:H31"/>
    <mergeCell ref="I30:K30"/>
    <mergeCell ref="L30:N30"/>
    <mergeCell ref="O30:Q30"/>
    <mergeCell ref="I31:K31"/>
    <mergeCell ref="L31:N31"/>
    <mergeCell ref="L35:N35"/>
    <mergeCell ref="O35:Q35"/>
    <mergeCell ref="P26:Q26"/>
    <mergeCell ref="C27:D27"/>
    <mergeCell ref="E27:I27"/>
    <mergeCell ref="J27:M27"/>
    <mergeCell ref="N27:Q27"/>
    <mergeCell ref="A28:B32"/>
    <mergeCell ref="C28:H28"/>
    <mergeCell ref="I28:Q28"/>
    <mergeCell ref="C29:E29"/>
    <mergeCell ref="F29:H29"/>
    <mergeCell ref="C26:D26"/>
    <mergeCell ref="F26:G26"/>
    <mergeCell ref="H26:I26"/>
    <mergeCell ref="J26:K26"/>
    <mergeCell ref="L26:M26"/>
    <mergeCell ref="N26:O26"/>
    <mergeCell ref="O31:Q31"/>
    <mergeCell ref="C32:E33"/>
    <mergeCell ref="F32:H33"/>
    <mergeCell ref="I32:K32"/>
    <mergeCell ref="L32:N32"/>
    <mergeCell ref="O32:Q32"/>
    <mergeCell ref="I29:K29"/>
    <mergeCell ref="L29:N29"/>
    <mergeCell ref="P23:Q23"/>
    <mergeCell ref="P24:Q24"/>
    <mergeCell ref="C25:D25"/>
    <mergeCell ref="F25:G25"/>
    <mergeCell ref="H25:I25"/>
    <mergeCell ref="J25:K25"/>
    <mergeCell ref="L25:M25"/>
    <mergeCell ref="N25:O25"/>
    <mergeCell ref="P25:Q25"/>
    <mergeCell ref="C24:D24"/>
    <mergeCell ref="F24:G24"/>
    <mergeCell ref="H24:I24"/>
    <mergeCell ref="J24:K24"/>
    <mergeCell ref="L24:M24"/>
    <mergeCell ref="N24:O24"/>
    <mergeCell ref="O20:P20"/>
    <mergeCell ref="A21:B27"/>
    <mergeCell ref="C21:D22"/>
    <mergeCell ref="E21:I21"/>
    <mergeCell ref="J21:M21"/>
    <mergeCell ref="N21:Q21"/>
    <mergeCell ref="F22:G22"/>
    <mergeCell ref="H22:I22"/>
    <mergeCell ref="J22:K22"/>
    <mergeCell ref="L22:M22"/>
    <mergeCell ref="A20:B20"/>
    <mergeCell ref="C20:D20"/>
    <mergeCell ref="E20:F20"/>
    <mergeCell ref="H20:I20"/>
    <mergeCell ref="J20:K20"/>
    <mergeCell ref="M20:N20"/>
    <mergeCell ref="N22:O22"/>
    <mergeCell ref="P22:Q22"/>
    <mergeCell ref="C23:D23"/>
    <mergeCell ref="F23:G23"/>
    <mergeCell ref="H23:I23"/>
    <mergeCell ref="J23:K23"/>
    <mergeCell ref="L23:M23"/>
    <mergeCell ref="N23:O23"/>
    <mergeCell ref="A18:B18"/>
    <mergeCell ref="C18:I18"/>
    <mergeCell ref="K18:L18"/>
    <mergeCell ref="M18:N18"/>
    <mergeCell ref="P18:Q18"/>
    <mergeCell ref="A19:B19"/>
    <mergeCell ref="C19:I19"/>
    <mergeCell ref="K19:L19"/>
    <mergeCell ref="M19:N19"/>
    <mergeCell ref="P19:Q19"/>
    <mergeCell ref="A14:Q14"/>
    <mergeCell ref="A16:Q16"/>
    <mergeCell ref="A17:B17"/>
    <mergeCell ref="C17:G17"/>
    <mergeCell ref="H17:I17"/>
    <mergeCell ref="J17:Q17"/>
    <mergeCell ref="A10:D10"/>
    <mergeCell ref="E10:G10"/>
    <mergeCell ref="H10:K10"/>
    <mergeCell ref="L10:Q10"/>
    <mergeCell ref="A11:D11"/>
    <mergeCell ref="E11:G11"/>
    <mergeCell ref="H11:K11"/>
    <mergeCell ref="L11:Q11"/>
    <mergeCell ref="A1:B1"/>
    <mergeCell ref="O3:Q3"/>
    <mergeCell ref="A5:Q5"/>
    <mergeCell ref="M7:N7"/>
    <mergeCell ref="O7:Q7"/>
    <mergeCell ref="A8:B8"/>
    <mergeCell ref="C8:F8"/>
    <mergeCell ref="A12:Q12"/>
    <mergeCell ref="A13:Q13"/>
  </mergeCells>
  <phoneticPr fontId="2"/>
  <pageMargins left="0.51181102362204722" right="0.27559055118110237" top="0.70866141732283472" bottom="0.31496062992125984" header="0.51181102362204722" footer="0.31496062992125984"/>
  <pageSetup paperSize="9" scale="72" orientation="portrait" blackAndWhite="1"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85" zoomScaleNormal="100" zoomScaleSheetLayoutView="85" workbookViewId="0"/>
  </sheetViews>
  <sheetFormatPr defaultRowHeight="13.5"/>
  <cols>
    <col min="1" max="1" width="3.375" customWidth="1"/>
    <col min="2" max="2" width="3.375" style="345" customWidth="1"/>
    <col min="3" max="3" width="17.625" customWidth="1"/>
    <col min="4" max="4" width="9.75" style="188" customWidth="1"/>
    <col min="5" max="5" width="17.625" customWidth="1"/>
    <col min="6" max="6" width="9.625" style="188" customWidth="1"/>
    <col min="7" max="7" width="9.625" customWidth="1"/>
    <col min="8" max="8" width="9.125" style="345" customWidth="1"/>
    <col min="9" max="9" width="17.625" customWidth="1"/>
    <col min="10" max="10" width="9.625" style="188" customWidth="1"/>
  </cols>
  <sheetData>
    <row r="1" spans="1:10">
      <c r="A1" t="s">
        <v>51</v>
      </c>
    </row>
    <row r="2" spans="1:10" ht="21.75" customHeight="1">
      <c r="A2" t="s">
        <v>93</v>
      </c>
    </row>
    <row r="3" spans="1:10" ht="7.5" customHeight="1" thickBot="1"/>
    <row r="4" spans="1:10" ht="15.95" customHeight="1">
      <c r="A4" s="347" t="s">
        <v>14</v>
      </c>
      <c r="B4" s="351" t="s">
        <v>12</v>
      </c>
      <c r="C4" s="706" t="s">
        <v>5</v>
      </c>
      <c r="D4" s="707"/>
      <c r="E4" s="708" t="s">
        <v>445</v>
      </c>
      <c r="F4" s="709"/>
      <c r="G4" s="709"/>
      <c r="H4" s="710"/>
      <c r="I4" s="706" t="s">
        <v>11</v>
      </c>
      <c r="J4" s="710"/>
    </row>
    <row r="5" spans="1:10" ht="15.95" customHeight="1" thickBot="1">
      <c r="A5" s="343" t="s">
        <v>15</v>
      </c>
      <c r="B5" s="352" t="s">
        <v>13</v>
      </c>
      <c r="C5" s="353" t="s">
        <v>6</v>
      </c>
      <c r="D5" s="354" t="s">
        <v>7</v>
      </c>
      <c r="E5" s="355" t="s">
        <v>6</v>
      </c>
      <c r="F5" s="356" t="s">
        <v>7</v>
      </c>
      <c r="G5" s="357" t="s">
        <v>8</v>
      </c>
      <c r="H5" s="358" t="s">
        <v>9</v>
      </c>
      <c r="I5" s="359" t="s">
        <v>10</v>
      </c>
      <c r="J5" s="360" t="s">
        <v>7</v>
      </c>
    </row>
    <row r="6" spans="1:10">
      <c r="A6" s="711"/>
      <c r="B6" s="361"/>
      <c r="C6" s="362"/>
      <c r="D6" s="363" t="s">
        <v>4</v>
      </c>
      <c r="E6" s="364"/>
      <c r="F6" s="365" t="s">
        <v>4</v>
      </c>
      <c r="G6" s="5"/>
      <c r="H6" s="366"/>
      <c r="I6" s="392"/>
      <c r="J6" s="367" t="s">
        <v>4</v>
      </c>
    </row>
    <row r="7" spans="1:10" ht="15.95" customHeight="1">
      <c r="A7" s="712"/>
      <c r="B7" s="938" t="s">
        <v>386</v>
      </c>
      <c r="C7" s="432" t="s">
        <v>438</v>
      </c>
      <c r="D7" s="433">
        <v>2000</v>
      </c>
      <c r="E7" s="434" t="s">
        <v>438</v>
      </c>
      <c r="F7" s="433">
        <v>2000</v>
      </c>
      <c r="G7" s="435"/>
      <c r="H7" s="436"/>
      <c r="I7" s="344" t="str">
        <f>E7&amp;""</f>
        <v>校舎A</v>
      </c>
      <c r="J7" s="368">
        <f>F7</f>
        <v>2000</v>
      </c>
    </row>
    <row r="8" spans="1:10" ht="15.95" customHeight="1">
      <c r="A8" s="712"/>
      <c r="B8" s="939"/>
      <c r="C8" s="437" t="s">
        <v>439</v>
      </c>
      <c r="D8" s="438">
        <v>2000</v>
      </c>
      <c r="E8" s="439" t="s">
        <v>439</v>
      </c>
      <c r="F8" s="440">
        <v>2000</v>
      </c>
      <c r="G8" s="441"/>
      <c r="H8" s="442" t="s">
        <v>385</v>
      </c>
      <c r="I8" s="67" t="str">
        <f t="shared" ref="I8:I18" si="0">E8&amp;""</f>
        <v>校舎B</v>
      </c>
      <c r="J8" s="369">
        <f t="shared" ref="J8:J18" si="1">F8</f>
        <v>2000</v>
      </c>
    </row>
    <row r="9" spans="1:10" ht="15.95" customHeight="1">
      <c r="A9" s="712"/>
      <c r="B9" s="939"/>
      <c r="C9" s="437"/>
      <c r="D9" s="438"/>
      <c r="E9" s="439"/>
      <c r="F9" s="440"/>
      <c r="G9" s="441"/>
      <c r="H9" s="442"/>
      <c r="I9" s="67" t="str">
        <f t="shared" si="0"/>
        <v/>
      </c>
      <c r="J9" s="369">
        <f t="shared" si="1"/>
        <v>0</v>
      </c>
    </row>
    <row r="10" spans="1:10" ht="15.95" customHeight="1">
      <c r="A10" s="712"/>
      <c r="B10" s="939"/>
      <c r="C10" s="437"/>
      <c r="D10" s="438"/>
      <c r="E10" s="439"/>
      <c r="F10" s="440"/>
      <c r="G10" s="441"/>
      <c r="H10" s="442"/>
      <c r="I10" s="67" t="str">
        <f t="shared" si="0"/>
        <v/>
      </c>
      <c r="J10" s="369">
        <f t="shared" si="1"/>
        <v>0</v>
      </c>
    </row>
    <row r="11" spans="1:10" ht="15.95" customHeight="1">
      <c r="A11" s="712"/>
      <c r="B11" s="939"/>
      <c r="C11" s="437"/>
      <c r="D11" s="438"/>
      <c r="E11" s="439"/>
      <c r="F11" s="440"/>
      <c r="G11" s="441"/>
      <c r="H11" s="442"/>
      <c r="I11" s="67" t="str">
        <f t="shared" si="0"/>
        <v/>
      </c>
      <c r="J11" s="369">
        <f t="shared" si="1"/>
        <v>0</v>
      </c>
    </row>
    <row r="12" spans="1:10" ht="15.95" customHeight="1">
      <c r="A12" s="712"/>
      <c r="B12" s="939"/>
      <c r="C12" s="437"/>
      <c r="D12" s="438"/>
      <c r="E12" s="439"/>
      <c r="F12" s="440"/>
      <c r="G12" s="441"/>
      <c r="H12" s="442"/>
      <c r="I12" s="67" t="str">
        <f t="shared" si="0"/>
        <v/>
      </c>
      <c r="J12" s="369">
        <f t="shared" si="1"/>
        <v>0</v>
      </c>
    </row>
    <row r="13" spans="1:10" ht="15.95" customHeight="1">
      <c r="A13" s="712"/>
      <c r="B13" s="939"/>
      <c r="C13" s="437"/>
      <c r="D13" s="438"/>
      <c r="E13" s="439"/>
      <c r="F13" s="440"/>
      <c r="G13" s="441"/>
      <c r="H13" s="442"/>
      <c r="I13" s="67" t="str">
        <f t="shared" si="0"/>
        <v/>
      </c>
      <c r="J13" s="369">
        <f t="shared" si="1"/>
        <v>0</v>
      </c>
    </row>
    <row r="14" spans="1:10" ht="15.95" customHeight="1">
      <c r="A14" s="712"/>
      <c r="B14" s="939"/>
      <c r="C14" s="437"/>
      <c r="D14" s="438"/>
      <c r="E14" s="439"/>
      <c r="F14" s="440"/>
      <c r="G14" s="441"/>
      <c r="H14" s="442"/>
      <c r="I14" s="67" t="str">
        <f t="shared" si="0"/>
        <v/>
      </c>
      <c r="J14" s="369">
        <f t="shared" si="1"/>
        <v>0</v>
      </c>
    </row>
    <row r="15" spans="1:10" ht="15.95" customHeight="1">
      <c r="A15" s="712"/>
      <c r="B15" s="939"/>
      <c r="C15" s="437"/>
      <c r="D15" s="438"/>
      <c r="E15" s="439"/>
      <c r="F15" s="440"/>
      <c r="G15" s="441"/>
      <c r="H15" s="442"/>
      <c r="I15" s="67" t="str">
        <f t="shared" si="0"/>
        <v/>
      </c>
      <c r="J15" s="369">
        <f t="shared" si="1"/>
        <v>0</v>
      </c>
    </row>
    <row r="16" spans="1:10" ht="15.95" customHeight="1">
      <c r="A16" s="712"/>
      <c r="B16" s="939"/>
      <c r="C16" s="437"/>
      <c r="D16" s="438"/>
      <c r="E16" s="439"/>
      <c r="F16" s="440"/>
      <c r="G16" s="441"/>
      <c r="H16" s="442"/>
      <c r="I16" s="67" t="str">
        <f t="shared" si="0"/>
        <v/>
      </c>
      <c r="J16" s="369">
        <f t="shared" si="1"/>
        <v>0</v>
      </c>
    </row>
    <row r="17" spans="1:10" ht="15.95" customHeight="1">
      <c r="A17" s="712"/>
      <c r="B17" s="939"/>
      <c r="C17" s="437"/>
      <c r="D17" s="438"/>
      <c r="E17" s="439"/>
      <c r="F17" s="440"/>
      <c r="G17" s="441"/>
      <c r="H17" s="442"/>
      <c r="I17" s="67" t="str">
        <f t="shared" si="0"/>
        <v/>
      </c>
      <c r="J17" s="369">
        <f t="shared" si="1"/>
        <v>0</v>
      </c>
    </row>
    <row r="18" spans="1:10" ht="15.95" customHeight="1" thickBot="1">
      <c r="A18" s="712"/>
      <c r="B18" s="939"/>
      <c r="C18" s="437"/>
      <c r="D18" s="438"/>
      <c r="E18" s="439"/>
      <c r="F18" s="440"/>
      <c r="G18" s="441"/>
      <c r="H18" s="442"/>
      <c r="I18" s="67" t="str">
        <f t="shared" si="0"/>
        <v/>
      </c>
      <c r="J18" s="369">
        <f t="shared" si="1"/>
        <v>0</v>
      </c>
    </row>
    <row r="19" spans="1:10" ht="15.95" customHeight="1" thickBot="1">
      <c r="A19" s="712"/>
      <c r="B19" s="352"/>
      <c r="C19" s="370" t="s">
        <v>49</v>
      </c>
      <c r="D19" s="371">
        <f>SUM(D7:D18)</f>
        <v>4000</v>
      </c>
      <c r="E19" s="370"/>
      <c r="F19" s="371">
        <f>SUM(F7:F18)</f>
        <v>4000</v>
      </c>
      <c r="G19" s="372"/>
      <c r="H19" s="373"/>
      <c r="I19" s="374"/>
      <c r="J19" s="375">
        <f>SUM(J7:J18)</f>
        <v>4000</v>
      </c>
    </row>
    <row r="20" spans="1:10" ht="15.95" customHeight="1">
      <c r="A20" s="712"/>
      <c r="B20" s="714" t="s">
        <v>16</v>
      </c>
      <c r="C20" s="715"/>
      <c r="D20" s="376"/>
      <c r="E20" s="377"/>
      <c r="F20" s="378">
        <f>SUMIF(H7:H18,"対象外",F7:F18)</f>
        <v>2000</v>
      </c>
      <c r="G20" s="379"/>
      <c r="H20" s="380"/>
      <c r="I20" s="381"/>
      <c r="J20" s="382">
        <f>SUMIF($H$7:$H$18,"対象外",J7:J18)</f>
        <v>2000</v>
      </c>
    </row>
    <row r="21" spans="1:10" ht="15.95" customHeight="1" thickBot="1">
      <c r="A21" s="713"/>
      <c r="B21" s="716" t="s">
        <v>17</v>
      </c>
      <c r="C21" s="705"/>
      <c r="D21" s="383"/>
      <c r="E21" s="384"/>
      <c r="F21" s="385">
        <f>F19-F20</f>
        <v>2000</v>
      </c>
      <c r="G21" s="14"/>
      <c r="H21" s="386"/>
      <c r="I21" s="387"/>
      <c r="J21" s="388">
        <f>J19-J20</f>
        <v>2000</v>
      </c>
    </row>
    <row r="22" spans="1:10" ht="15.95" customHeight="1">
      <c r="A22" s="711"/>
      <c r="B22" s="940" t="s">
        <v>386</v>
      </c>
      <c r="C22" s="443"/>
      <c r="D22" s="444"/>
      <c r="E22" s="443"/>
      <c r="F22" s="445"/>
      <c r="G22" s="446"/>
      <c r="H22" s="447"/>
      <c r="I22" s="344" t="str">
        <f>E22&amp;""</f>
        <v/>
      </c>
      <c r="J22" s="368">
        <f>F22</f>
        <v>0</v>
      </c>
    </row>
    <row r="23" spans="1:10" ht="15.95" customHeight="1">
      <c r="A23" s="712"/>
      <c r="B23" s="939"/>
      <c r="C23" s="439"/>
      <c r="D23" s="438"/>
      <c r="E23" s="439"/>
      <c r="F23" s="440"/>
      <c r="G23" s="441"/>
      <c r="H23" s="442"/>
      <c r="I23" s="344" t="str">
        <f t="shared" ref="I23:I29" si="2">E23&amp;""</f>
        <v/>
      </c>
      <c r="J23" s="368">
        <f t="shared" ref="J23:J29" si="3">F23</f>
        <v>0</v>
      </c>
    </row>
    <row r="24" spans="1:10" ht="15.95" customHeight="1">
      <c r="A24" s="712"/>
      <c r="B24" s="939"/>
      <c r="C24" s="439"/>
      <c r="D24" s="438"/>
      <c r="E24" s="439"/>
      <c r="F24" s="440"/>
      <c r="G24" s="441"/>
      <c r="H24" s="442"/>
      <c r="I24" s="344" t="str">
        <f t="shared" si="2"/>
        <v/>
      </c>
      <c r="J24" s="368">
        <f t="shared" si="3"/>
        <v>0</v>
      </c>
    </row>
    <row r="25" spans="1:10" ht="15.95" customHeight="1">
      <c r="A25" s="712"/>
      <c r="B25" s="939"/>
      <c r="C25" s="439"/>
      <c r="D25" s="438"/>
      <c r="E25" s="439"/>
      <c r="F25" s="440"/>
      <c r="G25" s="441"/>
      <c r="H25" s="442"/>
      <c r="I25" s="344" t="str">
        <f t="shared" si="2"/>
        <v/>
      </c>
      <c r="J25" s="368">
        <f t="shared" si="3"/>
        <v>0</v>
      </c>
    </row>
    <row r="26" spans="1:10" ht="15.95" customHeight="1">
      <c r="A26" s="712"/>
      <c r="B26" s="939"/>
      <c r="C26" s="439"/>
      <c r="D26" s="438"/>
      <c r="E26" s="439"/>
      <c r="F26" s="440"/>
      <c r="G26" s="441"/>
      <c r="H26" s="442"/>
      <c r="I26" s="344" t="str">
        <f t="shared" si="2"/>
        <v/>
      </c>
      <c r="J26" s="368">
        <f t="shared" si="3"/>
        <v>0</v>
      </c>
    </row>
    <row r="27" spans="1:10" ht="15.95" customHeight="1">
      <c r="A27" s="712"/>
      <c r="B27" s="939"/>
      <c r="C27" s="439"/>
      <c r="D27" s="438"/>
      <c r="E27" s="439"/>
      <c r="F27" s="440"/>
      <c r="G27" s="441"/>
      <c r="H27" s="442"/>
      <c r="I27" s="344" t="str">
        <f t="shared" si="2"/>
        <v/>
      </c>
      <c r="J27" s="368">
        <f t="shared" si="3"/>
        <v>0</v>
      </c>
    </row>
    <row r="28" spans="1:10" ht="15.95" customHeight="1">
      <c r="A28" s="712"/>
      <c r="B28" s="939"/>
      <c r="C28" s="439"/>
      <c r="D28" s="438"/>
      <c r="E28" s="439"/>
      <c r="F28" s="440"/>
      <c r="G28" s="441"/>
      <c r="H28" s="442"/>
      <c r="I28" s="344" t="str">
        <f t="shared" si="2"/>
        <v/>
      </c>
      <c r="J28" s="368">
        <f t="shared" si="3"/>
        <v>0</v>
      </c>
    </row>
    <row r="29" spans="1:10" ht="15.95" customHeight="1" thickBot="1">
      <c r="A29" s="712"/>
      <c r="B29" s="939"/>
      <c r="C29" s="448"/>
      <c r="D29" s="449"/>
      <c r="E29" s="448"/>
      <c r="F29" s="450"/>
      <c r="G29" s="451"/>
      <c r="H29" s="452"/>
      <c r="I29" s="344" t="str">
        <f t="shared" si="2"/>
        <v/>
      </c>
      <c r="J29" s="368">
        <f t="shared" si="3"/>
        <v>0</v>
      </c>
    </row>
    <row r="30" spans="1:10" ht="15.95" customHeight="1" thickBot="1">
      <c r="A30" s="712"/>
      <c r="B30" s="352"/>
      <c r="C30" s="370" t="s">
        <v>49</v>
      </c>
      <c r="D30" s="389">
        <f>SUM(D22:D29)</f>
        <v>0</v>
      </c>
      <c r="E30" s="370"/>
      <c r="F30" s="389">
        <f>SUM(F22:F29)</f>
        <v>0</v>
      </c>
      <c r="G30" s="372"/>
      <c r="H30" s="373"/>
      <c r="I30" s="374"/>
      <c r="J30" s="375">
        <f>SUM(J22:J29)</f>
        <v>0</v>
      </c>
    </row>
    <row r="31" spans="1:10" ht="15.95" customHeight="1">
      <c r="A31" s="712"/>
      <c r="B31" s="940" t="s">
        <v>386</v>
      </c>
      <c r="C31" s="443"/>
      <c r="D31" s="444"/>
      <c r="E31" s="443"/>
      <c r="F31" s="444"/>
      <c r="G31" s="453"/>
      <c r="H31" s="447"/>
      <c r="I31" s="344" t="str">
        <f>E31&amp;""</f>
        <v/>
      </c>
      <c r="J31" s="368">
        <f>F31</f>
        <v>0</v>
      </c>
    </row>
    <row r="32" spans="1:10" ht="15.95" customHeight="1">
      <c r="A32" s="712"/>
      <c r="B32" s="939"/>
      <c r="C32" s="439"/>
      <c r="D32" s="438"/>
      <c r="E32" s="439"/>
      <c r="F32" s="438"/>
      <c r="G32" s="454"/>
      <c r="H32" s="442"/>
      <c r="I32" s="344" t="str">
        <f t="shared" ref="I32:I38" si="4">E32&amp;""</f>
        <v/>
      </c>
      <c r="J32" s="368">
        <f t="shared" ref="J32:J38" si="5">F32</f>
        <v>0</v>
      </c>
    </row>
    <row r="33" spans="1:10" ht="15.95" customHeight="1">
      <c r="A33" s="712"/>
      <c r="B33" s="939"/>
      <c r="C33" s="439"/>
      <c r="D33" s="438"/>
      <c r="E33" s="439"/>
      <c r="F33" s="438"/>
      <c r="G33" s="454"/>
      <c r="H33" s="442"/>
      <c r="I33" s="344" t="str">
        <f t="shared" si="4"/>
        <v/>
      </c>
      <c r="J33" s="368">
        <f t="shared" si="5"/>
        <v>0</v>
      </c>
    </row>
    <row r="34" spans="1:10" ht="15.95" customHeight="1">
      <c r="A34" s="712"/>
      <c r="B34" s="939"/>
      <c r="C34" s="439"/>
      <c r="D34" s="438"/>
      <c r="E34" s="439"/>
      <c r="F34" s="438"/>
      <c r="G34" s="454"/>
      <c r="H34" s="442"/>
      <c r="I34" s="344" t="str">
        <f t="shared" si="4"/>
        <v/>
      </c>
      <c r="J34" s="368">
        <f t="shared" si="5"/>
        <v>0</v>
      </c>
    </row>
    <row r="35" spans="1:10" ht="15.95" customHeight="1">
      <c r="A35" s="712"/>
      <c r="B35" s="939"/>
      <c r="C35" s="439"/>
      <c r="D35" s="438"/>
      <c r="E35" s="439"/>
      <c r="F35" s="438"/>
      <c r="G35" s="454"/>
      <c r="H35" s="442"/>
      <c r="I35" s="344" t="str">
        <f t="shared" si="4"/>
        <v/>
      </c>
      <c r="J35" s="368">
        <f t="shared" si="5"/>
        <v>0</v>
      </c>
    </row>
    <row r="36" spans="1:10" ht="15.95" customHeight="1">
      <c r="A36" s="712"/>
      <c r="B36" s="939"/>
      <c r="C36" s="439"/>
      <c r="D36" s="438"/>
      <c r="E36" s="439"/>
      <c r="F36" s="438"/>
      <c r="G36" s="454"/>
      <c r="H36" s="442"/>
      <c r="I36" s="344" t="str">
        <f t="shared" si="4"/>
        <v/>
      </c>
      <c r="J36" s="368">
        <f t="shared" si="5"/>
        <v>0</v>
      </c>
    </row>
    <row r="37" spans="1:10" ht="15.95" customHeight="1">
      <c r="A37" s="712"/>
      <c r="B37" s="939"/>
      <c r="C37" s="439"/>
      <c r="D37" s="438"/>
      <c r="E37" s="439"/>
      <c r="F37" s="438"/>
      <c r="G37" s="454"/>
      <c r="H37" s="442"/>
      <c r="I37" s="344" t="str">
        <f t="shared" si="4"/>
        <v/>
      </c>
      <c r="J37" s="368">
        <f t="shared" si="5"/>
        <v>0</v>
      </c>
    </row>
    <row r="38" spans="1:10" ht="15.95" customHeight="1" thickBot="1">
      <c r="A38" s="712"/>
      <c r="B38" s="939"/>
      <c r="C38" s="448"/>
      <c r="D38" s="449"/>
      <c r="E38" s="448"/>
      <c r="F38" s="449"/>
      <c r="G38" s="455"/>
      <c r="H38" s="452"/>
      <c r="I38" s="344" t="str">
        <f t="shared" si="4"/>
        <v/>
      </c>
      <c r="J38" s="368">
        <f t="shared" si="5"/>
        <v>0</v>
      </c>
    </row>
    <row r="39" spans="1:10" ht="15.95" customHeight="1" thickBot="1">
      <c r="A39" s="713"/>
      <c r="B39" s="352"/>
      <c r="C39" s="370" t="s">
        <v>49</v>
      </c>
      <c r="D39" s="389">
        <f>SUM(D31:D38)</f>
        <v>0</v>
      </c>
      <c r="E39" s="370"/>
      <c r="F39" s="389">
        <f>SUM(F31:F38)</f>
        <v>0</v>
      </c>
      <c r="G39" s="372"/>
      <c r="H39" s="373"/>
      <c r="I39" s="374"/>
      <c r="J39" s="375">
        <f>SUM(J31:J38)</f>
        <v>0</v>
      </c>
    </row>
    <row r="40" spans="1:10" ht="15.95" customHeight="1">
      <c r="A40" s="347" t="s">
        <v>18</v>
      </c>
      <c r="B40" s="718" t="s">
        <v>16</v>
      </c>
      <c r="C40" s="715"/>
      <c r="D40" s="376"/>
      <c r="E40" s="377"/>
      <c r="F40" s="378">
        <f>F20+F30+F39</f>
        <v>2000</v>
      </c>
      <c r="G40" s="379"/>
      <c r="H40" s="380"/>
      <c r="I40" s="381"/>
      <c r="J40" s="382">
        <f>J20+J30+J39</f>
        <v>2000</v>
      </c>
    </row>
    <row r="41" spans="1:10" ht="15.95" customHeight="1" thickBot="1">
      <c r="A41" s="343" t="s">
        <v>2</v>
      </c>
      <c r="B41" s="704" t="s">
        <v>17</v>
      </c>
      <c r="C41" s="705"/>
      <c r="D41" s="383"/>
      <c r="E41" s="384"/>
      <c r="F41" s="385">
        <f>F21</f>
        <v>2000</v>
      </c>
      <c r="G41" s="14"/>
      <c r="H41" s="386"/>
      <c r="I41" s="387"/>
      <c r="J41" s="388">
        <f>J21</f>
        <v>2000</v>
      </c>
    </row>
    <row r="42" spans="1:10" ht="4.5" customHeight="1"/>
    <row r="43" spans="1:10" ht="15" customHeight="1">
      <c r="A43" t="s">
        <v>94</v>
      </c>
    </row>
    <row r="44" spans="1:10" ht="15" customHeight="1">
      <c r="A44" t="s">
        <v>88</v>
      </c>
    </row>
    <row r="45" spans="1:10" ht="15" customHeight="1">
      <c r="A45" t="s">
        <v>446</v>
      </c>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Normal="100" zoomScaleSheetLayoutView="100" workbookViewId="0"/>
  </sheetViews>
  <sheetFormatPr defaultRowHeight="13.5"/>
  <cols>
    <col min="1" max="2" width="4.125" customWidth="1"/>
    <col min="3" max="3" width="13.375" customWidth="1"/>
    <col min="4" max="4" width="8.25" style="188" customWidth="1"/>
    <col min="5" max="5" width="7.125" style="97" customWidth="1"/>
    <col min="6" max="6" width="11.625" style="19" customWidth="1"/>
    <col min="7" max="7" width="8.25" style="188" customWidth="1"/>
    <col min="8" max="8" width="7.125" style="19" customWidth="1"/>
    <col min="9" max="9" width="11.375" style="19" customWidth="1"/>
    <col min="10" max="10" width="7.5" customWidth="1"/>
    <col min="11" max="11" width="6.5" customWidth="1"/>
    <col min="12" max="12" width="8.375" customWidth="1"/>
    <col min="13" max="13" width="12.875" customWidth="1"/>
    <col min="15" max="15" width="12.875" style="19" bestFit="1" customWidth="1"/>
    <col min="16" max="16" width="11.625" style="19" bestFit="1" customWidth="1"/>
    <col min="17" max="17" width="11.625" bestFit="1" customWidth="1"/>
  </cols>
  <sheetData>
    <row r="1" spans="1:15">
      <c r="A1" t="s">
        <v>95</v>
      </c>
    </row>
    <row r="3" spans="1:15" ht="19.5" customHeight="1">
      <c r="K3" s="3"/>
      <c r="L3" s="39"/>
    </row>
    <row r="5" spans="1:15" ht="23.25" customHeight="1">
      <c r="A5" s="738" t="s">
        <v>89</v>
      </c>
      <c r="B5" s="738"/>
      <c r="C5" s="738"/>
      <c r="D5" s="738"/>
      <c r="E5" s="738"/>
      <c r="F5" s="738"/>
      <c r="G5" s="738"/>
      <c r="H5" s="738"/>
      <c r="I5" s="738"/>
      <c r="J5" s="738"/>
      <c r="K5" s="738"/>
      <c r="L5" s="738"/>
      <c r="M5" s="738"/>
    </row>
    <row r="6" spans="1:15" ht="14.25" thickBot="1"/>
    <row r="7" spans="1:15" ht="17.25" customHeight="1" thickBot="1">
      <c r="A7" s="730" t="s">
        <v>0</v>
      </c>
      <c r="B7" s="739"/>
      <c r="C7" s="569" t="str">
        <f>基本情報!C4</f>
        <v>看護師等養成所施設整備事業</v>
      </c>
      <c r="D7" s="754"/>
    </row>
    <row r="8" spans="1:15" ht="15.95" customHeight="1" thickBot="1">
      <c r="M8" s="3" t="s">
        <v>20</v>
      </c>
    </row>
    <row r="9" spans="1:15" ht="18" customHeight="1">
      <c r="A9" s="734" t="s">
        <v>21</v>
      </c>
      <c r="B9" s="741" t="s">
        <v>22</v>
      </c>
      <c r="C9" s="741"/>
      <c r="D9" s="743" t="s">
        <v>23</v>
      </c>
      <c r="E9" s="744"/>
      <c r="F9" s="745"/>
      <c r="G9" s="746" t="s">
        <v>24</v>
      </c>
      <c r="H9" s="746"/>
      <c r="I9" s="746"/>
      <c r="J9" s="746"/>
      <c r="K9" s="746"/>
      <c r="L9" s="746"/>
      <c r="M9" s="747" t="s">
        <v>19</v>
      </c>
    </row>
    <row r="10" spans="1:15" ht="18" customHeight="1">
      <c r="A10" s="735"/>
      <c r="B10" s="742"/>
      <c r="C10" s="742"/>
      <c r="D10" s="748" t="s">
        <v>7</v>
      </c>
      <c r="E10" s="945" t="s">
        <v>25</v>
      </c>
      <c r="F10" s="947" t="s">
        <v>26</v>
      </c>
      <c r="G10" s="941">
        <f>基本情報!C7</f>
        <v>7</v>
      </c>
      <c r="H10" s="941"/>
      <c r="I10" s="942"/>
      <c r="J10" s="943" t="s">
        <v>38</v>
      </c>
      <c r="K10" s="944"/>
      <c r="L10" s="944"/>
      <c r="M10" s="735"/>
    </row>
    <row r="11" spans="1:15" ht="18" customHeight="1" thickBot="1">
      <c r="A11" s="740"/>
      <c r="B11" s="644"/>
      <c r="C11" s="644"/>
      <c r="D11" s="749"/>
      <c r="E11" s="946"/>
      <c r="F11" s="948"/>
      <c r="G11" s="189" t="s">
        <v>7</v>
      </c>
      <c r="H11" s="20" t="s">
        <v>25</v>
      </c>
      <c r="I11" s="20" t="s">
        <v>26</v>
      </c>
      <c r="J11" s="14" t="s">
        <v>7</v>
      </c>
      <c r="K11" s="14" t="s">
        <v>25</v>
      </c>
      <c r="L11" s="4" t="s">
        <v>26</v>
      </c>
      <c r="M11" s="740"/>
      <c r="O11" s="21"/>
    </row>
    <row r="12" spans="1:15" ht="18" customHeight="1">
      <c r="A12" s="732" t="s">
        <v>29</v>
      </c>
      <c r="B12" s="734" t="s">
        <v>28</v>
      </c>
      <c r="D12" s="194" t="s">
        <v>4</v>
      </c>
      <c r="E12" s="99"/>
      <c r="F12" s="98"/>
      <c r="G12" s="190" t="s">
        <v>4</v>
      </c>
      <c r="H12" s="99"/>
      <c r="I12" s="99"/>
      <c r="J12" s="69"/>
      <c r="K12" s="5"/>
      <c r="L12" s="164"/>
      <c r="M12" s="9"/>
    </row>
    <row r="13" spans="1:15" ht="18" customHeight="1">
      <c r="A13" s="723"/>
      <c r="B13" s="735"/>
      <c r="C13" s="153" t="s">
        <v>349</v>
      </c>
      <c r="D13" s="459"/>
      <c r="E13" s="78" t="str">
        <f>IFERROR((F13/D13),"")</f>
        <v/>
      </c>
      <c r="F13" s="463"/>
      <c r="G13" s="468">
        <f>D13</f>
        <v>0</v>
      </c>
      <c r="H13" s="78" t="str">
        <f>IFERROR((I13/G13),"")</f>
        <v/>
      </c>
      <c r="I13" s="471">
        <f>F13</f>
        <v>0</v>
      </c>
      <c r="J13" s="165"/>
      <c r="K13" s="77"/>
      <c r="L13" s="166"/>
      <c r="M13" s="9"/>
    </row>
    <row r="14" spans="1:15" ht="18" customHeight="1">
      <c r="A14" s="723"/>
      <c r="B14" s="735"/>
      <c r="C14" s="2" t="s">
        <v>350</v>
      </c>
      <c r="D14" s="460"/>
      <c r="E14" s="78" t="str">
        <f t="shared" ref="E14:E30" si="0">IFERROR((F14/D14),"")</f>
        <v/>
      </c>
      <c r="F14" s="464"/>
      <c r="G14" s="469">
        <f t="shared" ref="G14:G21" si="1">D14</f>
        <v>0</v>
      </c>
      <c r="H14" s="79" t="str">
        <f t="shared" ref="H14:H30" si="2">IFERROR((I14/G14),"")</f>
        <v/>
      </c>
      <c r="I14" s="472">
        <f t="shared" ref="I14:I21" si="3">F14</f>
        <v>0</v>
      </c>
      <c r="J14" s="1"/>
      <c r="K14" s="167"/>
      <c r="L14" s="168"/>
      <c r="M14" s="9"/>
    </row>
    <row r="15" spans="1:15" ht="18" customHeight="1">
      <c r="A15" s="723"/>
      <c r="B15" s="735"/>
      <c r="C15" s="2" t="s">
        <v>351</v>
      </c>
      <c r="D15" s="460">
        <v>2000</v>
      </c>
      <c r="E15" s="78">
        <f t="shared" si="0"/>
        <v>5000</v>
      </c>
      <c r="F15" s="465">
        <v>10000000</v>
      </c>
      <c r="G15" s="469">
        <f t="shared" si="1"/>
        <v>2000</v>
      </c>
      <c r="H15" s="79">
        <f t="shared" si="2"/>
        <v>5000</v>
      </c>
      <c r="I15" s="472">
        <f t="shared" si="3"/>
        <v>10000000</v>
      </c>
      <c r="J15" s="1"/>
      <c r="K15" s="167"/>
      <c r="L15" s="168"/>
      <c r="M15" s="9"/>
    </row>
    <row r="16" spans="1:15" ht="18" customHeight="1" thickBot="1">
      <c r="A16" s="723"/>
      <c r="B16" s="735"/>
      <c r="C16" s="145" t="s">
        <v>352</v>
      </c>
      <c r="D16" s="461"/>
      <c r="E16" s="78" t="str">
        <f t="shared" si="0"/>
        <v/>
      </c>
      <c r="F16" s="466"/>
      <c r="G16" s="470">
        <f t="shared" si="1"/>
        <v>0</v>
      </c>
      <c r="H16" s="81" t="str">
        <f t="shared" si="2"/>
        <v/>
      </c>
      <c r="I16" s="473">
        <f t="shared" si="3"/>
        <v>0</v>
      </c>
      <c r="J16" s="96"/>
      <c r="K16" s="169"/>
      <c r="L16" s="170"/>
      <c r="M16" s="9"/>
    </row>
    <row r="17" spans="1:17" ht="18" customHeight="1">
      <c r="A17" s="723"/>
      <c r="B17" s="734" t="s">
        <v>50</v>
      </c>
      <c r="C17" s="154" t="s">
        <v>354</v>
      </c>
      <c r="D17" s="462"/>
      <c r="E17" s="186" t="str">
        <f t="shared" si="0"/>
        <v/>
      </c>
      <c r="F17" s="467"/>
      <c r="G17" s="462">
        <f t="shared" si="1"/>
        <v>0</v>
      </c>
      <c r="H17" s="186" t="str">
        <f t="shared" si="2"/>
        <v/>
      </c>
      <c r="I17" s="474">
        <f t="shared" si="3"/>
        <v>0</v>
      </c>
      <c r="J17" s="7"/>
      <c r="K17" s="7"/>
      <c r="L17" s="8"/>
      <c r="M17" s="9"/>
    </row>
    <row r="18" spans="1:17" ht="18" customHeight="1">
      <c r="A18" s="723"/>
      <c r="B18" s="736"/>
      <c r="C18" s="155" t="s">
        <v>353</v>
      </c>
      <c r="D18" s="460"/>
      <c r="E18" s="79" t="str">
        <f t="shared" si="0"/>
        <v/>
      </c>
      <c r="F18" s="464"/>
      <c r="G18" s="460">
        <f t="shared" si="1"/>
        <v>0</v>
      </c>
      <c r="H18" s="79" t="str">
        <f t="shared" si="2"/>
        <v/>
      </c>
      <c r="I18" s="475">
        <f t="shared" si="3"/>
        <v>0</v>
      </c>
      <c r="J18" s="1"/>
      <c r="K18" s="1"/>
      <c r="L18" s="171"/>
      <c r="M18" s="9"/>
    </row>
    <row r="19" spans="1:17" ht="18" customHeight="1">
      <c r="A19" s="723"/>
      <c r="B19" s="736"/>
      <c r="C19" s="155" t="s">
        <v>355</v>
      </c>
      <c r="D19" s="460"/>
      <c r="E19" s="79" t="str">
        <f t="shared" si="0"/>
        <v/>
      </c>
      <c r="F19" s="464"/>
      <c r="G19" s="460">
        <f t="shared" si="1"/>
        <v>0</v>
      </c>
      <c r="H19" s="79" t="str">
        <f t="shared" si="2"/>
        <v/>
      </c>
      <c r="I19" s="475">
        <f t="shared" si="3"/>
        <v>0</v>
      </c>
      <c r="J19" s="1"/>
      <c r="K19" s="1"/>
      <c r="L19" s="171"/>
      <c r="M19" s="17" t="s">
        <v>47</v>
      </c>
    </row>
    <row r="20" spans="1:17" ht="18" customHeight="1">
      <c r="A20" s="723"/>
      <c r="B20" s="736"/>
      <c r="C20" s="155"/>
      <c r="D20" s="460"/>
      <c r="E20" s="79" t="str">
        <f t="shared" si="0"/>
        <v/>
      </c>
      <c r="F20" s="464"/>
      <c r="G20" s="460">
        <f t="shared" si="1"/>
        <v>0</v>
      </c>
      <c r="H20" s="79" t="str">
        <f t="shared" si="2"/>
        <v/>
      </c>
      <c r="I20" s="475">
        <f t="shared" si="3"/>
        <v>0</v>
      </c>
      <c r="J20" s="1"/>
      <c r="K20" s="1"/>
      <c r="L20" s="171"/>
      <c r="M20" s="17" t="s">
        <v>48</v>
      </c>
    </row>
    <row r="21" spans="1:17" ht="18" customHeight="1">
      <c r="A21" s="723"/>
      <c r="B21" s="736"/>
      <c r="C21" s="13"/>
      <c r="D21" s="460"/>
      <c r="E21" s="79" t="str">
        <f t="shared" si="0"/>
        <v/>
      </c>
      <c r="F21" s="464"/>
      <c r="G21" s="460">
        <f t="shared" si="1"/>
        <v>0</v>
      </c>
      <c r="H21" s="79" t="str">
        <f t="shared" si="2"/>
        <v/>
      </c>
      <c r="I21" s="475">
        <f t="shared" si="3"/>
        <v>0</v>
      </c>
      <c r="J21" s="1"/>
      <c r="K21" s="1"/>
      <c r="L21" s="171"/>
      <c r="M21" s="9"/>
      <c r="Q21" s="18"/>
    </row>
    <row r="22" spans="1:17" ht="18" customHeight="1" thickBot="1">
      <c r="A22" s="723"/>
      <c r="B22" s="737"/>
      <c r="C22" s="16" t="s">
        <v>30</v>
      </c>
      <c r="D22" s="191">
        <f>SUM(D13:D21)</f>
        <v>2000</v>
      </c>
      <c r="E22" s="187">
        <f>IFERROR((F22/D22),0)</f>
        <v>5000</v>
      </c>
      <c r="F22" s="72">
        <f>SUM(F13:F21)</f>
        <v>10000000</v>
      </c>
      <c r="G22" s="191">
        <f>SUM(G13:G21)</f>
        <v>2000</v>
      </c>
      <c r="H22" s="187">
        <f>IFERROR((I22/G22),0)</f>
        <v>5000</v>
      </c>
      <c r="I22" s="73">
        <f>SUM(I13:I21)</f>
        <v>10000000</v>
      </c>
      <c r="J22" s="71"/>
      <c r="K22" s="71"/>
      <c r="L22" s="6"/>
      <c r="M22" s="9"/>
    </row>
    <row r="23" spans="1:17" ht="18" customHeight="1" thickBot="1">
      <c r="A23" s="733"/>
      <c r="B23" s="731" t="s">
        <v>31</v>
      </c>
      <c r="C23" s="731"/>
      <c r="D23" s="192">
        <f>SUM(D22)</f>
        <v>2000</v>
      </c>
      <c r="E23" s="76">
        <f>IFERROR(INT(F23/D23),0)</f>
        <v>5000</v>
      </c>
      <c r="F23" s="75">
        <f>SUM(F22)</f>
        <v>10000000</v>
      </c>
      <c r="G23" s="192">
        <f>SUM(G22)</f>
        <v>2000</v>
      </c>
      <c r="H23" s="76">
        <f>IFERROR(INT(I23/G23),0)</f>
        <v>5000</v>
      </c>
      <c r="I23" s="76">
        <f>SUM(I22)</f>
        <v>10000000</v>
      </c>
      <c r="J23" s="11"/>
      <c r="K23" s="74"/>
      <c r="L23" s="12"/>
      <c r="M23" s="9"/>
    </row>
    <row r="24" spans="1:17" ht="18" customHeight="1">
      <c r="A24" s="722" t="s">
        <v>32</v>
      </c>
      <c r="B24" s="725" t="s">
        <v>27</v>
      </c>
      <c r="C24" s="726"/>
      <c r="D24" s="456"/>
      <c r="E24" s="77" t="str">
        <f t="shared" si="0"/>
        <v/>
      </c>
      <c r="F24" s="463"/>
      <c r="G24" s="460">
        <f t="shared" ref="G24:G30" si="4">D24</f>
        <v>0</v>
      </c>
      <c r="H24" s="77" t="str">
        <f t="shared" si="2"/>
        <v/>
      </c>
      <c r="I24" s="475">
        <f t="shared" ref="I24:I29" si="5">F24</f>
        <v>0</v>
      </c>
      <c r="J24" s="165"/>
      <c r="K24" s="77"/>
      <c r="L24" s="166"/>
      <c r="M24" s="9"/>
    </row>
    <row r="25" spans="1:17" ht="18" customHeight="1">
      <c r="A25" s="723"/>
      <c r="B25" s="727" t="s">
        <v>33</v>
      </c>
      <c r="C25" s="728"/>
      <c r="D25" s="457"/>
      <c r="E25" s="79" t="str">
        <f t="shared" si="0"/>
        <v/>
      </c>
      <c r="F25" s="464"/>
      <c r="G25" s="469">
        <f t="shared" si="4"/>
        <v>0</v>
      </c>
      <c r="H25" s="79" t="str">
        <f t="shared" si="2"/>
        <v/>
      </c>
      <c r="I25" s="472">
        <f t="shared" si="5"/>
        <v>0</v>
      </c>
      <c r="J25" s="1"/>
      <c r="K25" s="167"/>
      <c r="L25" s="168"/>
      <c r="M25" s="9"/>
    </row>
    <row r="26" spans="1:17" ht="18" customHeight="1">
      <c r="A26" s="723"/>
      <c r="B26" s="727" t="s">
        <v>34</v>
      </c>
      <c r="C26" s="728"/>
      <c r="D26" s="457"/>
      <c r="E26" s="79" t="str">
        <f t="shared" si="0"/>
        <v/>
      </c>
      <c r="F26" s="464"/>
      <c r="G26" s="469">
        <f t="shared" si="4"/>
        <v>0</v>
      </c>
      <c r="H26" s="79" t="str">
        <f t="shared" si="2"/>
        <v/>
      </c>
      <c r="I26" s="472">
        <f t="shared" si="5"/>
        <v>0</v>
      </c>
      <c r="J26" s="1"/>
      <c r="K26" s="167"/>
      <c r="L26" s="168"/>
      <c r="M26" s="9"/>
    </row>
    <row r="27" spans="1:17" ht="18" customHeight="1">
      <c r="A27" s="723"/>
      <c r="B27" s="727" t="s">
        <v>35</v>
      </c>
      <c r="C27" s="728"/>
      <c r="D27" s="457"/>
      <c r="E27" s="79" t="str">
        <f t="shared" si="0"/>
        <v/>
      </c>
      <c r="F27" s="464"/>
      <c r="G27" s="469">
        <f t="shared" si="4"/>
        <v>0</v>
      </c>
      <c r="H27" s="79" t="str">
        <f t="shared" si="2"/>
        <v/>
      </c>
      <c r="I27" s="472">
        <f t="shared" si="5"/>
        <v>0</v>
      </c>
      <c r="J27" s="1"/>
      <c r="K27" s="167"/>
      <c r="L27" s="168"/>
      <c r="M27" s="9"/>
    </row>
    <row r="28" spans="1:17" ht="18" customHeight="1">
      <c r="A28" s="723"/>
      <c r="B28" s="727"/>
      <c r="C28" s="728"/>
      <c r="D28" s="457"/>
      <c r="E28" s="79" t="str">
        <f t="shared" si="0"/>
        <v/>
      </c>
      <c r="F28" s="464"/>
      <c r="G28" s="469">
        <f t="shared" si="4"/>
        <v>0</v>
      </c>
      <c r="H28" s="79" t="str">
        <f t="shared" si="2"/>
        <v/>
      </c>
      <c r="I28" s="472">
        <f t="shared" si="5"/>
        <v>0</v>
      </c>
      <c r="J28" s="1"/>
      <c r="K28" s="167"/>
      <c r="L28" s="168"/>
      <c r="M28" s="9"/>
    </row>
    <row r="29" spans="1:17" ht="18" customHeight="1">
      <c r="A29" s="723"/>
      <c r="B29" s="727"/>
      <c r="C29" s="728"/>
      <c r="D29" s="457"/>
      <c r="E29" s="79" t="str">
        <f t="shared" si="0"/>
        <v/>
      </c>
      <c r="F29" s="464"/>
      <c r="G29" s="469">
        <f t="shared" si="4"/>
        <v>0</v>
      </c>
      <c r="H29" s="79" t="str">
        <f t="shared" si="2"/>
        <v/>
      </c>
      <c r="I29" s="472">
        <f t="shared" si="5"/>
        <v>0</v>
      </c>
      <c r="J29" s="1"/>
      <c r="K29" s="167"/>
      <c r="L29" s="168"/>
      <c r="M29" s="9"/>
    </row>
    <row r="30" spans="1:17" ht="18" customHeight="1" thickBot="1">
      <c r="A30" s="723"/>
      <c r="B30" s="729"/>
      <c r="C30" s="729"/>
      <c r="D30" s="458"/>
      <c r="E30" s="81" t="str">
        <f t="shared" si="0"/>
        <v/>
      </c>
      <c r="F30" s="466"/>
      <c r="G30" s="470">
        <f t="shared" si="4"/>
        <v>0</v>
      </c>
      <c r="H30" s="81" t="str">
        <f t="shared" si="2"/>
        <v/>
      </c>
      <c r="I30" s="473">
        <f>F30</f>
        <v>0</v>
      </c>
      <c r="J30" s="96"/>
      <c r="K30" s="169"/>
      <c r="L30" s="170"/>
      <c r="M30" s="9"/>
    </row>
    <row r="31" spans="1:17" ht="18" customHeight="1" thickBot="1">
      <c r="A31" s="724"/>
      <c r="B31" s="730" t="s">
        <v>36</v>
      </c>
      <c r="C31" s="731"/>
      <c r="D31" s="192">
        <f>SUM(D24:D30)</f>
        <v>0</v>
      </c>
      <c r="E31" s="76">
        <f>IFERROR((F31/D31),0)</f>
        <v>0</v>
      </c>
      <c r="F31" s="75">
        <f>SUM(F24:F30)</f>
        <v>0</v>
      </c>
      <c r="G31" s="193">
        <f>SUM(G24:G30)</f>
        <v>0</v>
      </c>
      <c r="H31" s="76">
        <f>IFERROR((I31/G31),0)</f>
        <v>0</v>
      </c>
      <c r="I31" s="103">
        <f>SUM(I24:I30)</f>
        <v>0</v>
      </c>
      <c r="J31" s="11"/>
      <c r="K31" s="103"/>
      <c r="L31" s="12"/>
      <c r="M31" s="9"/>
    </row>
    <row r="32" spans="1:17" ht="18" customHeight="1" thickBot="1">
      <c r="A32" s="15" t="s">
        <v>37</v>
      </c>
      <c r="B32" s="83"/>
      <c r="C32" s="84"/>
      <c r="D32" s="193">
        <f>D23+D31</f>
        <v>2000</v>
      </c>
      <c r="E32" s="76">
        <f>IFERROR(INT(F32/D32),0)</f>
        <v>5000</v>
      </c>
      <c r="F32" s="82">
        <f>F23+F31</f>
        <v>10000000</v>
      </c>
      <c r="G32" s="193">
        <f>G23+G31</f>
        <v>2000</v>
      </c>
      <c r="H32" s="76">
        <f>IFERROR(INT(I32/G32),0)</f>
        <v>5000</v>
      </c>
      <c r="I32" s="76">
        <f>I23+I31</f>
        <v>10000000</v>
      </c>
      <c r="J32" s="172"/>
      <c r="K32" s="11"/>
      <c r="L32" s="75"/>
      <c r="M32" s="9"/>
    </row>
    <row r="33" spans="1:13" ht="18" customHeight="1">
      <c r="A33" s="722" t="s">
        <v>39</v>
      </c>
      <c r="B33" s="725" t="s">
        <v>44</v>
      </c>
      <c r="C33" s="726"/>
      <c r="D33" s="195"/>
      <c r="E33" s="160"/>
      <c r="F33" s="463">
        <v>0</v>
      </c>
      <c r="G33" s="195"/>
      <c r="H33" s="160"/>
      <c r="I33" s="476">
        <f t="shared" ref="I33:I38" si="6">F33</f>
        <v>0</v>
      </c>
      <c r="J33" s="174"/>
      <c r="K33" s="156"/>
      <c r="L33" s="166"/>
      <c r="M33" s="9"/>
    </row>
    <row r="34" spans="1:13" ht="18" customHeight="1">
      <c r="A34" s="723"/>
      <c r="B34" s="727" t="s">
        <v>45</v>
      </c>
      <c r="C34" s="728"/>
      <c r="D34" s="196"/>
      <c r="E34" s="161"/>
      <c r="F34" s="70">
        <f>様式3!K10</f>
        <v>5000000</v>
      </c>
      <c r="G34" s="196"/>
      <c r="H34" s="161"/>
      <c r="I34" s="178">
        <f t="shared" si="6"/>
        <v>5000000</v>
      </c>
      <c r="J34" s="175"/>
      <c r="K34" s="157"/>
      <c r="L34" s="173"/>
      <c r="M34" s="9"/>
    </row>
    <row r="35" spans="1:13" ht="18" customHeight="1">
      <c r="A35" s="723"/>
      <c r="B35" s="727" t="s">
        <v>46</v>
      </c>
      <c r="C35" s="728"/>
      <c r="D35" s="196"/>
      <c r="E35" s="161"/>
      <c r="F35" s="464">
        <v>0</v>
      </c>
      <c r="G35" s="196"/>
      <c r="H35" s="161"/>
      <c r="I35" s="475">
        <f t="shared" si="6"/>
        <v>0</v>
      </c>
      <c r="J35" s="175"/>
      <c r="K35" s="157"/>
      <c r="L35" s="173"/>
      <c r="M35" s="9"/>
    </row>
    <row r="36" spans="1:13" ht="18" customHeight="1">
      <c r="A36" s="723"/>
      <c r="B36" s="67" t="s">
        <v>40</v>
      </c>
      <c r="C36" s="68"/>
      <c r="D36" s="196"/>
      <c r="E36" s="161"/>
      <c r="F36" s="464">
        <v>0</v>
      </c>
      <c r="G36" s="196"/>
      <c r="H36" s="161"/>
      <c r="I36" s="475">
        <f t="shared" si="6"/>
        <v>0</v>
      </c>
      <c r="J36" s="175"/>
      <c r="K36" s="157"/>
      <c r="L36" s="173"/>
      <c r="M36" s="9"/>
    </row>
    <row r="37" spans="1:13" ht="18" customHeight="1">
      <c r="A37" s="723"/>
      <c r="B37" s="67" t="s">
        <v>41</v>
      </c>
      <c r="C37" s="68"/>
      <c r="D37" s="196"/>
      <c r="E37" s="161"/>
      <c r="F37" s="464">
        <v>0</v>
      </c>
      <c r="G37" s="196"/>
      <c r="H37" s="161"/>
      <c r="I37" s="475">
        <f t="shared" si="6"/>
        <v>0</v>
      </c>
      <c r="J37" s="175"/>
      <c r="K37" s="157"/>
      <c r="L37" s="173"/>
      <c r="M37" s="9"/>
    </row>
    <row r="38" spans="1:13" ht="18" customHeight="1">
      <c r="A38" s="723"/>
      <c r="B38" s="2" t="s">
        <v>42</v>
      </c>
      <c r="C38" s="2"/>
      <c r="D38" s="196"/>
      <c r="E38" s="161"/>
      <c r="F38" s="464">
        <v>0</v>
      </c>
      <c r="G38" s="196"/>
      <c r="H38" s="161"/>
      <c r="I38" s="475">
        <f t="shared" si="6"/>
        <v>0</v>
      </c>
      <c r="J38" s="175"/>
      <c r="K38" s="157"/>
      <c r="L38" s="173"/>
      <c r="M38" s="9"/>
    </row>
    <row r="39" spans="1:13" ht="18" customHeight="1">
      <c r="A39" s="723"/>
      <c r="B39" s="727" t="s">
        <v>43</v>
      </c>
      <c r="C39" s="728"/>
      <c r="D39" s="196"/>
      <c r="E39" s="161"/>
      <c r="F39" s="70">
        <f>F43-SUM(F33:F38)</f>
        <v>5000000</v>
      </c>
      <c r="G39" s="196"/>
      <c r="H39" s="161"/>
      <c r="I39" s="70">
        <f>I43-SUM(I33:I38)</f>
        <v>5000000</v>
      </c>
      <c r="J39" s="175"/>
      <c r="K39" s="157"/>
      <c r="L39" s="173"/>
      <c r="M39" s="9"/>
    </row>
    <row r="40" spans="1:13" ht="18" customHeight="1">
      <c r="A40" s="723"/>
      <c r="B40" s="727"/>
      <c r="C40" s="728"/>
      <c r="D40" s="196"/>
      <c r="E40" s="161"/>
      <c r="F40" s="70"/>
      <c r="G40" s="196"/>
      <c r="H40" s="161"/>
      <c r="I40" s="178"/>
      <c r="J40" s="175"/>
      <c r="K40" s="157"/>
      <c r="L40" s="168"/>
      <c r="M40" s="9"/>
    </row>
    <row r="41" spans="1:13" ht="18" customHeight="1">
      <c r="A41" s="723"/>
      <c r="B41" s="727"/>
      <c r="C41" s="728"/>
      <c r="D41" s="196"/>
      <c r="E41" s="161"/>
      <c r="F41" s="70"/>
      <c r="G41" s="196"/>
      <c r="H41" s="161"/>
      <c r="I41" s="178"/>
      <c r="J41" s="175"/>
      <c r="K41" s="157"/>
      <c r="L41" s="168"/>
      <c r="M41" s="9"/>
    </row>
    <row r="42" spans="1:13" ht="18" customHeight="1" thickBot="1">
      <c r="A42" s="723"/>
      <c r="B42" s="729"/>
      <c r="C42" s="729"/>
      <c r="D42" s="197"/>
      <c r="E42" s="162"/>
      <c r="F42" s="80"/>
      <c r="G42" s="197"/>
      <c r="H42" s="162"/>
      <c r="I42" s="179"/>
      <c r="J42" s="176"/>
      <c r="K42" s="158"/>
      <c r="L42" s="170"/>
      <c r="M42" s="9"/>
    </row>
    <row r="43" spans="1:13" ht="18" customHeight="1" thickBot="1">
      <c r="A43" s="724"/>
      <c r="B43" s="730" t="s">
        <v>2</v>
      </c>
      <c r="C43" s="731"/>
      <c r="D43" s="198"/>
      <c r="E43" s="163"/>
      <c r="F43" s="82">
        <f>SUM(F32)</f>
        <v>10000000</v>
      </c>
      <c r="G43" s="198"/>
      <c r="H43" s="163"/>
      <c r="I43" s="180">
        <f>SUM(I32)</f>
        <v>10000000</v>
      </c>
      <c r="J43" s="177"/>
      <c r="K43" s="159"/>
      <c r="L43" s="75"/>
      <c r="M43" s="10"/>
    </row>
    <row r="47" spans="1:13">
      <c r="I47" s="100"/>
    </row>
  </sheetData>
  <sheetProtection sheet="1" objects="1" scenarios="1" selectLockedCells="1"/>
  <mergeCells count="35">
    <mergeCell ref="A5:M5"/>
    <mergeCell ref="D9:F9"/>
    <mergeCell ref="G9:L9"/>
    <mergeCell ref="G10:I10"/>
    <mergeCell ref="J10:L10"/>
    <mergeCell ref="M9:M11"/>
    <mergeCell ref="A7:B7"/>
    <mergeCell ref="C7:D7"/>
    <mergeCell ref="A9:A11"/>
    <mergeCell ref="B9:C11"/>
    <mergeCell ref="D10:D11"/>
    <mergeCell ref="E10:E11"/>
    <mergeCell ref="F10:F11"/>
    <mergeCell ref="B12:B16"/>
    <mergeCell ref="B24:C24"/>
    <mergeCell ref="B25:C25"/>
    <mergeCell ref="B17:B22"/>
    <mergeCell ref="A12:A23"/>
    <mergeCell ref="B23:C23"/>
    <mergeCell ref="A24:A31"/>
    <mergeCell ref="B30:C30"/>
    <mergeCell ref="B28:C28"/>
    <mergeCell ref="B29:C29"/>
    <mergeCell ref="B31:C31"/>
    <mergeCell ref="B26:C26"/>
    <mergeCell ref="B27:C27"/>
    <mergeCell ref="B43:C43"/>
    <mergeCell ref="A33:A43"/>
    <mergeCell ref="B39:C39"/>
    <mergeCell ref="B40:C40"/>
    <mergeCell ref="B41:C41"/>
    <mergeCell ref="B42:C42"/>
    <mergeCell ref="B35:C35"/>
    <mergeCell ref="B34:C34"/>
    <mergeCell ref="B33:C33"/>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75" defaultRowHeight="14.25" customHeight="1"/>
  <cols>
    <col min="1" max="1" width="19.5" style="203" customWidth="1"/>
    <col min="2" max="4" width="15.375" style="144" customWidth="1"/>
    <col min="5" max="5" width="15.5" style="144" customWidth="1"/>
    <col min="6" max="6" width="2.5" style="144" customWidth="1"/>
    <col min="7" max="7" width="4.625" style="204" customWidth="1"/>
    <col min="8" max="8" width="26.125" style="203" customWidth="1"/>
    <col min="9" max="16384" width="11.375" style="144"/>
  </cols>
  <sheetData>
    <row r="1" spans="1:8" ht="14.25" customHeight="1">
      <c r="A1" s="203" t="s">
        <v>366</v>
      </c>
    </row>
    <row r="2" spans="1:8" s="203" customFormat="1" ht="14.25" customHeight="1" thickBot="1">
      <c r="A2" s="205"/>
      <c r="B2" s="205" t="s">
        <v>374</v>
      </c>
      <c r="C2" s="206" t="s">
        <v>163</v>
      </c>
      <c r="D2" s="206" t="s">
        <v>348</v>
      </c>
      <c r="E2" s="207" t="s">
        <v>164</v>
      </c>
    </row>
    <row r="3" spans="1:8" ht="14.25" customHeight="1">
      <c r="A3" s="208" t="s">
        <v>165</v>
      </c>
      <c r="B3" s="482">
        <f>'様式2-3'!D23</f>
        <v>2000</v>
      </c>
      <c r="C3" s="482">
        <f>SUM(D8:D10)</f>
        <v>2400</v>
      </c>
      <c r="D3" s="483">
        <f>MIN(B3:C3)</f>
        <v>2000</v>
      </c>
      <c r="E3" s="949">
        <f>INT(D3*D4)</f>
        <v>10000000</v>
      </c>
      <c r="G3" s="204" t="str" cm="1">
        <f t="array" ref="G3">_xlfn.IFS(B3 &lt; C3, "&lt;", B3 &gt; C3, "&gt;", B3 = C3, "=")</f>
        <v>&lt;</v>
      </c>
      <c r="H3" s="203" t="str">
        <f>B$2&amp;"："&amp;TEXT(B3, "#,##0.00㎡")&amp;G3&amp;C$2&amp;"："&amp;TEXT(C3, "#,##0.00㎡")</f>
        <v>計画：2,000.00㎡&lt;基準：2,400.00㎡</v>
      </c>
    </row>
    <row r="4" spans="1:8" ht="14.25" customHeight="1" thickBot="1">
      <c r="A4" s="208" t="s">
        <v>166</v>
      </c>
      <c r="B4" s="201">
        <f>'様式2-3'!E23</f>
        <v>5000</v>
      </c>
      <c r="C4" s="201">
        <f>SUM(D14:D16)+SUM(D20:D22)</f>
        <v>123100</v>
      </c>
      <c r="D4" s="202">
        <f>MIN(B4:C4)</f>
        <v>5000</v>
      </c>
      <c r="E4" s="950"/>
      <c r="G4" s="204" t="str" cm="1">
        <f t="array" ref="G4">_xlfn.IFS(B4 &lt; C4, "&lt;", B4 &gt; C4, "&gt;", B4 = C4, "=")</f>
        <v>&lt;</v>
      </c>
      <c r="H4" s="203" t="str">
        <f>B$2&amp;"："&amp;TEXT(B4, "#,##0円")&amp;G4&amp;C$2&amp;"："&amp;TEXT(C4, "#,##0円")</f>
        <v>計画：5,000円&lt;基準：123,100円</v>
      </c>
    </row>
    <row r="6" spans="1:8" ht="14.25" customHeight="1">
      <c r="A6" s="203" t="s">
        <v>378</v>
      </c>
    </row>
    <row r="7" spans="1:8" ht="14.25" customHeight="1">
      <c r="A7" s="206" t="s">
        <v>368</v>
      </c>
      <c r="B7" s="102" t="s">
        <v>375</v>
      </c>
      <c r="C7" s="102" t="s">
        <v>372</v>
      </c>
      <c r="D7" s="102" t="s">
        <v>364</v>
      </c>
      <c r="G7" s="144"/>
      <c r="H7" s="144"/>
    </row>
    <row r="8" spans="1:8" ht="14.25" customHeight="1">
      <c r="A8" s="208" t="s">
        <v>432</v>
      </c>
      <c r="B8" s="143">
        <v>20</v>
      </c>
      <c r="C8" s="143">
        <f>IF(基本情報!$C$30=基準額!A8,基本情報!$C$31,0)</f>
        <v>120</v>
      </c>
      <c r="D8" s="143">
        <f>B8*C8</f>
        <v>2400</v>
      </c>
      <c r="G8" s="144"/>
      <c r="H8" s="144"/>
    </row>
    <row r="9" spans="1:8" ht="14.25" customHeight="1">
      <c r="A9" s="208" t="s">
        <v>388</v>
      </c>
      <c r="B9" s="143">
        <v>17</v>
      </c>
      <c r="C9" s="143">
        <f>IF(基本情報!$C$30=基準額!A9,基本情報!$C$31,0)</f>
        <v>0</v>
      </c>
      <c r="D9" s="143">
        <f>B9*C9</f>
        <v>0</v>
      </c>
      <c r="G9" s="144"/>
      <c r="H9" s="144"/>
    </row>
    <row r="10" spans="1:8" ht="14.25" customHeight="1">
      <c r="A10" s="208"/>
      <c r="B10" s="143"/>
      <c r="C10" s="143"/>
      <c r="D10" s="143"/>
      <c r="G10" s="144"/>
      <c r="H10" s="144"/>
    </row>
    <row r="11" spans="1:8" ht="14.25" customHeight="1">
      <c r="A11" s="209"/>
      <c r="B11" s="199"/>
      <c r="C11" s="203"/>
      <c r="G11" s="144"/>
      <c r="H11" s="144"/>
    </row>
    <row r="12" spans="1:8" ht="14.25" customHeight="1">
      <c r="A12" s="203" t="s">
        <v>365</v>
      </c>
      <c r="C12" s="203"/>
      <c r="G12" s="144"/>
      <c r="H12" s="144"/>
    </row>
    <row r="13" spans="1:8" ht="14.25" customHeight="1">
      <c r="A13" s="206" t="s">
        <v>368</v>
      </c>
      <c r="B13" s="102" t="s">
        <v>25</v>
      </c>
      <c r="C13" s="102" t="s">
        <v>372</v>
      </c>
      <c r="D13" s="102" t="s">
        <v>246</v>
      </c>
      <c r="G13" s="144"/>
      <c r="H13" s="144"/>
    </row>
    <row r="14" spans="1:8" ht="14.25" customHeight="1">
      <c r="A14" s="208" t="s">
        <v>247</v>
      </c>
      <c r="B14" s="143">
        <v>123100</v>
      </c>
      <c r="C14" s="143">
        <f>IF(基本情報!$C$29=基準額!A14,1,0)</f>
        <v>1</v>
      </c>
      <c r="D14" s="143">
        <f>B14*C14</f>
        <v>123100</v>
      </c>
      <c r="G14" s="144"/>
      <c r="H14" s="144"/>
    </row>
    <row r="15" spans="1:8" ht="14.25" customHeight="1">
      <c r="A15" s="208" t="s">
        <v>248</v>
      </c>
      <c r="B15" s="143">
        <v>106800</v>
      </c>
      <c r="C15" s="143">
        <f>IF(基本情報!$C$29=基準額!A15,1,0)</f>
        <v>0</v>
      </c>
      <c r="D15" s="143">
        <f>B15*C15</f>
        <v>0</v>
      </c>
      <c r="G15" s="144"/>
      <c r="H15" s="144"/>
    </row>
    <row r="16" spans="1:8" ht="14.25" customHeight="1">
      <c r="A16" s="208" t="s">
        <v>249</v>
      </c>
      <c r="B16" s="143">
        <v>123100</v>
      </c>
      <c r="C16" s="143">
        <f>IF(基本情報!$C$29=基準額!A16,1,0)</f>
        <v>0</v>
      </c>
      <c r="D16" s="143">
        <f>B16*C16</f>
        <v>0</v>
      </c>
      <c r="G16" s="144"/>
      <c r="H16" s="144"/>
    </row>
    <row r="17" spans="1:8" ht="14.25" customHeight="1">
      <c r="C17" s="203"/>
      <c r="G17" s="144"/>
      <c r="H17" s="144"/>
    </row>
    <row r="18" spans="1:8" ht="14.25" customHeight="1">
      <c r="A18" s="203" t="s">
        <v>373</v>
      </c>
      <c r="C18" s="203"/>
      <c r="G18" s="144"/>
      <c r="H18" s="144"/>
    </row>
    <row r="19" spans="1:8" ht="14.25" customHeight="1">
      <c r="A19" s="206" t="s">
        <v>368</v>
      </c>
      <c r="B19" s="102" t="s">
        <v>376</v>
      </c>
      <c r="C19" s="102" t="s">
        <v>372</v>
      </c>
      <c r="D19" s="102" t="s">
        <v>377</v>
      </c>
      <c r="G19" s="144"/>
      <c r="H19" s="144"/>
    </row>
    <row r="20" spans="1:8" ht="14.25" customHeight="1">
      <c r="A20" s="208"/>
      <c r="B20" s="143"/>
      <c r="C20" s="143"/>
      <c r="D20" s="143"/>
      <c r="G20" s="144"/>
      <c r="H20" s="144"/>
    </row>
    <row r="21" spans="1:8" ht="14.25" customHeight="1">
      <c r="A21" s="208"/>
      <c r="B21" s="143"/>
      <c r="C21" s="143"/>
      <c r="D21" s="143"/>
      <c r="G21" s="144"/>
      <c r="H21" s="144"/>
    </row>
    <row r="22" spans="1:8" ht="14.25" customHeight="1">
      <c r="A22" s="208"/>
      <c r="B22" s="143"/>
      <c r="C22" s="143"/>
      <c r="D22" s="143"/>
      <c r="G22" s="144"/>
      <c r="H22" s="144"/>
    </row>
    <row r="23" spans="1:8" ht="14.25" customHeight="1">
      <c r="C23" s="204"/>
      <c r="D23" s="203"/>
      <c r="G23" s="144"/>
      <c r="H23" s="144"/>
    </row>
    <row r="24" spans="1:8" ht="14.25" customHeight="1">
      <c r="A24" s="203" t="s">
        <v>367</v>
      </c>
    </row>
    <row r="25" spans="1:8" s="203" customFormat="1" ht="14.25" customHeight="1" thickBot="1">
      <c r="A25" s="210"/>
      <c r="B25" s="211" t="s">
        <v>162</v>
      </c>
      <c r="C25" s="212" t="s">
        <v>163</v>
      </c>
      <c r="D25" s="212" t="s">
        <v>348</v>
      </c>
      <c r="E25" s="213" t="s">
        <v>164</v>
      </c>
    </row>
    <row r="26" spans="1:8" ht="14.25" customHeight="1">
      <c r="A26" s="208" t="s">
        <v>165</v>
      </c>
      <c r="B26" s="482">
        <f>'様式4-3'!D23</f>
        <v>2000</v>
      </c>
      <c r="C26" s="482">
        <f>SUM(D31:D33)</f>
        <v>2400</v>
      </c>
      <c r="D26" s="483">
        <f>MIN(B26:C26)</f>
        <v>2000</v>
      </c>
      <c r="E26" s="949">
        <f>INT(D26*D27)</f>
        <v>10000000</v>
      </c>
      <c r="G26" s="204" t="str" cm="1">
        <f t="array" ref="G26">_xlfn.IFS(B26 &lt; C26, "&lt;", B26 &gt; C26, "&gt;", B26 = C26, "=")</f>
        <v>&lt;</v>
      </c>
      <c r="H26" s="203" t="str">
        <f>B$25&amp;"："&amp;TEXT(B26, "#,##0.00㎡")&amp;G26&amp;C$25&amp;"："&amp;TEXT(C26, "#,##0.00㎡")</f>
        <v>実績：2,000.00㎡&lt;基準：2,400.00㎡</v>
      </c>
    </row>
    <row r="27" spans="1:8" ht="14.25" customHeight="1" thickBot="1">
      <c r="A27" s="208" t="s">
        <v>166</v>
      </c>
      <c r="B27" s="201">
        <f>'様式4-3'!E23</f>
        <v>5000</v>
      </c>
      <c r="C27" s="201">
        <f>SUM(D37:D39)+SUM(D43:D45)</f>
        <v>123100</v>
      </c>
      <c r="D27" s="202">
        <f>MIN(B27:C27)</f>
        <v>5000</v>
      </c>
      <c r="E27" s="950"/>
      <c r="G27" s="204" t="str" cm="1">
        <f t="array" ref="G27">_xlfn.IFS(B27 &lt; C27, "&lt;", B27 &gt; C27, "&gt;", B27 = C27, "=")</f>
        <v>&lt;</v>
      </c>
      <c r="H27" s="203" t="str">
        <f>B$25&amp;"："&amp;TEXT(B27, "#,##0円")&amp;G27&amp;C$25&amp;"："&amp;TEXT(C27, "#,##0円")</f>
        <v>実績：5,000円&lt;基準：123,100円</v>
      </c>
    </row>
    <row r="29" spans="1:8" ht="14.25" customHeight="1">
      <c r="A29" s="203" t="s">
        <v>379</v>
      </c>
    </row>
    <row r="30" spans="1:8" ht="14.25" customHeight="1">
      <c r="A30" s="212" t="s">
        <v>368</v>
      </c>
      <c r="B30" s="104" t="s">
        <v>375</v>
      </c>
      <c r="C30" s="104" t="s">
        <v>372</v>
      </c>
      <c r="D30" s="104" t="s">
        <v>364</v>
      </c>
      <c r="G30" s="144"/>
      <c r="H30" s="144"/>
    </row>
    <row r="31" spans="1:8" ht="14.25" customHeight="1">
      <c r="A31" s="208" t="s">
        <v>387</v>
      </c>
      <c r="B31" s="143">
        <v>20</v>
      </c>
      <c r="C31" s="143">
        <f>IF(基本情報!$C$30=基準額!A8,基本情報!$C$31,0)</f>
        <v>120</v>
      </c>
      <c r="D31" s="143">
        <f>B31*C31</f>
        <v>2400</v>
      </c>
      <c r="G31" s="144"/>
      <c r="H31" s="144"/>
    </row>
    <row r="32" spans="1:8" ht="14.25" customHeight="1">
      <c r="A32" s="208" t="s">
        <v>388</v>
      </c>
      <c r="B32" s="143">
        <v>17</v>
      </c>
      <c r="C32" s="143">
        <f>IF(基本情報!$C$30=基準額!A9,基本情報!$C$31,0)</f>
        <v>0</v>
      </c>
      <c r="D32" s="143">
        <f>B32*C32</f>
        <v>0</v>
      </c>
      <c r="G32" s="144"/>
      <c r="H32" s="144"/>
    </row>
    <row r="33" spans="1:8" ht="14.25" customHeight="1">
      <c r="A33" s="208"/>
      <c r="B33" s="143"/>
      <c r="C33" s="143"/>
      <c r="D33" s="143"/>
      <c r="G33" s="144"/>
      <c r="H33" s="144"/>
    </row>
    <row r="34" spans="1:8" ht="14.25" customHeight="1">
      <c r="A34" s="209"/>
      <c r="B34" s="199"/>
      <c r="C34" s="203"/>
      <c r="G34" s="144"/>
      <c r="H34" s="144"/>
    </row>
    <row r="35" spans="1:8" ht="14.25" customHeight="1">
      <c r="A35" s="203" t="s">
        <v>365</v>
      </c>
      <c r="C35" s="203"/>
      <c r="G35" s="144"/>
      <c r="H35" s="144"/>
    </row>
    <row r="36" spans="1:8" ht="14.25" customHeight="1">
      <c r="A36" s="212" t="s">
        <v>368</v>
      </c>
      <c r="B36" s="104" t="s">
        <v>25</v>
      </c>
      <c r="C36" s="104" t="s">
        <v>372</v>
      </c>
      <c r="D36" s="104" t="s">
        <v>246</v>
      </c>
      <c r="G36" s="144"/>
      <c r="H36" s="144"/>
    </row>
    <row r="37" spans="1:8" ht="14.25" customHeight="1">
      <c r="A37" s="208" t="s">
        <v>247</v>
      </c>
      <c r="B37" s="143">
        <v>123100</v>
      </c>
      <c r="C37" s="143">
        <f>IF(基本情報!$C$29=基準額!A37,1,0)</f>
        <v>1</v>
      </c>
      <c r="D37" s="143">
        <f>B37*C37</f>
        <v>123100</v>
      </c>
      <c r="G37" s="144"/>
      <c r="H37" s="144"/>
    </row>
    <row r="38" spans="1:8" ht="14.25" customHeight="1">
      <c r="A38" s="208" t="s">
        <v>248</v>
      </c>
      <c r="B38" s="143">
        <v>106800</v>
      </c>
      <c r="C38" s="143">
        <f>IF(基本情報!$C$29=基準額!A38,1,0)</f>
        <v>0</v>
      </c>
      <c r="D38" s="143">
        <f t="shared" ref="D38:D39" si="0">B38*C38</f>
        <v>0</v>
      </c>
      <c r="G38" s="144"/>
      <c r="H38" s="144"/>
    </row>
    <row r="39" spans="1:8" ht="14.25" customHeight="1">
      <c r="A39" s="208" t="s">
        <v>249</v>
      </c>
      <c r="B39" s="143">
        <v>123100</v>
      </c>
      <c r="C39" s="143">
        <f>IF(基本情報!$C$29=基準額!A39,1,0)</f>
        <v>0</v>
      </c>
      <c r="D39" s="143">
        <f t="shared" si="0"/>
        <v>0</v>
      </c>
      <c r="G39" s="144"/>
      <c r="H39" s="144"/>
    </row>
    <row r="40" spans="1:8" ht="14.25" customHeight="1">
      <c r="C40" s="203"/>
      <c r="G40" s="144"/>
      <c r="H40" s="144"/>
    </row>
    <row r="41" spans="1:8" ht="14.25" customHeight="1">
      <c r="A41" s="203" t="s">
        <v>373</v>
      </c>
      <c r="C41" s="203"/>
      <c r="G41" s="144"/>
      <c r="H41" s="144"/>
    </row>
    <row r="42" spans="1:8" ht="14.25" customHeight="1">
      <c r="A42" s="212" t="s">
        <v>368</v>
      </c>
      <c r="B42" s="104" t="s">
        <v>376</v>
      </c>
      <c r="C42" s="104" t="s">
        <v>372</v>
      </c>
      <c r="D42" s="104" t="s">
        <v>377</v>
      </c>
      <c r="G42" s="144"/>
      <c r="H42" s="144"/>
    </row>
    <row r="43" spans="1:8" ht="14.25" customHeight="1">
      <c r="A43" s="208"/>
      <c r="B43" s="143"/>
      <c r="C43" s="143"/>
      <c r="D43" s="143"/>
      <c r="G43" s="144"/>
      <c r="H43" s="144"/>
    </row>
    <row r="44" spans="1:8" ht="14.25" customHeight="1">
      <c r="A44" s="208"/>
      <c r="B44" s="143"/>
      <c r="C44" s="143"/>
      <c r="D44" s="143"/>
      <c r="G44" s="144"/>
      <c r="H44" s="144"/>
    </row>
    <row r="45" spans="1:8" ht="14.25" customHeight="1">
      <c r="A45" s="208"/>
      <c r="B45" s="143"/>
      <c r="C45" s="143"/>
      <c r="D45" s="143"/>
      <c r="G45" s="144"/>
      <c r="H45" s="144"/>
    </row>
    <row r="46" spans="1:8" ht="14.25" customHeight="1">
      <c r="C46" s="204"/>
      <c r="D46" s="203"/>
      <c r="G46" s="144"/>
      <c r="H46" s="144"/>
    </row>
    <row r="47" spans="1:8" ht="14.25" customHeight="1">
      <c r="A47" s="203" t="s">
        <v>369</v>
      </c>
      <c r="C47" s="204"/>
      <c r="D47" s="203"/>
      <c r="G47" s="144"/>
      <c r="H47" s="144"/>
    </row>
    <row r="48" spans="1:8" ht="14.25" customHeight="1">
      <c r="A48" s="214" t="s">
        <v>370</v>
      </c>
      <c r="B48" s="200" t="s">
        <v>362</v>
      </c>
      <c r="C48" s="203"/>
      <c r="G48" s="144"/>
      <c r="H48" s="144"/>
    </row>
    <row r="49" spans="1:8" ht="14.25" customHeight="1">
      <c r="A49" s="208" t="s">
        <v>371</v>
      </c>
      <c r="B49" s="215">
        <v>0.5</v>
      </c>
      <c r="C49" s="203"/>
      <c r="G49" s="144"/>
      <c r="H49" s="144"/>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Normal="100" zoomScaleSheetLayoutView="100" workbookViewId="0"/>
  </sheetViews>
  <sheetFormatPr defaultRowHeight="13.5"/>
  <cols>
    <col min="1" max="6" width="10.625" customWidth="1"/>
    <col min="7" max="7" width="11.375" customWidth="1"/>
    <col min="8" max="8" width="14.125" customWidth="1"/>
  </cols>
  <sheetData>
    <row r="2" spans="1:8">
      <c r="A2" t="s">
        <v>167</v>
      </c>
    </row>
    <row r="4" spans="1:8" ht="43.5" customHeight="1">
      <c r="A4" s="951" t="s">
        <v>168</v>
      </c>
      <c r="B4" s="951"/>
      <c r="C4" s="951"/>
      <c r="D4" s="951"/>
      <c r="E4" s="951"/>
      <c r="F4" s="951"/>
      <c r="G4" s="951"/>
      <c r="H4" s="951"/>
    </row>
    <row r="5" spans="1:8" ht="30" customHeight="1">
      <c r="A5" s="951" t="s">
        <v>169</v>
      </c>
      <c r="B5" s="951"/>
      <c r="C5" s="951"/>
      <c r="D5" s="951"/>
      <c r="E5" s="951"/>
      <c r="F5" s="951"/>
      <c r="G5" s="951"/>
      <c r="H5" s="951"/>
    </row>
    <row r="6" spans="1:8" ht="14.25" customHeight="1">
      <c r="A6" t="s">
        <v>170</v>
      </c>
    </row>
    <row r="7" spans="1:8" ht="57" customHeight="1">
      <c r="A7" s="951" t="s">
        <v>171</v>
      </c>
      <c r="B7" s="951"/>
      <c r="C7" s="951"/>
      <c r="D7" s="951"/>
      <c r="E7" s="951"/>
      <c r="F7" s="951"/>
      <c r="G7" s="951"/>
      <c r="H7" s="951"/>
    </row>
    <row r="8" spans="1:8">
      <c r="A8" t="s">
        <v>172</v>
      </c>
    </row>
    <row r="9" spans="1:8">
      <c r="A9" t="s">
        <v>173</v>
      </c>
    </row>
    <row r="10" spans="1:8">
      <c r="A10" s="951" t="s">
        <v>450</v>
      </c>
      <c r="B10" s="951"/>
      <c r="C10" s="951"/>
      <c r="D10" s="951"/>
      <c r="E10" s="951"/>
      <c r="F10" s="951"/>
      <c r="G10" s="951"/>
      <c r="H10" s="951"/>
    </row>
    <row r="11" spans="1:8">
      <c r="A11" t="s">
        <v>174</v>
      </c>
    </row>
    <row r="12" spans="1:8">
      <c r="A12" t="s">
        <v>175</v>
      </c>
    </row>
    <row r="13" spans="1:8">
      <c r="A13" t="s">
        <v>176</v>
      </c>
    </row>
    <row r="14" spans="1:8">
      <c r="A14" s="952" t="s">
        <v>177</v>
      </c>
      <c r="B14" s="952"/>
      <c r="C14" s="952"/>
      <c r="D14" s="952"/>
      <c r="E14" s="952"/>
      <c r="F14" s="952"/>
      <c r="G14" s="952"/>
      <c r="H14" s="952"/>
    </row>
    <row r="15" spans="1:8">
      <c r="F15" s="3"/>
      <c r="G15" s="953"/>
      <c r="H15" s="953"/>
    </row>
    <row r="16" spans="1:8">
      <c r="G16" s="742"/>
      <c r="H16" s="742"/>
    </row>
    <row r="19" spans="13:13">
      <c r="M19" s="66"/>
    </row>
  </sheetData>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5"/>
  <cols>
    <col min="1" max="1" width="2.75" customWidth="1"/>
    <col min="2" max="2" width="7.625" customWidth="1"/>
    <col min="3" max="3" width="4.5" customWidth="1"/>
    <col min="4" max="4" width="4" customWidth="1"/>
    <col min="5" max="5" width="4.875" customWidth="1"/>
    <col min="6" max="6" width="10.625" customWidth="1"/>
    <col min="7" max="7" width="10.25" customWidth="1"/>
    <col min="8" max="8" width="4.75" customWidth="1"/>
    <col min="9" max="10" width="10.375" customWidth="1"/>
    <col min="11" max="11" width="11.875" customWidth="1"/>
    <col min="12" max="12" width="11.75" customWidth="1"/>
    <col min="13" max="13" width="3.625" customWidth="1"/>
  </cols>
  <sheetData>
    <row r="1" spans="1:13" ht="14.25">
      <c r="A1" s="40"/>
      <c r="B1" s="40"/>
      <c r="C1" s="40"/>
      <c r="D1" s="40"/>
      <c r="E1" s="40"/>
      <c r="F1" s="40"/>
      <c r="G1" s="40"/>
      <c r="H1" s="40"/>
      <c r="I1" s="40"/>
      <c r="J1" s="41" t="s">
        <v>178</v>
      </c>
      <c r="K1" s="42"/>
      <c r="L1" s="42"/>
      <c r="M1" s="42"/>
    </row>
    <row r="2" spans="1:13" ht="14.25">
      <c r="A2" s="40"/>
      <c r="B2" s="40" t="s">
        <v>179</v>
      </c>
      <c r="C2" s="40"/>
      <c r="D2" s="40"/>
      <c r="E2" s="40"/>
      <c r="F2" s="40"/>
      <c r="G2" s="40"/>
      <c r="H2" s="40"/>
      <c r="I2" s="40"/>
      <c r="J2" s="40"/>
      <c r="K2" s="40"/>
      <c r="L2" s="42"/>
      <c r="M2" s="42"/>
    </row>
    <row r="3" spans="1:13" ht="14.25">
      <c r="A3" s="40"/>
      <c r="B3" s="40"/>
      <c r="C3" s="40"/>
      <c r="D3" s="40"/>
      <c r="E3" s="40"/>
      <c r="F3" s="40"/>
      <c r="G3" s="40"/>
      <c r="H3" s="40"/>
      <c r="I3" s="40"/>
      <c r="J3" s="40"/>
      <c r="K3" s="40"/>
      <c r="L3" s="42"/>
      <c r="M3" s="42"/>
    </row>
    <row r="4" spans="1:13" ht="14.25">
      <c r="A4" s="40"/>
      <c r="B4" s="40"/>
      <c r="C4" s="40"/>
      <c r="D4" s="40"/>
      <c r="E4" s="40"/>
      <c r="F4" s="40"/>
      <c r="G4" s="40"/>
      <c r="H4" s="40"/>
      <c r="I4" s="40"/>
      <c r="J4" s="40"/>
      <c r="K4" s="40"/>
      <c r="L4" s="42"/>
      <c r="M4" s="42"/>
    </row>
    <row r="5" spans="1:13" ht="27" customHeight="1">
      <c r="A5" s="327"/>
      <c r="B5" s="503" t="s">
        <v>180</v>
      </c>
      <c r="C5" s="503"/>
      <c r="D5" s="503"/>
      <c r="E5" s="503"/>
      <c r="F5" s="503"/>
      <c r="G5" s="503"/>
      <c r="H5" s="503"/>
      <c r="I5" s="503"/>
      <c r="J5" s="503"/>
      <c r="K5" s="503"/>
      <c r="L5" s="503"/>
      <c r="M5" s="22"/>
    </row>
    <row r="6" spans="1:13" ht="13.5" customHeight="1">
      <c r="A6" s="43"/>
      <c r="B6" s="43"/>
      <c r="C6" s="43"/>
      <c r="D6" s="43"/>
      <c r="E6" s="43"/>
      <c r="F6" s="43"/>
      <c r="G6" s="43"/>
      <c r="H6" s="43"/>
      <c r="I6" s="328"/>
      <c r="J6" s="328"/>
      <c r="K6" s="43"/>
      <c r="L6" s="43"/>
      <c r="M6" s="43"/>
    </row>
    <row r="7" spans="1:13" ht="14.25">
      <c r="A7" s="40"/>
      <c r="B7" s="40"/>
      <c r="C7" s="40"/>
      <c r="D7" s="44"/>
      <c r="E7" s="40"/>
      <c r="F7" s="40"/>
      <c r="G7" s="40"/>
      <c r="H7" s="40"/>
      <c r="I7" s="244"/>
      <c r="J7" s="244"/>
      <c r="K7" s="40"/>
      <c r="L7" s="42"/>
      <c r="M7" s="42"/>
    </row>
    <row r="8" spans="1:13" ht="18" customHeight="1">
      <c r="A8" s="40"/>
      <c r="B8" s="40"/>
      <c r="C8" s="40"/>
      <c r="D8" s="40"/>
      <c r="E8" s="40"/>
      <c r="F8" s="40"/>
      <c r="G8" s="40"/>
      <c r="H8" s="40"/>
      <c r="I8" s="244"/>
      <c r="J8" s="244"/>
      <c r="K8" s="329"/>
      <c r="L8" s="330"/>
      <c r="M8" s="42"/>
    </row>
    <row r="9" spans="1:13" ht="14.25">
      <c r="A9" s="40"/>
      <c r="B9" s="40"/>
      <c r="C9" s="40"/>
      <c r="D9" s="40"/>
      <c r="E9" s="40"/>
      <c r="F9" s="40"/>
      <c r="G9" s="40"/>
      <c r="H9" s="40"/>
      <c r="I9" s="331"/>
      <c r="J9" s="332"/>
      <c r="K9" s="506">
        <f>基本情報!C8</f>
        <v>45748</v>
      </c>
      <c r="L9" s="506"/>
      <c r="M9" s="54"/>
    </row>
    <row r="10" spans="1:13" ht="14.25">
      <c r="A10" s="40"/>
      <c r="B10" s="40"/>
      <c r="C10" s="40"/>
      <c r="D10" s="40"/>
      <c r="E10" s="40"/>
      <c r="F10" s="40"/>
      <c r="G10" s="40"/>
      <c r="H10" s="40"/>
      <c r="I10" s="42"/>
      <c r="J10" s="46"/>
      <c r="K10" s="47"/>
      <c r="L10" s="42"/>
      <c r="M10" s="42"/>
    </row>
    <row r="11" spans="1:13" ht="14.25">
      <c r="A11" s="40"/>
      <c r="B11" s="40"/>
      <c r="C11" s="40"/>
      <c r="D11" s="40"/>
      <c r="E11" s="40"/>
      <c r="F11" s="40"/>
      <c r="G11" s="40"/>
      <c r="H11" s="40"/>
      <c r="I11" s="48"/>
      <c r="J11" s="48"/>
      <c r="K11" s="48"/>
      <c r="L11" s="42"/>
      <c r="M11" s="42"/>
    </row>
    <row r="12" spans="1:13" ht="14.25">
      <c r="A12" s="40"/>
      <c r="B12" s="40" t="s">
        <v>181</v>
      </c>
      <c r="C12" s="40"/>
      <c r="D12" s="40"/>
      <c r="E12" s="40"/>
      <c r="F12" s="40"/>
      <c r="G12" s="40"/>
      <c r="H12" s="40"/>
      <c r="I12" s="40"/>
      <c r="J12" s="40"/>
      <c r="K12" s="40"/>
      <c r="L12" s="42"/>
      <c r="M12" s="42"/>
    </row>
    <row r="13" spans="1:13" ht="14.25">
      <c r="A13" s="40"/>
      <c r="B13" s="40"/>
      <c r="C13" s="40"/>
      <c r="D13" s="40"/>
      <c r="E13" s="40"/>
      <c r="F13" s="40"/>
      <c r="G13" s="40"/>
      <c r="H13" s="40"/>
      <c r="I13" s="40"/>
      <c r="J13" s="40"/>
      <c r="K13" s="40"/>
      <c r="L13" s="42"/>
      <c r="M13" s="42"/>
    </row>
    <row r="14" spans="1:13" ht="23.25" customHeight="1">
      <c r="A14" s="40"/>
      <c r="B14" s="40"/>
      <c r="C14" s="40"/>
      <c r="D14" s="40"/>
      <c r="E14" s="40"/>
      <c r="F14" s="40"/>
      <c r="G14" s="40"/>
      <c r="H14" s="40"/>
      <c r="I14" s="40"/>
      <c r="J14" s="40"/>
      <c r="K14" s="40"/>
      <c r="L14" s="42"/>
      <c r="M14" s="42"/>
    </row>
    <row r="15" spans="1:13" ht="24" customHeight="1">
      <c r="A15" s="40"/>
      <c r="B15" s="40"/>
      <c r="C15" s="40"/>
      <c r="D15" s="40"/>
      <c r="E15" s="40"/>
      <c r="F15" s="40"/>
      <c r="G15" s="49" t="s">
        <v>182</v>
      </c>
      <c r="H15" s="40"/>
      <c r="I15" s="504" t="str">
        <f>基本情報!C10</f>
        <v>兵庫県神戸市○○</v>
      </c>
      <c r="J15" s="504"/>
      <c r="K15" s="504"/>
      <c r="L15" s="504"/>
      <c r="M15" s="333"/>
    </row>
    <row r="16" spans="1:13" ht="24" customHeight="1">
      <c r="A16" s="40"/>
      <c r="B16" s="40"/>
      <c r="C16" s="40"/>
      <c r="D16" s="40"/>
      <c r="E16" s="40"/>
      <c r="F16" s="40"/>
      <c r="G16" s="49" t="s">
        <v>183</v>
      </c>
      <c r="H16" s="40"/>
      <c r="I16" s="504" t="str">
        <f>基本情報!C12</f>
        <v>○○法人 ○○会</v>
      </c>
      <c r="J16" s="504"/>
      <c r="K16" s="504"/>
      <c r="L16" s="504"/>
      <c r="M16" s="333"/>
    </row>
    <row r="17" spans="1:15" ht="24" customHeight="1">
      <c r="A17" s="40"/>
      <c r="B17" s="40"/>
      <c r="C17" s="40"/>
      <c r="D17" s="40"/>
      <c r="E17" s="40"/>
      <c r="F17" s="40"/>
      <c r="G17" s="49"/>
      <c r="H17" s="40"/>
      <c r="I17" s="504" t="str">
        <f>基本情報!C15</f>
        <v>○○病院</v>
      </c>
      <c r="J17" s="504"/>
      <c r="K17" s="504"/>
      <c r="L17" s="504"/>
      <c r="M17" s="50"/>
    </row>
    <row r="18" spans="1:15" ht="24" customHeight="1">
      <c r="A18" s="40"/>
      <c r="B18" s="40"/>
      <c r="C18" s="40"/>
      <c r="D18" s="40"/>
      <c r="E18" s="40"/>
      <c r="F18" s="40"/>
      <c r="G18" s="49" t="s">
        <v>184</v>
      </c>
      <c r="H18" s="40"/>
      <c r="I18" s="504" t="str">
        <f>基本情報!C13</f>
        <v>理事長　○○○○</v>
      </c>
      <c r="J18" s="504"/>
      <c r="K18" s="504"/>
      <c r="L18" s="504"/>
      <c r="M18" s="333"/>
    </row>
    <row r="19" spans="1:15" ht="24" customHeight="1">
      <c r="A19" s="40"/>
      <c r="B19" s="40"/>
      <c r="C19" s="40"/>
      <c r="D19" s="40"/>
      <c r="E19" s="40"/>
      <c r="F19" s="40"/>
      <c r="G19" s="49" t="s">
        <v>128</v>
      </c>
      <c r="H19" s="40"/>
      <c r="I19" s="504" t="str">
        <f>基本情報!C25</f>
        <v>0123-456-789</v>
      </c>
      <c r="J19" s="504"/>
      <c r="K19" s="504"/>
      <c r="L19" s="504"/>
      <c r="M19" s="50"/>
    </row>
    <row r="20" spans="1:15" ht="24" customHeight="1">
      <c r="A20" s="40"/>
      <c r="B20" s="40"/>
      <c r="C20" s="40"/>
      <c r="D20" s="40"/>
      <c r="E20" s="40"/>
      <c r="F20" s="40"/>
      <c r="G20" s="49" t="s">
        <v>185</v>
      </c>
      <c r="H20" s="40"/>
      <c r="I20" s="505" t="str">
        <f>基本情報!C26</f>
        <v>sample@pref.hyogo.lg.jp</v>
      </c>
      <c r="J20" s="505"/>
      <c r="K20" s="505"/>
      <c r="L20" s="505"/>
      <c r="M20" s="52"/>
    </row>
    <row r="21" spans="1:15" ht="14.25">
      <c r="A21" s="40"/>
      <c r="B21" s="40"/>
      <c r="C21" s="40"/>
      <c r="D21" s="40"/>
      <c r="E21" s="40"/>
      <c r="F21" s="40"/>
      <c r="G21" s="49"/>
      <c r="H21" s="40"/>
      <c r="I21" s="40"/>
      <c r="J21" s="40"/>
      <c r="K21" s="40"/>
      <c r="L21" s="42"/>
      <c r="M21" s="42"/>
    </row>
    <row r="22" spans="1:15" ht="14.25">
      <c r="A22" s="40"/>
      <c r="B22" s="40"/>
      <c r="C22" s="40"/>
      <c r="D22" s="40"/>
      <c r="E22" s="40"/>
      <c r="F22" s="40"/>
      <c r="G22" s="40"/>
      <c r="H22" s="40"/>
      <c r="I22" s="40"/>
      <c r="J22" s="40"/>
      <c r="K22" s="40"/>
      <c r="L22" s="42"/>
      <c r="M22" s="42"/>
    </row>
    <row r="23" spans="1:15" ht="18" customHeight="1">
      <c r="A23" s="40"/>
      <c r="B23" s="507">
        <f>基本情報!C7</f>
        <v>7</v>
      </c>
      <c r="C23" s="507"/>
      <c r="D23" s="508" t="str">
        <f>基本情報!C4</f>
        <v>看護師等養成所施設整備事業</v>
      </c>
      <c r="E23" s="502"/>
      <c r="F23" s="502"/>
      <c r="G23" s="502"/>
      <c r="H23" s="502"/>
      <c r="I23" s="502" t="s">
        <v>186</v>
      </c>
      <c r="J23" s="502"/>
      <c r="K23" s="502"/>
      <c r="L23" s="502"/>
      <c r="M23" s="42"/>
      <c r="O23" s="334"/>
    </row>
    <row r="24" spans="1:15" ht="18" customHeight="1">
      <c r="A24" s="40"/>
      <c r="B24" s="335" t="s">
        <v>187</v>
      </c>
      <c r="C24" s="501">
        <f>収支予算書!C8</f>
        <v>5000000</v>
      </c>
      <c r="D24" s="501"/>
      <c r="E24" s="501"/>
      <c r="F24" s="501"/>
      <c r="G24" s="502" t="s">
        <v>188</v>
      </c>
      <c r="H24" s="502"/>
      <c r="I24" s="502"/>
      <c r="J24" s="502"/>
      <c r="K24" s="502"/>
      <c r="L24" s="502"/>
    </row>
    <row r="25" spans="1:15" ht="18" customHeight="1">
      <c r="A25" s="40"/>
      <c r="B25" s="498" t="s">
        <v>189</v>
      </c>
      <c r="C25" s="498"/>
      <c r="D25" s="498"/>
      <c r="E25" s="498"/>
      <c r="F25" s="498"/>
      <c r="G25" s="498"/>
      <c r="H25" s="498"/>
      <c r="I25" s="498"/>
      <c r="J25" s="335"/>
      <c r="K25" s="335"/>
      <c r="L25" s="335"/>
      <c r="M25" s="42"/>
    </row>
    <row r="26" spans="1:15" ht="14.25">
      <c r="A26" s="40"/>
      <c r="B26" s="55"/>
      <c r="C26" s="55"/>
      <c r="D26" s="55"/>
      <c r="E26" s="55"/>
      <c r="F26" s="55"/>
      <c r="G26" s="55"/>
      <c r="H26" s="55"/>
      <c r="I26" s="55"/>
      <c r="J26" s="55"/>
      <c r="K26" s="55"/>
      <c r="L26" s="42"/>
      <c r="M26" s="42"/>
    </row>
    <row r="27" spans="1:15" ht="14.25">
      <c r="A27" s="40"/>
      <c r="B27" s="497" t="s">
        <v>190</v>
      </c>
      <c r="C27" s="497"/>
      <c r="D27" s="497"/>
      <c r="E27" s="497"/>
      <c r="F27" s="497"/>
      <c r="G27" s="497"/>
      <c r="H27" s="497"/>
      <c r="I27" s="497"/>
      <c r="J27" s="497"/>
      <c r="K27" s="497"/>
      <c r="L27" s="497"/>
      <c r="M27" s="53"/>
    </row>
    <row r="28" spans="1:15" ht="14.25">
      <c r="A28" s="40"/>
      <c r="B28" s="40"/>
      <c r="C28" s="40"/>
      <c r="D28" s="40"/>
      <c r="E28" s="40"/>
      <c r="F28" s="40"/>
      <c r="G28" s="40"/>
      <c r="H28" s="40"/>
      <c r="I28" s="40"/>
      <c r="J28" s="40"/>
      <c r="K28" s="40"/>
      <c r="L28" s="42"/>
      <c r="M28" s="42"/>
    </row>
    <row r="29" spans="1:15" ht="14.25">
      <c r="A29" s="40"/>
      <c r="B29" s="40"/>
      <c r="C29" s="40"/>
      <c r="D29" s="40"/>
      <c r="E29" s="40"/>
      <c r="F29" s="40"/>
      <c r="G29" s="40"/>
      <c r="H29" s="40"/>
      <c r="I29" s="40"/>
      <c r="J29" s="40"/>
      <c r="K29" s="40"/>
      <c r="L29" s="42"/>
      <c r="M29" s="42"/>
    </row>
    <row r="30" spans="1:15" ht="14.25">
      <c r="A30" s="40"/>
      <c r="B30" s="499" t="s">
        <v>191</v>
      </c>
      <c r="C30" s="499"/>
      <c r="D30" s="499"/>
      <c r="E30" s="499"/>
      <c r="F30" s="499"/>
      <c r="G30" s="499"/>
      <c r="H30" s="499"/>
      <c r="I30" s="499"/>
      <c r="J30" s="499"/>
      <c r="K30" s="499"/>
      <c r="L30" s="42"/>
      <c r="M30" s="42"/>
    </row>
    <row r="31" spans="1:15" ht="14.25">
      <c r="A31" s="40"/>
      <c r="B31" s="40"/>
      <c r="C31" s="40"/>
      <c r="D31" s="40"/>
      <c r="E31" s="40"/>
      <c r="F31" s="40"/>
      <c r="G31" s="40"/>
      <c r="H31" s="40"/>
      <c r="I31" s="40"/>
      <c r="J31" s="40"/>
      <c r="K31" s="40"/>
      <c r="L31" s="42"/>
      <c r="M31" s="42"/>
    </row>
    <row r="32" spans="1:15" ht="14.25">
      <c r="A32" s="40"/>
      <c r="B32" s="53" t="s">
        <v>192</v>
      </c>
      <c r="C32" s="53"/>
      <c r="D32" s="53"/>
      <c r="E32" s="53"/>
      <c r="F32" s="53"/>
      <c r="G32" s="53"/>
      <c r="H32" s="500">
        <f>基本情報!C17</f>
        <v>45748</v>
      </c>
      <c r="I32" s="500"/>
      <c r="J32" s="500"/>
      <c r="K32" s="51"/>
      <c r="L32" s="42"/>
      <c r="M32" s="42"/>
      <c r="N32" t="s">
        <v>193</v>
      </c>
    </row>
    <row r="33" spans="1:13" ht="6.75" customHeight="1">
      <c r="A33" s="40"/>
      <c r="B33" s="40"/>
      <c r="C33" s="40"/>
      <c r="D33" s="40"/>
      <c r="E33" s="40"/>
      <c r="F33" s="40"/>
      <c r="G33" s="40"/>
      <c r="H33" s="40"/>
      <c r="I33" s="319"/>
      <c r="J33" s="40"/>
      <c r="K33" s="40"/>
      <c r="L33" s="42"/>
      <c r="M33" s="42"/>
    </row>
    <row r="34" spans="1:13" ht="14.25">
      <c r="A34" s="40"/>
      <c r="B34" s="40" t="s">
        <v>194</v>
      </c>
      <c r="C34" s="40"/>
      <c r="D34" s="40"/>
      <c r="E34" s="40"/>
      <c r="F34" s="40"/>
      <c r="G34" s="40"/>
      <c r="H34" s="500">
        <f>基本情報!C18</f>
        <v>46112</v>
      </c>
      <c r="I34" s="500"/>
      <c r="J34" s="500"/>
      <c r="K34" s="51"/>
      <c r="L34" s="42"/>
      <c r="M34" s="42"/>
    </row>
    <row r="35" spans="1:13" ht="14.25">
      <c r="A35" s="40"/>
      <c r="B35" s="40"/>
      <c r="C35" s="40"/>
      <c r="D35" s="40"/>
      <c r="E35" s="40"/>
      <c r="F35" s="40"/>
      <c r="G35" s="40"/>
      <c r="H35" s="40"/>
      <c r="I35" s="40"/>
      <c r="J35" s="40"/>
      <c r="K35" s="40"/>
      <c r="L35" s="42"/>
      <c r="M35" s="42"/>
    </row>
    <row r="36" spans="1:13" ht="14.25">
      <c r="A36" s="40"/>
      <c r="B36" s="40" t="s">
        <v>195</v>
      </c>
      <c r="C36" s="40"/>
      <c r="D36" s="40"/>
      <c r="E36" s="40"/>
      <c r="F36" s="40"/>
      <c r="G36" s="40"/>
      <c r="H36" s="40"/>
      <c r="I36" s="40"/>
      <c r="J36" s="40"/>
      <c r="K36" s="40"/>
      <c r="L36" s="42"/>
      <c r="M36" s="42"/>
    </row>
    <row r="37" spans="1:13" ht="14.25">
      <c r="A37" s="40"/>
      <c r="B37" s="40"/>
      <c r="C37" s="40"/>
      <c r="D37" s="40"/>
      <c r="E37" s="40"/>
      <c r="F37" s="40"/>
      <c r="G37" s="40"/>
      <c r="H37" s="40"/>
      <c r="I37" s="40"/>
      <c r="J37" s="40"/>
      <c r="K37" s="40"/>
      <c r="L37" s="42"/>
      <c r="M37" s="42"/>
    </row>
    <row r="38" spans="1:13" ht="22.5" customHeight="1">
      <c r="A38" s="40"/>
      <c r="B38" s="40"/>
      <c r="C38" s="40" t="s">
        <v>196</v>
      </c>
      <c r="D38" s="40"/>
      <c r="E38" s="40"/>
      <c r="F38" s="40"/>
      <c r="G38" s="40"/>
      <c r="H38" s="40"/>
      <c r="I38" s="40"/>
      <c r="J38" s="40"/>
      <c r="K38" s="40"/>
      <c r="L38" s="42"/>
      <c r="M38" s="42"/>
    </row>
    <row r="39" spans="1:13" ht="23.25" customHeight="1">
      <c r="A39" s="40"/>
      <c r="B39" s="40"/>
      <c r="C39" s="40" t="s">
        <v>197</v>
      </c>
      <c r="D39" s="53"/>
      <c r="E39" s="40"/>
      <c r="F39" s="40"/>
      <c r="G39" s="40"/>
      <c r="H39" s="40"/>
      <c r="I39" s="40"/>
      <c r="J39" s="40"/>
      <c r="K39" s="40"/>
      <c r="L39" s="42"/>
      <c r="M39" s="42"/>
    </row>
    <row r="40" spans="1:13" ht="23.25" customHeight="1">
      <c r="A40" s="40"/>
      <c r="B40" s="40"/>
      <c r="C40" s="40" t="s">
        <v>265</v>
      </c>
      <c r="D40" s="40"/>
      <c r="E40" s="40"/>
      <c r="F40" s="40"/>
      <c r="G40" s="40"/>
      <c r="H40" s="40"/>
      <c r="I40" s="40"/>
      <c r="J40" s="40"/>
      <c r="K40" s="40"/>
      <c r="L40" s="42"/>
      <c r="M40" s="42"/>
    </row>
    <row r="41" spans="1:13" ht="23.25" customHeight="1">
      <c r="A41" s="40"/>
      <c r="B41" s="40"/>
      <c r="C41" s="40" t="s">
        <v>198</v>
      </c>
      <c r="D41" s="40"/>
      <c r="E41" s="40"/>
      <c r="F41" s="40"/>
      <c r="G41" s="40"/>
      <c r="H41" s="40"/>
      <c r="I41" s="40"/>
      <c r="J41" s="40"/>
      <c r="K41" s="40"/>
      <c r="L41" s="42"/>
      <c r="M41" s="42"/>
    </row>
    <row r="42" spans="1:13" ht="14.25">
      <c r="A42" s="40"/>
      <c r="B42" s="40"/>
      <c r="C42" s="40"/>
      <c r="D42" s="40"/>
      <c r="E42" s="40"/>
      <c r="F42" s="40"/>
      <c r="G42" s="40"/>
      <c r="H42" s="40"/>
      <c r="I42" s="40"/>
      <c r="J42" s="40"/>
      <c r="K42" s="40"/>
      <c r="L42" s="42"/>
      <c r="M42" s="42"/>
    </row>
    <row r="43" spans="1:13" ht="14.25">
      <c r="A43" s="40"/>
      <c r="B43" s="40"/>
      <c r="C43" s="40"/>
      <c r="D43" s="53"/>
      <c r="E43" s="40"/>
      <c r="F43" s="40"/>
      <c r="G43" s="40"/>
      <c r="H43" s="40"/>
      <c r="I43" s="40"/>
      <c r="J43" s="40"/>
      <c r="K43" s="40"/>
      <c r="L43" s="42"/>
      <c r="M43" s="42"/>
    </row>
    <row r="44" spans="1:13" ht="14.25">
      <c r="A44" s="40"/>
      <c r="B44" s="40"/>
      <c r="C44" s="40"/>
      <c r="D44" s="40"/>
      <c r="E44" s="40"/>
      <c r="F44" s="40"/>
      <c r="G44" s="40"/>
      <c r="H44" s="40"/>
      <c r="I44" s="40"/>
      <c r="J44" s="40"/>
      <c r="K44" s="40"/>
      <c r="L44" s="42"/>
      <c r="M44" s="42"/>
    </row>
    <row r="45" spans="1:13" ht="14.25">
      <c r="A45" s="40"/>
      <c r="B45" s="40"/>
      <c r="C45" s="40"/>
      <c r="D45" s="53"/>
      <c r="E45" s="40"/>
      <c r="F45" s="40"/>
      <c r="G45" s="40"/>
      <c r="H45" s="40"/>
      <c r="I45" s="40"/>
      <c r="J45" s="40"/>
      <c r="K45" s="40"/>
      <c r="L45" s="42"/>
      <c r="M45" s="42"/>
    </row>
    <row r="46" spans="1:13" ht="14.25">
      <c r="A46" s="40"/>
      <c r="B46" s="40"/>
      <c r="C46" s="40"/>
      <c r="D46" s="53"/>
      <c r="E46" s="40"/>
      <c r="F46" s="40"/>
      <c r="G46" s="40"/>
      <c r="H46" s="40"/>
      <c r="I46" s="40"/>
      <c r="J46" s="40"/>
      <c r="K46" s="40"/>
      <c r="L46" s="42"/>
      <c r="M46" s="42"/>
    </row>
    <row r="47" spans="1:13" ht="14.25">
      <c r="A47" s="40"/>
      <c r="B47" s="40"/>
      <c r="C47" s="40"/>
      <c r="D47" s="53"/>
      <c r="E47" s="40"/>
      <c r="F47" s="40"/>
      <c r="G47" s="40"/>
      <c r="H47" s="40"/>
      <c r="I47" s="40"/>
      <c r="J47" s="40"/>
      <c r="K47" s="40"/>
      <c r="L47" s="42"/>
      <c r="M47" s="42"/>
    </row>
    <row r="48" spans="1:13" ht="14.25">
      <c r="A48" s="40"/>
      <c r="B48" s="40"/>
      <c r="C48" s="40"/>
      <c r="D48" s="53"/>
      <c r="E48" s="40"/>
      <c r="F48" s="40"/>
      <c r="G48" s="40"/>
      <c r="H48" s="40"/>
      <c r="I48" s="40"/>
      <c r="J48" s="40"/>
      <c r="K48" s="40"/>
      <c r="L48" s="42"/>
      <c r="M48" s="42"/>
    </row>
    <row r="49" spans="1:13" ht="14.25">
      <c r="A49" s="40"/>
      <c r="B49" s="40"/>
      <c r="C49" s="40"/>
      <c r="D49" s="53"/>
      <c r="E49" s="40"/>
      <c r="F49" s="40"/>
      <c r="G49" s="40"/>
      <c r="H49" s="40"/>
      <c r="I49" s="40"/>
      <c r="J49" s="40"/>
      <c r="K49" s="40"/>
      <c r="L49" s="42"/>
      <c r="M49" s="42"/>
    </row>
    <row r="50" spans="1:13" ht="14.25">
      <c r="A50" s="40"/>
      <c r="B50" s="40"/>
      <c r="C50" s="42"/>
      <c r="D50" s="53"/>
      <c r="E50" s="40"/>
      <c r="F50" s="40"/>
      <c r="G50" s="40"/>
      <c r="H50" s="40"/>
      <c r="I50" s="40"/>
      <c r="J50" s="40"/>
      <c r="K50" s="40"/>
      <c r="L50" s="42"/>
      <c r="M50" s="42"/>
    </row>
    <row r="51" spans="1:13" ht="14.25">
      <c r="A51" s="58"/>
      <c r="B51" s="58"/>
      <c r="C51" s="58"/>
      <c r="D51" s="58"/>
      <c r="E51" s="58"/>
      <c r="F51" s="58"/>
      <c r="G51" s="58"/>
      <c r="H51" s="58"/>
      <c r="I51" s="58"/>
      <c r="J51" s="58"/>
      <c r="K51" s="58"/>
    </row>
    <row r="52" spans="1:13" ht="14.25">
      <c r="A52" s="58"/>
      <c r="B52" s="58"/>
      <c r="C52" s="58"/>
      <c r="D52" s="58"/>
      <c r="E52" s="58"/>
      <c r="F52" s="58"/>
      <c r="G52" s="58"/>
      <c r="H52" s="58"/>
      <c r="I52" s="58"/>
      <c r="J52" s="58"/>
      <c r="K52" s="58"/>
    </row>
    <row r="53" spans="1:13">
      <c r="D53" t="s">
        <v>193</v>
      </c>
    </row>
  </sheetData>
  <sheetProtection sheet="1" selectLockedCells="1"/>
  <mergeCells count="18">
    <mergeCell ref="C24:F24"/>
    <mergeCell ref="G24:L24"/>
    <mergeCell ref="B5:L5"/>
    <mergeCell ref="I15:L15"/>
    <mergeCell ref="I16:L16"/>
    <mergeCell ref="I18:L18"/>
    <mergeCell ref="I19:L19"/>
    <mergeCell ref="I20:L20"/>
    <mergeCell ref="K9:L9"/>
    <mergeCell ref="I17:L17"/>
    <mergeCell ref="B23:C23"/>
    <mergeCell ref="D23:H23"/>
    <mergeCell ref="I23:L23"/>
    <mergeCell ref="B27:L27"/>
    <mergeCell ref="B25:I25"/>
    <mergeCell ref="B30:K30"/>
    <mergeCell ref="H32:J32"/>
    <mergeCell ref="H34:J3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zoomScaleNormal="100" zoomScaleSheetLayoutView="100" workbookViewId="0"/>
  </sheetViews>
  <sheetFormatPr defaultRowHeight="13.5"/>
  <cols>
    <col min="1" max="1" width="4.25" style="42" customWidth="1"/>
    <col min="2" max="2" width="25.375" style="42" customWidth="1"/>
    <col min="3" max="3" width="28.375" style="42" customWidth="1"/>
    <col min="4" max="4" width="4" style="42" customWidth="1"/>
    <col min="5" max="5" width="19.75" style="42" customWidth="1"/>
    <col min="6" max="16384" width="9" style="42"/>
  </cols>
  <sheetData>
    <row r="1" spans="1:11" ht="17.25" customHeight="1">
      <c r="A1" s="61" t="s">
        <v>199</v>
      </c>
      <c r="E1" s="62"/>
    </row>
    <row r="3" spans="1:11" ht="21">
      <c r="A3" s="537" t="s">
        <v>200</v>
      </c>
      <c r="B3" s="537"/>
      <c r="C3" s="537"/>
      <c r="D3" s="537"/>
      <c r="E3" s="537"/>
    </row>
    <row r="5" spans="1:11" s="40" customFormat="1" ht="14.25">
      <c r="A5" s="40" t="s">
        <v>201</v>
      </c>
      <c r="I5" s="244"/>
      <c r="J5" s="244"/>
      <c r="K5" s="244"/>
    </row>
    <row r="6" spans="1:11" s="40" customFormat="1" ht="15" thickBot="1">
      <c r="I6" s="244"/>
      <c r="J6" s="244"/>
      <c r="K6" s="244"/>
    </row>
    <row r="7" spans="1:11" s="40" customFormat="1" ht="39.950000000000003" customHeight="1" thickBot="1">
      <c r="B7" s="63" t="s">
        <v>202</v>
      </c>
      <c r="C7" s="527" t="s">
        <v>203</v>
      </c>
      <c r="D7" s="528"/>
      <c r="E7" s="64" t="s">
        <v>204</v>
      </c>
      <c r="I7" s="244"/>
      <c r="J7" s="244"/>
      <c r="K7" s="244"/>
    </row>
    <row r="8" spans="1:11" s="40" customFormat="1" ht="20.100000000000001" customHeight="1">
      <c r="B8" s="530" t="s">
        <v>205</v>
      </c>
      <c r="C8" s="524">
        <f>様式1!H10</f>
        <v>5000000</v>
      </c>
      <c r="D8" s="525" t="s">
        <v>206</v>
      </c>
      <c r="E8" s="538"/>
      <c r="I8" s="244"/>
      <c r="J8" s="244"/>
      <c r="K8" s="244"/>
    </row>
    <row r="9" spans="1:11" s="40" customFormat="1" ht="20.100000000000001" customHeight="1">
      <c r="B9" s="519"/>
      <c r="C9" s="521"/>
      <c r="D9" s="510"/>
      <c r="E9" s="539"/>
      <c r="I9" s="244"/>
      <c r="J9" s="244"/>
      <c r="K9" s="244"/>
    </row>
    <row r="10" spans="1:11" s="40" customFormat="1" ht="20.100000000000001" customHeight="1">
      <c r="B10" s="519" t="s">
        <v>207</v>
      </c>
      <c r="C10" s="520">
        <f>様式1!C10</f>
        <v>0</v>
      </c>
      <c r="D10" s="509" t="s">
        <v>206</v>
      </c>
      <c r="E10" s="535"/>
    </row>
    <row r="11" spans="1:11" s="40" customFormat="1" ht="20.100000000000001" customHeight="1">
      <c r="B11" s="519"/>
      <c r="C11" s="521"/>
      <c r="D11" s="510"/>
      <c r="E11" s="536"/>
    </row>
    <row r="12" spans="1:11" s="40" customFormat="1" ht="20.100000000000001" customHeight="1">
      <c r="B12" s="519" t="s">
        <v>208</v>
      </c>
      <c r="C12" s="520">
        <f>C16-C8-C10</f>
        <v>5000000</v>
      </c>
      <c r="D12" s="509" t="s">
        <v>206</v>
      </c>
      <c r="E12" s="522"/>
    </row>
    <row r="13" spans="1:11" s="40" customFormat="1" ht="20.100000000000001" customHeight="1">
      <c r="B13" s="519"/>
      <c r="C13" s="521"/>
      <c r="D13" s="510"/>
      <c r="E13" s="522"/>
    </row>
    <row r="14" spans="1:11" s="40" customFormat="1" ht="20.100000000000001" customHeight="1">
      <c r="B14" s="519"/>
      <c r="C14" s="520"/>
      <c r="D14" s="509" t="s">
        <v>206</v>
      </c>
      <c r="E14" s="522"/>
    </row>
    <row r="15" spans="1:11" s="40" customFormat="1" ht="20.100000000000001" customHeight="1" thickBot="1">
      <c r="B15" s="523"/>
      <c r="C15" s="524"/>
      <c r="D15" s="525"/>
      <c r="E15" s="526"/>
    </row>
    <row r="16" spans="1:11" s="40" customFormat="1" ht="20.100000000000001" customHeight="1">
      <c r="B16" s="511" t="s">
        <v>2</v>
      </c>
      <c r="C16" s="513">
        <f>様式1!B10</f>
        <v>10000000</v>
      </c>
      <c r="D16" s="515" t="s">
        <v>206</v>
      </c>
      <c r="E16" s="517"/>
    </row>
    <row r="17" spans="1:5" s="40" customFormat="1" ht="20.100000000000001" customHeight="1" thickBot="1">
      <c r="B17" s="512"/>
      <c r="C17" s="514"/>
      <c r="D17" s="516"/>
      <c r="E17" s="518"/>
    </row>
    <row r="18" spans="1:5" s="40" customFormat="1" ht="14.25"/>
    <row r="19" spans="1:5" s="40" customFormat="1" ht="14.25"/>
    <row r="20" spans="1:5" s="40" customFormat="1" ht="14.25">
      <c r="A20" s="40" t="s">
        <v>209</v>
      </c>
    </row>
    <row r="21" spans="1:5" s="40" customFormat="1" ht="15" thickBot="1"/>
    <row r="22" spans="1:5" s="40" customFormat="1" ht="39.950000000000003" customHeight="1" thickBot="1">
      <c r="B22" s="63" t="s">
        <v>202</v>
      </c>
      <c r="C22" s="527" t="s">
        <v>203</v>
      </c>
      <c r="D22" s="528"/>
      <c r="E22" s="64" t="s">
        <v>204</v>
      </c>
    </row>
    <row r="23" spans="1:5" s="40" customFormat="1" ht="20.100000000000001" customHeight="1">
      <c r="B23" s="529" t="s">
        <v>210</v>
      </c>
      <c r="C23" s="531">
        <f>様式1!E10</f>
        <v>10000000</v>
      </c>
      <c r="D23" s="533" t="s">
        <v>206</v>
      </c>
      <c r="E23" s="534"/>
    </row>
    <row r="24" spans="1:5" s="40" customFormat="1" ht="20.100000000000001" customHeight="1">
      <c r="B24" s="530"/>
      <c r="C24" s="532"/>
      <c r="D24" s="510"/>
      <c r="E24" s="522"/>
    </row>
    <row r="25" spans="1:5" s="40" customFormat="1" ht="20.100000000000001" customHeight="1">
      <c r="B25" s="519" t="s">
        <v>211</v>
      </c>
      <c r="C25" s="520">
        <f>C31-C23</f>
        <v>0</v>
      </c>
      <c r="D25" s="509" t="s">
        <v>206</v>
      </c>
      <c r="E25" s="522"/>
    </row>
    <row r="26" spans="1:5" s="40" customFormat="1" ht="20.100000000000001" customHeight="1">
      <c r="B26" s="519"/>
      <c r="C26" s="521"/>
      <c r="D26" s="510"/>
      <c r="E26" s="522"/>
    </row>
    <row r="27" spans="1:5" s="40" customFormat="1" ht="20.100000000000001" customHeight="1">
      <c r="B27" s="519"/>
      <c r="C27" s="520"/>
      <c r="D27" s="509" t="s">
        <v>206</v>
      </c>
      <c r="E27" s="522"/>
    </row>
    <row r="28" spans="1:5" s="40" customFormat="1" ht="20.100000000000001" customHeight="1">
      <c r="B28" s="519"/>
      <c r="C28" s="521"/>
      <c r="D28" s="510"/>
      <c r="E28" s="522"/>
    </row>
    <row r="29" spans="1:5" s="40" customFormat="1" ht="20.100000000000001" customHeight="1">
      <c r="B29" s="519"/>
      <c r="C29" s="520"/>
      <c r="D29" s="509" t="s">
        <v>206</v>
      </c>
      <c r="E29" s="522"/>
    </row>
    <row r="30" spans="1:5" s="40" customFormat="1" ht="20.100000000000001" customHeight="1" thickBot="1">
      <c r="B30" s="523"/>
      <c r="C30" s="524"/>
      <c r="D30" s="525"/>
      <c r="E30" s="526"/>
    </row>
    <row r="31" spans="1:5" s="40" customFormat="1" ht="20.100000000000001" customHeight="1">
      <c r="B31" s="511" t="s">
        <v>2</v>
      </c>
      <c r="C31" s="513">
        <f>様式1!B10</f>
        <v>10000000</v>
      </c>
      <c r="D31" s="515" t="s">
        <v>206</v>
      </c>
      <c r="E31" s="517"/>
    </row>
    <row r="32" spans="1:5" s="40" customFormat="1" ht="20.100000000000001" customHeight="1" thickBot="1">
      <c r="B32" s="512"/>
      <c r="C32" s="514"/>
      <c r="D32" s="516"/>
      <c r="E32" s="518"/>
    </row>
    <row r="33" spans="1:2" s="40" customFormat="1" ht="14.25"/>
    <row r="34" spans="1:2" s="40" customFormat="1" ht="14.25">
      <c r="A34" s="40" t="s">
        <v>212</v>
      </c>
    </row>
    <row r="36" spans="1:2" ht="22.5" customHeight="1">
      <c r="B36" s="65" t="str">
        <f>IF(C16=C31,"","収支の計が一致していません")</f>
        <v/>
      </c>
    </row>
    <row r="37" spans="1:2" ht="7.5" customHeight="1"/>
    <row r="38" spans="1:2" ht="17.25">
      <c r="B38" s="65"/>
    </row>
  </sheetData>
  <sheetProtection sheet="1" selectLockedCells="1"/>
  <mergeCells count="43">
    <mergeCell ref="A3:E3"/>
    <mergeCell ref="C7:D7"/>
    <mergeCell ref="B8:B9"/>
    <mergeCell ref="C8:C9"/>
    <mergeCell ref="D8:D9"/>
    <mergeCell ref="E8:E9"/>
    <mergeCell ref="B10:B11"/>
    <mergeCell ref="C10:C11"/>
    <mergeCell ref="D10:D11"/>
    <mergeCell ref="E10:E11"/>
    <mergeCell ref="B12:B13"/>
    <mergeCell ref="C12:C13"/>
    <mergeCell ref="D12:D13"/>
    <mergeCell ref="E12:E13"/>
    <mergeCell ref="C22:D22"/>
    <mergeCell ref="B23:B24"/>
    <mergeCell ref="C23:C24"/>
    <mergeCell ref="D23:D24"/>
    <mergeCell ref="E23:E24"/>
    <mergeCell ref="B14:B15"/>
    <mergeCell ref="C14:C15"/>
    <mergeCell ref="D14:D15"/>
    <mergeCell ref="E14:E15"/>
    <mergeCell ref="B16:B17"/>
    <mergeCell ref="C16:C17"/>
    <mergeCell ref="D16:D17"/>
    <mergeCell ref="E16:E17"/>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5"/>
  <cols>
    <col min="1" max="9" width="14.625" customWidth="1"/>
  </cols>
  <sheetData>
    <row r="1" spans="1:10">
      <c r="A1" t="s">
        <v>213</v>
      </c>
    </row>
    <row r="3" spans="1:10" ht="19.5" customHeight="1">
      <c r="A3" s="503" t="s">
        <v>214</v>
      </c>
      <c r="B3" s="503"/>
      <c r="C3" s="503"/>
      <c r="D3" s="503"/>
      <c r="E3" s="503"/>
      <c r="F3" s="503"/>
      <c r="G3" s="503"/>
      <c r="H3" s="503"/>
      <c r="I3" s="503"/>
    </row>
    <row r="4" spans="1:10" ht="19.5" customHeight="1">
      <c r="A4" s="22"/>
      <c r="B4" s="22"/>
      <c r="C4" s="22"/>
      <c r="D4" s="22"/>
      <c r="E4" s="22"/>
      <c r="F4" s="22"/>
      <c r="G4" s="22"/>
      <c r="H4" s="22"/>
      <c r="I4" s="22"/>
    </row>
    <row r="5" spans="1:10" ht="14.25" thickBot="1">
      <c r="A5" s="541" t="str">
        <f>"（補助事業者名"&amp;基本情報!C12&amp;"）"</f>
        <v>（補助事業者名○○法人 ○○会）</v>
      </c>
      <c r="B5" s="541"/>
      <c r="C5" s="541"/>
      <c r="D5" s="541"/>
      <c r="E5" s="541"/>
      <c r="F5" s="541"/>
      <c r="G5" s="541"/>
      <c r="H5" s="541"/>
      <c r="I5" s="541"/>
    </row>
    <row r="6" spans="1:10" ht="26.25" customHeight="1" thickTop="1">
      <c r="A6" s="85"/>
      <c r="B6" s="86" t="s">
        <v>215</v>
      </c>
      <c r="C6" s="86" t="s">
        <v>216</v>
      </c>
      <c r="D6" s="86" t="s">
        <v>217</v>
      </c>
      <c r="E6" s="86" t="s">
        <v>218</v>
      </c>
      <c r="F6" s="86" t="s">
        <v>219</v>
      </c>
      <c r="G6" s="86" t="s">
        <v>220</v>
      </c>
      <c r="H6" s="86" t="s">
        <v>221</v>
      </c>
      <c r="I6" s="87"/>
      <c r="J6" s="542"/>
    </row>
    <row r="7" spans="1:10" ht="26.25" customHeight="1">
      <c r="A7" s="23" t="s">
        <v>222</v>
      </c>
      <c r="B7" s="24" t="s">
        <v>52</v>
      </c>
      <c r="C7" s="24" t="s">
        <v>223</v>
      </c>
      <c r="D7" s="24" t="s">
        <v>53</v>
      </c>
      <c r="E7" s="24" t="s">
        <v>54</v>
      </c>
      <c r="F7" s="24" t="s">
        <v>224</v>
      </c>
      <c r="G7" s="24" t="s">
        <v>225</v>
      </c>
      <c r="H7" s="24" t="s">
        <v>55</v>
      </c>
      <c r="I7" s="25" t="s">
        <v>226</v>
      </c>
      <c r="J7" s="542"/>
    </row>
    <row r="8" spans="1:10" ht="26.25" customHeight="1" thickBot="1">
      <c r="A8" s="88"/>
      <c r="B8" s="89"/>
      <c r="C8" s="26" t="s">
        <v>227</v>
      </c>
      <c r="D8" s="26" t="s">
        <v>228</v>
      </c>
      <c r="E8" s="26" t="s">
        <v>229</v>
      </c>
      <c r="F8" s="89"/>
      <c r="G8" s="89"/>
      <c r="H8" s="26" t="s">
        <v>230</v>
      </c>
      <c r="I8" s="90"/>
      <c r="J8" s="542"/>
    </row>
    <row r="9" spans="1:10" ht="21.75" customHeight="1">
      <c r="A9" s="91"/>
      <c r="B9" s="27" t="s">
        <v>56</v>
      </c>
      <c r="C9" s="28" t="s">
        <v>56</v>
      </c>
      <c r="D9" s="28" t="s">
        <v>56</v>
      </c>
      <c r="E9" s="28" t="s">
        <v>56</v>
      </c>
      <c r="F9" s="27" t="s">
        <v>231</v>
      </c>
      <c r="G9" s="27" t="s">
        <v>231</v>
      </c>
      <c r="H9" s="28" t="s">
        <v>56</v>
      </c>
      <c r="I9" s="92"/>
      <c r="J9" s="542"/>
    </row>
    <row r="10" spans="1:10" ht="90.75" customHeight="1" thickBot="1">
      <c r="A10" s="141" t="str">
        <f>基本情報!C4</f>
        <v>看護師等養成所施設整備事業</v>
      </c>
      <c r="B10" s="93">
        <f>'様式2-3'!I43</f>
        <v>10000000</v>
      </c>
      <c r="C10" s="94">
        <v>0</v>
      </c>
      <c r="D10" s="93">
        <f>SUM(B10-C10)</f>
        <v>10000000</v>
      </c>
      <c r="E10" s="93">
        <f>'様式2-3'!I23</f>
        <v>10000000</v>
      </c>
      <c r="F10" s="93">
        <f>基準額!E3</f>
        <v>10000000</v>
      </c>
      <c r="G10" s="93">
        <f>MIN(E10:F10)</f>
        <v>10000000</v>
      </c>
      <c r="H10" s="93">
        <f>ROUNDDOWN(MIN(D10,G10)*基準額!B49,-3)</f>
        <v>5000000</v>
      </c>
      <c r="I10" s="95"/>
      <c r="J10" s="542"/>
    </row>
    <row r="11" spans="1:10" ht="14.25" thickTop="1">
      <c r="A11" s="29"/>
    </row>
    <row r="12" spans="1:10">
      <c r="A12" s="540" t="s">
        <v>57</v>
      </c>
      <c r="B12" s="540"/>
      <c r="C12" s="540"/>
      <c r="D12" s="540"/>
      <c r="E12" s="540"/>
      <c r="F12" s="540"/>
      <c r="G12" s="540"/>
      <c r="H12" s="540"/>
      <c r="I12" s="540"/>
    </row>
    <row r="13" spans="1:10">
      <c r="A13" s="540" t="s">
        <v>58</v>
      </c>
      <c r="B13" s="540"/>
      <c r="C13" s="540"/>
      <c r="D13" s="540"/>
      <c r="E13" s="540"/>
      <c r="F13" s="540"/>
      <c r="G13" s="540"/>
      <c r="H13" s="540"/>
      <c r="I13" s="540"/>
    </row>
    <row r="14" spans="1:10">
      <c r="A14" s="540" t="str">
        <f>"　　　　３　「県補助所要額」欄には、(C)と(F)を比較して少ない方の額に"&amp;基準額!$B$49&amp;"を乗じて得た額を記入すること。ただし、算出された額に"</f>
        <v>　　　　３　「県補助所要額」欄には、(C)と(F)を比較して少ない方の額に0.5を乗じて得た額を記入すること。ただし、算出された額に</v>
      </c>
      <c r="B14" s="540"/>
      <c r="C14" s="540"/>
      <c r="D14" s="540"/>
      <c r="E14" s="540"/>
      <c r="F14" s="540"/>
      <c r="G14" s="540"/>
      <c r="H14" s="540"/>
      <c r="I14" s="540"/>
    </row>
    <row r="15" spans="1:10">
      <c r="A15" s="540" t="s">
        <v>85</v>
      </c>
      <c r="B15" s="540"/>
      <c r="C15" s="540"/>
      <c r="D15" s="540"/>
      <c r="E15" s="540"/>
      <c r="F15" s="540"/>
      <c r="G15" s="540"/>
      <c r="H15" s="540"/>
      <c r="I15" s="540"/>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371D9-14F2-491F-9E6F-0F19853EA6F9}">
  <sheetPr>
    <tabColor theme="8" tint="0.59999389629810485"/>
  </sheetPr>
  <dimension ref="A1:R64"/>
  <sheetViews>
    <sheetView view="pageBreakPreview" zoomScaleNormal="100" zoomScaleSheetLayoutView="100" workbookViewId="0">
      <selection sqref="A1:B1"/>
    </sheetView>
  </sheetViews>
  <sheetFormatPr defaultRowHeight="13.5"/>
  <cols>
    <col min="1" max="4" width="6.875" style="421" customWidth="1"/>
    <col min="5" max="5" width="11" style="421" customWidth="1"/>
    <col min="6" max="17" width="6.25" style="421" customWidth="1"/>
    <col min="18" max="18" width="78.875" style="421" bestFit="1" customWidth="1"/>
    <col min="19" max="16384" width="9" style="421"/>
  </cols>
  <sheetData>
    <row r="1" spans="1:17">
      <c r="A1" s="558" t="s">
        <v>391</v>
      </c>
      <c r="B1" s="558"/>
    </row>
    <row r="3" spans="1:17" ht="16.5" customHeight="1">
      <c r="O3" s="558"/>
      <c r="P3" s="558"/>
      <c r="Q3" s="558"/>
    </row>
    <row r="5" spans="1:17" ht="18.75">
      <c r="A5" s="559" t="s">
        <v>392</v>
      </c>
      <c r="B5" s="559"/>
      <c r="C5" s="559"/>
      <c r="D5" s="559"/>
      <c r="E5" s="559"/>
      <c r="F5" s="559"/>
      <c r="G5" s="559"/>
      <c r="H5" s="559"/>
      <c r="I5" s="559"/>
      <c r="J5" s="559"/>
      <c r="K5" s="559"/>
      <c r="L5" s="559"/>
      <c r="M5" s="559"/>
      <c r="N5" s="559"/>
      <c r="O5" s="559"/>
      <c r="P5" s="559"/>
      <c r="Q5" s="559"/>
    </row>
    <row r="6" spans="1:17" ht="12.75" customHeight="1" thickBot="1">
      <c r="A6" s="420"/>
      <c r="B6" s="420"/>
      <c r="C6" s="420"/>
      <c r="D6" s="420"/>
      <c r="E6" s="420"/>
      <c r="F6" s="420"/>
      <c r="G6" s="420"/>
      <c r="H6" s="420"/>
      <c r="I6" s="420"/>
      <c r="J6" s="420"/>
      <c r="K6" s="420"/>
      <c r="L6" s="420"/>
      <c r="M6" s="420"/>
      <c r="N6" s="420"/>
      <c r="O6" s="420"/>
      <c r="P6" s="420"/>
      <c r="Q6" s="420"/>
    </row>
    <row r="7" spans="1:17" ht="21" customHeight="1" thickBot="1">
      <c r="M7" s="560" t="s">
        <v>232</v>
      </c>
      <c r="N7" s="561"/>
      <c r="O7" s="562">
        <v>7</v>
      </c>
      <c r="P7" s="563"/>
      <c r="Q7" s="564"/>
    </row>
    <row r="8" spans="1:17" ht="18.75" customHeight="1" thickBot="1">
      <c r="A8" s="560" t="s">
        <v>0</v>
      </c>
      <c r="B8" s="565"/>
      <c r="C8" s="569" t="str">
        <f>基本情報!C4</f>
        <v>看護師等養成所施設整備事業</v>
      </c>
      <c r="D8" s="570"/>
      <c r="E8" s="570"/>
      <c r="F8" s="571"/>
      <c r="G8" s="422"/>
    </row>
    <row r="9" spans="1:17" ht="9.75" customHeight="1" thickBot="1"/>
    <row r="10" spans="1:17" ht="18" customHeight="1">
      <c r="A10" s="572" t="s">
        <v>393</v>
      </c>
      <c r="B10" s="573"/>
      <c r="C10" s="573"/>
      <c r="D10" s="573"/>
      <c r="E10" s="573" t="s">
        <v>3</v>
      </c>
      <c r="F10" s="573"/>
      <c r="G10" s="573"/>
      <c r="H10" s="573" t="s">
        <v>394</v>
      </c>
      <c r="I10" s="573"/>
      <c r="J10" s="573"/>
      <c r="K10" s="573"/>
      <c r="L10" s="573" t="s">
        <v>395</v>
      </c>
      <c r="M10" s="573"/>
      <c r="N10" s="573"/>
      <c r="O10" s="573"/>
      <c r="P10" s="573"/>
      <c r="Q10" s="574"/>
    </row>
    <row r="11" spans="1:17" s="423" customFormat="1" ht="37.5" customHeight="1" thickBot="1">
      <c r="A11" s="575" t="str">
        <f>基本情報!C15</f>
        <v>○○病院</v>
      </c>
      <c r="B11" s="556"/>
      <c r="C11" s="556"/>
      <c r="D11" s="556"/>
      <c r="E11" s="556" t="str">
        <f>基本情報!C11</f>
        <v>医療法人</v>
      </c>
      <c r="F11" s="556"/>
      <c r="G11" s="556"/>
      <c r="H11" s="556" t="str">
        <f>基本情報!C13</f>
        <v>理事長　○○○○</v>
      </c>
      <c r="I11" s="556"/>
      <c r="J11" s="556"/>
      <c r="K11" s="556"/>
      <c r="L11" s="556" t="str">
        <f>基本情報!C14</f>
        <v>兵庫県神戸市○○</v>
      </c>
      <c r="M11" s="556"/>
      <c r="N11" s="556"/>
      <c r="O11" s="556"/>
      <c r="P11" s="556"/>
      <c r="Q11" s="557"/>
    </row>
    <row r="12" spans="1:17" ht="18" customHeight="1">
      <c r="A12" s="663" t="s">
        <v>396</v>
      </c>
      <c r="B12" s="663"/>
      <c r="C12" s="663"/>
      <c r="D12" s="663"/>
      <c r="E12" s="663"/>
      <c r="F12" s="663"/>
      <c r="G12" s="663"/>
      <c r="H12" s="663"/>
      <c r="I12" s="663"/>
      <c r="J12" s="663"/>
      <c r="K12" s="663"/>
      <c r="L12" s="663"/>
      <c r="M12" s="663"/>
      <c r="N12" s="663"/>
      <c r="O12" s="663"/>
      <c r="P12" s="663"/>
      <c r="Q12" s="663"/>
    </row>
    <row r="13" spans="1:17" ht="18" customHeight="1">
      <c r="A13" s="664" t="s">
        <v>397</v>
      </c>
      <c r="B13" s="664"/>
      <c r="C13" s="664"/>
      <c r="D13" s="664"/>
      <c r="E13" s="664"/>
      <c r="F13" s="664"/>
      <c r="G13" s="664"/>
      <c r="H13" s="664"/>
      <c r="I13" s="664"/>
      <c r="J13" s="664"/>
      <c r="K13" s="664"/>
      <c r="L13" s="664"/>
      <c r="M13" s="664"/>
      <c r="N13" s="664"/>
      <c r="O13" s="664"/>
      <c r="P13" s="664"/>
      <c r="Q13" s="664"/>
    </row>
    <row r="14" spans="1:17" ht="18" customHeight="1">
      <c r="A14" s="664" t="s">
        <v>398</v>
      </c>
      <c r="B14" s="664"/>
      <c r="C14" s="664"/>
      <c r="D14" s="664"/>
      <c r="E14" s="664"/>
      <c r="F14" s="664"/>
      <c r="G14" s="664"/>
      <c r="H14" s="664"/>
      <c r="I14" s="664"/>
      <c r="J14" s="664"/>
      <c r="K14" s="664"/>
      <c r="L14" s="664"/>
      <c r="M14" s="664"/>
      <c r="N14" s="664"/>
      <c r="O14" s="664"/>
      <c r="P14" s="664"/>
      <c r="Q14" s="664"/>
    </row>
    <row r="16" spans="1:17" ht="27" customHeight="1" thickBot="1">
      <c r="A16" s="654" t="s">
        <v>399</v>
      </c>
      <c r="B16" s="654"/>
      <c r="C16" s="654"/>
      <c r="D16" s="654"/>
      <c r="E16" s="654"/>
      <c r="F16" s="654"/>
      <c r="G16" s="654"/>
      <c r="H16" s="654"/>
      <c r="I16" s="654"/>
      <c r="J16" s="654"/>
      <c r="K16" s="654"/>
      <c r="L16" s="654"/>
      <c r="M16" s="654"/>
      <c r="N16" s="654"/>
      <c r="O16" s="654"/>
      <c r="P16" s="654"/>
      <c r="Q16" s="654"/>
    </row>
    <row r="17" spans="1:18" ht="18" customHeight="1" thickBot="1">
      <c r="A17" s="566" t="s">
        <v>400</v>
      </c>
      <c r="B17" s="665"/>
      <c r="C17" s="561" t="str">
        <f>基本情報!C30</f>
        <v>看護師・助産師課程</v>
      </c>
      <c r="D17" s="561"/>
      <c r="E17" s="561"/>
      <c r="F17" s="565"/>
      <c r="G17" s="666"/>
      <c r="H17" s="560" t="s">
        <v>401</v>
      </c>
      <c r="I17" s="561"/>
      <c r="J17" s="667" t="str">
        <f>基本情報!C27</f>
        <v>新築</v>
      </c>
      <c r="K17" s="668"/>
      <c r="L17" s="668"/>
      <c r="M17" s="668"/>
      <c r="N17" s="668"/>
      <c r="O17" s="668"/>
      <c r="P17" s="668"/>
      <c r="Q17" s="669"/>
    </row>
    <row r="18" spans="1:18" ht="18" customHeight="1">
      <c r="A18" s="585" t="s">
        <v>402</v>
      </c>
      <c r="B18" s="586"/>
      <c r="C18" s="573" t="s">
        <v>403</v>
      </c>
      <c r="D18" s="573"/>
      <c r="E18" s="573"/>
      <c r="F18" s="573"/>
      <c r="G18" s="573"/>
      <c r="H18" s="573"/>
      <c r="I18" s="573"/>
      <c r="J18" s="424" t="s">
        <v>357</v>
      </c>
      <c r="K18" s="645" t="s">
        <v>383</v>
      </c>
      <c r="L18" s="645"/>
      <c r="M18" s="646" t="s">
        <v>356</v>
      </c>
      <c r="N18" s="646"/>
      <c r="O18" s="425" t="s">
        <v>358</v>
      </c>
      <c r="P18" s="645" t="s">
        <v>384</v>
      </c>
      <c r="Q18" s="647"/>
    </row>
    <row r="19" spans="1:18" ht="18" customHeight="1" thickBot="1">
      <c r="A19" s="587" t="s">
        <v>404</v>
      </c>
      <c r="B19" s="588"/>
      <c r="C19" s="589" t="s">
        <v>405</v>
      </c>
      <c r="D19" s="589"/>
      <c r="E19" s="589"/>
      <c r="F19" s="589"/>
      <c r="G19" s="589"/>
      <c r="H19" s="589"/>
      <c r="I19" s="589"/>
      <c r="J19" s="426" t="s">
        <v>357</v>
      </c>
      <c r="K19" s="642">
        <f>基本情報!C17</f>
        <v>45748</v>
      </c>
      <c r="L19" s="642"/>
      <c r="M19" s="644" t="s">
        <v>356</v>
      </c>
      <c r="N19" s="644"/>
      <c r="O19" s="346" t="s">
        <v>358</v>
      </c>
      <c r="P19" s="642">
        <f>基本情報!C18</f>
        <v>46112</v>
      </c>
      <c r="Q19" s="643"/>
    </row>
    <row r="20" spans="1:18" ht="18" customHeight="1" thickBot="1">
      <c r="A20" s="566" t="s">
        <v>1</v>
      </c>
      <c r="B20" s="567"/>
      <c r="C20" s="649" t="s">
        <v>360</v>
      </c>
      <c r="D20" s="650"/>
      <c r="E20" s="679">
        <v>1000</v>
      </c>
      <c r="F20" s="679"/>
      <c r="G20" s="427" t="s">
        <v>4</v>
      </c>
      <c r="H20" s="650" t="s">
        <v>250</v>
      </c>
      <c r="I20" s="650"/>
      <c r="J20" s="662">
        <v>0</v>
      </c>
      <c r="K20" s="662"/>
      <c r="L20" s="427" t="s">
        <v>4</v>
      </c>
      <c r="M20" s="568" t="s">
        <v>251</v>
      </c>
      <c r="N20" s="568"/>
      <c r="O20" s="648">
        <f>SUM(E20,J20)</f>
        <v>1000</v>
      </c>
      <c r="P20" s="648"/>
      <c r="Q20" s="428" t="s">
        <v>4</v>
      </c>
    </row>
    <row r="21" spans="1:18" ht="18" customHeight="1">
      <c r="A21" s="576" t="s">
        <v>90</v>
      </c>
      <c r="B21" s="577"/>
      <c r="C21" s="573" t="s">
        <v>91</v>
      </c>
      <c r="D21" s="573"/>
      <c r="E21" s="583" t="s">
        <v>5</v>
      </c>
      <c r="F21" s="583"/>
      <c r="G21" s="583"/>
      <c r="H21" s="583"/>
      <c r="I21" s="583"/>
      <c r="J21" s="583" t="s">
        <v>234</v>
      </c>
      <c r="K21" s="583"/>
      <c r="L21" s="583"/>
      <c r="M21" s="583"/>
      <c r="N21" s="583" t="s">
        <v>406</v>
      </c>
      <c r="O21" s="583"/>
      <c r="P21" s="583"/>
      <c r="Q21" s="584"/>
    </row>
    <row r="22" spans="1:18" ht="18" customHeight="1">
      <c r="A22" s="578"/>
      <c r="B22" s="579"/>
      <c r="C22" s="582"/>
      <c r="D22" s="582"/>
      <c r="E22" s="429" t="s">
        <v>428</v>
      </c>
      <c r="F22" s="582" t="s">
        <v>359</v>
      </c>
      <c r="G22" s="582"/>
      <c r="H22" s="582" t="s">
        <v>407</v>
      </c>
      <c r="I22" s="582"/>
      <c r="J22" s="582" t="s">
        <v>92</v>
      </c>
      <c r="K22" s="582"/>
      <c r="L22" s="582" t="s">
        <v>407</v>
      </c>
      <c r="M22" s="582"/>
      <c r="N22" s="582" t="s">
        <v>92</v>
      </c>
      <c r="O22" s="582"/>
      <c r="P22" s="582" t="s">
        <v>407</v>
      </c>
      <c r="Q22" s="590"/>
    </row>
    <row r="23" spans="1:18" ht="36" customHeight="1">
      <c r="A23" s="578"/>
      <c r="B23" s="579"/>
      <c r="C23" s="591" t="s">
        <v>408</v>
      </c>
      <c r="D23" s="592"/>
      <c r="E23" s="477" t="s">
        <v>429</v>
      </c>
      <c r="F23" s="595" t="str">
        <f>基本情報!C29</f>
        <v>鉄筋コンクリート</v>
      </c>
      <c r="G23" s="596"/>
      <c r="H23" s="593">
        <v>10000</v>
      </c>
      <c r="I23" s="594"/>
      <c r="J23" s="595" t="s">
        <v>363</v>
      </c>
      <c r="K23" s="596"/>
      <c r="L23" s="593">
        <v>10000</v>
      </c>
      <c r="M23" s="594"/>
      <c r="N23" s="595" t="s">
        <v>363</v>
      </c>
      <c r="O23" s="596"/>
      <c r="P23" s="593">
        <v>10000</v>
      </c>
      <c r="Q23" s="597"/>
    </row>
    <row r="24" spans="1:18" ht="36" customHeight="1">
      <c r="A24" s="578"/>
      <c r="B24" s="579"/>
      <c r="C24" s="591" t="s">
        <v>430</v>
      </c>
      <c r="D24" s="592"/>
      <c r="E24" s="477" t="s">
        <v>429</v>
      </c>
      <c r="F24" s="595" t="str">
        <f>基本情報!C30</f>
        <v>看護師・助産師課程</v>
      </c>
      <c r="G24" s="596"/>
      <c r="H24" s="593">
        <v>5000</v>
      </c>
      <c r="I24" s="594"/>
      <c r="J24" s="595" t="s">
        <v>363</v>
      </c>
      <c r="K24" s="596"/>
      <c r="L24" s="593">
        <v>5000</v>
      </c>
      <c r="M24" s="594"/>
      <c r="N24" s="595" t="s">
        <v>363</v>
      </c>
      <c r="O24" s="596"/>
      <c r="P24" s="593">
        <v>5000</v>
      </c>
      <c r="Q24" s="597"/>
    </row>
    <row r="25" spans="1:18" ht="36" customHeight="1">
      <c r="A25" s="578"/>
      <c r="B25" s="579"/>
      <c r="C25" s="591"/>
      <c r="D25" s="592"/>
      <c r="E25" s="477"/>
      <c r="F25" s="595"/>
      <c r="G25" s="596"/>
      <c r="H25" s="598"/>
      <c r="I25" s="599"/>
      <c r="J25" s="595"/>
      <c r="K25" s="596"/>
      <c r="L25" s="598"/>
      <c r="M25" s="599"/>
      <c r="N25" s="595"/>
      <c r="O25" s="596"/>
      <c r="P25" s="598"/>
      <c r="Q25" s="604"/>
    </row>
    <row r="26" spans="1:18" ht="18" customHeight="1">
      <c r="A26" s="578"/>
      <c r="B26" s="579"/>
      <c r="C26" s="638" t="s">
        <v>2</v>
      </c>
      <c r="D26" s="640"/>
      <c r="E26" s="430"/>
      <c r="F26" s="661"/>
      <c r="G26" s="661"/>
      <c r="H26" s="600">
        <f>SUM(H23:I25)</f>
        <v>15000</v>
      </c>
      <c r="I26" s="601"/>
      <c r="J26" s="602"/>
      <c r="K26" s="603"/>
      <c r="L26" s="600">
        <f>SUM(L23:M25)</f>
        <v>15000</v>
      </c>
      <c r="M26" s="601"/>
      <c r="N26" s="602"/>
      <c r="O26" s="603"/>
      <c r="P26" s="600">
        <f>SUM(P23:Q25)</f>
        <v>15000</v>
      </c>
      <c r="Q26" s="670"/>
    </row>
    <row r="27" spans="1:18" ht="18" customHeight="1" thickBot="1">
      <c r="A27" s="580"/>
      <c r="B27" s="581"/>
      <c r="C27" s="671" t="s">
        <v>409</v>
      </c>
      <c r="D27" s="672"/>
      <c r="E27" s="673" t="s">
        <v>410</v>
      </c>
      <c r="F27" s="674"/>
      <c r="G27" s="674"/>
      <c r="H27" s="674"/>
      <c r="I27" s="675"/>
      <c r="J27" s="673" t="s">
        <v>410</v>
      </c>
      <c r="K27" s="674"/>
      <c r="L27" s="674"/>
      <c r="M27" s="675"/>
      <c r="N27" s="673" t="s">
        <v>410</v>
      </c>
      <c r="O27" s="674"/>
      <c r="P27" s="674"/>
      <c r="Q27" s="676"/>
    </row>
    <row r="28" spans="1:18" ht="18" customHeight="1">
      <c r="A28" s="624" t="s">
        <v>400</v>
      </c>
      <c r="B28" s="625"/>
      <c r="C28" s="634" t="s">
        <v>411</v>
      </c>
      <c r="D28" s="635"/>
      <c r="E28" s="635"/>
      <c r="F28" s="635"/>
      <c r="G28" s="635"/>
      <c r="H28" s="636"/>
      <c r="I28" s="634" t="s">
        <v>412</v>
      </c>
      <c r="J28" s="635"/>
      <c r="K28" s="635"/>
      <c r="L28" s="635"/>
      <c r="M28" s="635"/>
      <c r="N28" s="635"/>
      <c r="O28" s="635"/>
      <c r="P28" s="635"/>
      <c r="Q28" s="637"/>
    </row>
    <row r="29" spans="1:18" ht="18" customHeight="1">
      <c r="A29" s="626"/>
      <c r="B29" s="627"/>
      <c r="C29" s="638" t="s">
        <v>413</v>
      </c>
      <c r="D29" s="639"/>
      <c r="E29" s="640"/>
      <c r="F29" s="638" t="s">
        <v>414</v>
      </c>
      <c r="G29" s="639"/>
      <c r="H29" s="640"/>
      <c r="I29" s="638" t="s">
        <v>415</v>
      </c>
      <c r="J29" s="639"/>
      <c r="K29" s="640"/>
      <c r="L29" s="638" t="s">
        <v>416</v>
      </c>
      <c r="M29" s="639"/>
      <c r="N29" s="640"/>
      <c r="O29" s="638" t="s">
        <v>417</v>
      </c>
      <c r="P29" s="639"/>
      <c r="Q29" s="641"/>
    </row>
    <row r="30" spans="1:18" ht="18" customHeight="1">
      <c r="A30" s="626"/>
      <c r="B30" s="627"/>
      <c r="C30" s="591" t="s">
        <v>436</v>
      </c>
      <c r="D30" s="694"/>
      <c r="E30" s="592"/>
      <c r="F30" s="591" t="s">
        <v>437</v>
      </c>
      <c r="G30" s="694"/>
      <c r="H30" s="592"/>
      <c r="I30" s="628">
        <v>120</v>
      </c>
      <c r="J30" s="629"/>
      <c r="K30" s="630"/>
      <c r="L30" s="628">
        <v>0</v>
      </c>
      <c r="M30" s="629"/>
      <c r="N30" s="630"/>
      <c r="O30" s="631">
        <f>IFERROR(I30+L30,0)</f>
        <v>120</v>
      </c>
      <c r="P30" s="632"/>
      <c r="Q30" s="633"/>
      <c r="R30" s="421" t="s">
        <v>434</v>
      </c>
    </row>
    <row r="31" spans="1:18" ht="18" customHeight="1">
      <c r="A31" s="626"/>
      <c r="B31" s="627"/>
      <c r="C31" s="695"/>
      <c r="D31" s="696"/>
      <c r="E31" s="697"/>
      <c r="F31" s="695"/>
      <c r="G31" s="696"/>
      <c r="H31" s="697"/>
      <c r="I31" s="618">
        <v>40</v>
      </c>
      <c r="J31" s="619"/>
      <c r="K31" s="620"/>
      <c r="L31" s="618">
        <v>0</v>
      </c>
      <c r="M31" s="619"/>
      <c r="N31" s="620"/>
      <c r="O31" s="612">
        <f t="shared" ref="O31:O35" si="0">IFERROR(I31+L31,0)</f>
        <v>40</v>
      </c>
      <c r="P31" s="613"/>
      <c r="Q31" s="614"/>
      <c r="R31" s="421" t="s">
        <v>435</v>
      </c>
    </row>
    <row r="32" spans="1:18" ht="18" customHeight="1">
      <c r="A32" s="626"/>
      <c r="B32" s="627"/>
      <c r="C32" s="698"/>
      <c r="D32" s="699"/>
      <c r="E32" s="700"/>
      <c r="F32" s="698"/>
      <c r="G32" s="699"/>
      <c r="H32" s="700"/>
      <c r="I32" s="615" t="s">
        <v>245</v>
      </c>
      <c r="J32" s="616"/>
      <c r="K32" s="617"/>
      <c r="L32" s="615" t="s">
        <v>245</v>
      </c>
      <c r="M32" s="616"/>
      <c r="N32" s="617"/>
      <c r="O32" s="621">
        <f t="shared" si="0"/>
        <v>0</v>
      </c>
      <c r="P32" s="622"/>
      <c r="Q32" s="623"/>
      <c r="R32" s="421" t="s">
        <v>434</v>
      </c>
    </row>
    <row r="33" spans="1:18" ht="18" customHeight="1">
      <c r="A33" s="605" t="s">
        <v>418</v>
      </c>
      <c r="B33" s="606"/>
      <c r="C33" s="701"/>
      <c r="D33" s="702"/>
      <c r="E33" s="703"/>
      <c r="F33" s="701"/>
      <c r="G33" s="702"/>
      <c r="H33" s="703"/>
      <c r="I33" s="609" t="s">
        <v>245</v>
      </c>
      <c r="J33" s="610"/>
      <c r="K33" s="611"/>
      <c r="L33" s="609" t="s">
        <v>245</v>
      </c>
      <c r="M33" s="610"/>
      <c r="N33" s="611"/>
      <c r="O33" s="612">
        <f t="shared" si="0"/>
        <v>0</v>
      </c>
      <c r="P33" s="613"/>
      <c r="Q33" s="614"/>
      <c r="R33" s="421" t="s">
        <v>435</v>
      </c>
    </row>
    <row r="34" spans="1:18" ht="18" customHeight="1">
      <c r="A34" s="605"/>
      <c r="B34" s="606"/>
      <c r="C34" s="695"/>
      <c r="D34" s="696"/>
      <c r="E34" s="697"/>
      <c r="F34" s="695"/>
      <c r="G34" s="696"/>
      <c r="H34" s="697"/>
      <c r="I34" s="615" t="s">
        <v>245</v>
      </c>
      <c r="J34" s="616"/>
      <c r="K34" s="617"/>
      <c r="L34" s="615" t="s">
        <v>245</v>
      </c>
      <c r="M34" s="616"/>
      <c r="N34" s="617"/>
      <c r="O34" s="621">
        <f t="shared" si="0"/>
        <v>0</v>
      </c>
      <c r="P34" s="622"/>
      <c r="Q34" s="623"/>
      <c r="R34" s="421" t="s">
        <v>434</v>
      </c>
    </row>
    <row r="35" spans="1:18" ht="18" customHeight="1">
      <c r="A35" s="605"/>
      <c r="B35" s="606"/>
      <c r="C35" s="695"/>
      <c r="D35" s="696"/>
      <c r="E35" s="697"/>
      <c r="F35" s="695"/>
      <c r="G35" s="696"/>
      <c r="H35" s="697"/>
      <c r="I35" s="618" t="s">
        <v>245</v>
      </c>
      <c r="J35" s="619"/>
      <c r="K35" s="620"/>
      <c r="L35" s="618" t="s">
        <v>245</v>
      </c>
      <c r="M35" s="619"/>
      <c r="N35" s="620"/>
      <c r="O35" s="658">
        <f t="shared" si="0"/>
        <v>0</v>
      </c>
      <c r="P35" s="659"/>
      <c r="Q35" s="660"/>
      <c r="R35" s="421" t="s">
        <v>435</v>
      </c>
    </row>
    <row r="36" spans="1:18" ht="18" customHeight="1">
      <c r="A36" s="605"/>
      <c r="B36" s="606"/>
      <c r="C36" s="661"/>
      <c r="D36" s="661"/>
      <c r="E36" s="661"/>
      <c r="F36" s="683"/>
      <c r="G36" s="684"/>
      <c r="H36" s="685"/>
      <c r="I36" s="680" t="s">
        <v>431</v>
      </c>
      <c r="J36" s="689">
        <f>SUM(I30,I32,I34)</f>
        <v>120</v>
      </c>
      <c r="K36" s="690"/>
      <c r="L36" s="680" t="s">
        <v>431</v>
      </c>
      <c r="M36" s="689">
        <f>SUM(L30,L32,L34)</f>
        <v>0</v>
      </c>
      <c r="N36" s="690"/>
      <c r="O36" s="680" t="s">
        <v>431</v>
      </c>
      <c r="P36" s="632">
        <f>SUM(O30,O32,O34)</f>
        <v>120</v>
      </c>
      <c r="Q36" s="633"/>
    </row>
    <row r="37" spans="1:18" ht="18" customHeight="1" thickBot="1">
      <c r="A37" s="607"/>
      <c r="B37" s="608"/>
      <c r="C37" s="682"/>
      <c r="D37" s="682"/>
      <c r="E37" s="682"/>
      <c r="F37" s="686"/>
      <c r="G37" s="687"/>
      <c r="H37" s="688"/>
      <c r="I37" s="681"/>
      <c r="J37" s="691">
        <f>SUM(I31,I33,I35)</f>
        <v>40</v>
      </c>
      <c r="K37" s="692"/>
      <c r="L37" s="681"/>
      <c r="M37" s="691">
        <f>SUM(L31,L33,L35)</f>
        <v>0</v>
      </c>
      <c r="N37" s="692"/>
      <c r="O37" s="681"/>
      <c r="P37" s="691">
        <f>SUM(O31,O33,O35)</f>
        <v>40</v>
      </c>
      <c r="Q37" s="693"/>
    </row>
    <row r="38" spans="1:18" s="485" customFormat="1" ht="24.75" customHeight="1">
      <c r="A38" s="543" t="s">
        <v>419</v>
      </c>
      <c r="B38" s="544"/>
      <c r="C38" s="489"/>
      <c r="D38" s="490"/>
      <c r="E38" s="490"/>
      <c r="F38" s="490"/>
      <c r="G38" s="486"/>
      <c r="H38" s="496" t="s">
        <v>452</v>
      </c>
      <c r="I38" s="486"/>
      <c r="J38" s="491"/>
      <c r="K38" s="491"/>
      <c r="L38" s="490"/>
      <c r="M38" s="491"/>
      <c r="N38" s="491"/>
      <c r="O38" s="490"/>
      <c r="P38" s="491"/>
      <c r="Q38" s="492"/>
    </row>
    <row r="39" spans="1:18" s="485" customFormat="1" ht="24.75" customHeight="1">
      <c r="A39" s="545"/>
      <c r="B39" s="546"/>
      <c r="C39" s="549">
        <f>基準額!D3</f>
        <v>2000</v>
      </c>
      <c r="D39" s="550"/>
      <c r="E39" s="550"/>
      <c r="F39" s="493" t="s">
        <v>361</v>
      </c>
      <c r="G39" s="551">
        <f>基準額!D4</f>
        <v>5000</v>
      </c>
      <c r="H39" s="551"/>
      <c r="I39" s="551"/>
      <c r="J39" s="487" t="s">
        <v>361</v>
      </c>
      <c r="K39" s="552">
        <f>基準額!B49</f>
        <v>0.5</v>
      </c>
      <c r="L39" s="552"/>
      <c r="M39" s="552"/>
      <c r="N39" s="493" t="s">
        <v>433</v>
      </c>
      <c r="O39" s="551">
        <f>ROUNDDOWN(基準額!E3*K39,-3)</f>
        <v>5000000</v>
      </c>
      <c r="P39" s="551"/>
      <c r="Q39" s="553"/>
    </row>
    <row r="40" spans="1:18" s="485" customFormat="1" ht="24.75" customHeight="1">
      <c r="A40" s="545"/>
      <c r="B40" s="546"/>
      <c r="C40" s="554" t="str">
        <f>基準額!H3</f>
        <v>計画：2,000.00㎡&lt;基準：2,400.00㎡</v>
      </c>
      <c r="D40" s="555"/>
      <c r="E40" s="555"/>
      <c r="F40" s="555" t="str">
        <f>基準額!H4</f>
        <v>計画：5,000円&lt;基準：123,100円</v>
      </c>
      <c r="G40" s="555"/>
      <c r="H40" s="555"/>
      <c r="I40" s="555"/>
      <c r="J40" s="555"/>
      <c r="K40" s="490"/>
      <c r="L40" s="490"/>
      <c r="M40" s="490"/>
      <c r="N40" s="490"/>
      <c r="O40" s="490"/>
      <c r="P40" s="490"/>
      <c r="Q40" s="488"/>
    </row>
    <row r="41" spans="1:18" s="485" customFormat="1" ht="24.75" customHeight="1" thickBot="1">
      <c r="A41" s="547"/>
      <c r="B41" s="548"/>
      <c r="C41" s="495" t="s">
        <v>451</v>
      </c>
      <c r="D41" s="494"/>
      <c r="E41" s="494"/>
      <c r="F41" s="484"/>
      <c r="G41" s="484"/>
      <c r="H41" s="484"/>
      <c r="I41" s="484"/>
      <c r="J41" s="484"/>
      <c r="K41" s="484"/>
      <c r="L41" s="484"/>
      <c r="M41" s="677" t="s">
        <v>253</v>
      </c>
      <c r="N41" s="677"/>
      <c r="O41" s="677" t="str">
        <f>基本情報!C29</f>
        <v>鉄筋コンクリート</v>
      </c>
      <c r="P41" s="677"/>
      <c r="Q41" s="678"/>
    </row>
    <row r="42" spans="1:18" ht="18" customHeight="1">
      <c r="A42" s="585" t="s">
        <v>420</v>
      </c>
      <c r="B42" s="586"/>
      <c r="C42" s="655" t="s">
        <v>421</v>
      </c>
      <c r="D42" s="656"/>
      <c r="E42" s="656"/>
      <c r="F42" s="656"/>
      <c r="G42" s="656"/>
      <c r="H42" s="656"/>
      <c r="I42" s="656"/>
      <c r="J42" s="656"/>
      <c r="K42" s="656"/>
      <c r="L42" s="656"/>
      <c r="M42" s="656"/>
      <c r="N42" s="656"/>
      <c r="O42" s="656"/>
      <c r="P42" s="656"/>
      <c r="Q42" s="657"/>
    </row>
    <row r="43" spans="1:18" ht="18" customHeight="1" thickBot="1">
      <c r="A43" s="587" t="s">
        <v>422</v>
      </c>
      <c r="B43" s="588"/>
      <c r="C43" s="651" t="s">
        <v>423</v>
      </c>
      <c r="D43" s="652"/>
      <c r="E43" s="652"/>
      <c r="F43" s="652"/>
      <c r="G43" s="652"/>
      <c r="H43" s="652"/>
      <c r="I43" s="652"/>
      <c r="J43" s="652"/>
      <c r="K43" s="652"/>
      <c r="L43" s="652"/>
      <c r="M43" s="652"/>
      <c r="N43" s="652"/>
      <c r="O43" s="652"/>
      <c r="P43" s="652"/>
      <c r="Q43" s="653"/>
    </row>
    <row r="44" spans="1:18" ht="18" customHeight="1">
      <c r="A44" s="654" t="s">
        <v>424</v>
      </c>
      <c r="B44" s="654"/>
      <c r="C44" s="654"/>
      <c r="D44" s="654"/>
      <c r="E44" s="654"/>
      <c r="F44" s="654"/>
      <c r="G44" s="654"/>
      <c r="H44" s="654"/>
      <c r="I44" s="654"/>
      <c r="J44" s="654"/>
      <c r="K44" s="654"/>
      <c r="L44" s="654"/>
      <c r="M44" s="654"/>
      <c r="N44" s="654"/>
      <c r="O44" s="654"/>
      <c r="P44" s="654"/>
      <c r="Q44" s="654"/>
    </row>
    <row r="45" spans="1:18" ht="18" customHeight="1">
      <c r="A45" s="654" t="s">
        <v>425</v>
      </c>
      <c r="B45" s="654"/>
      <c r="C45" s="654"/>
      <c r="D45" s="654"/>
      <c r="E45" s="654"/>
      <c r="F45" s="654"/>
      <c r="G45" s="654"/>
      <c r="H45" s="654"/>
      <c r="I45" s="654"/>
      <c r="J45" s="654"/>
      <c r="K45" s="654"/>
      <c r="L45" s="654"/>
      <c r="M45" s="654"/>
      <c r="N45" s="654"/>
      <c r="O45" s="654"/>
      <c r="P45" s="654"/>
      <c r="Q45" s="654"/>
    </row>
    <row r="46" spans="1:18" ht="18" customHeight="1">
      <c r="A46" s="654" t="s">
        <v>426</v>
      </c>
      <c r="B46" s="654"/>
      <c r="C46" s="654"/>
      <c r="D46" s="654"/>
      <c r="E46" s="654"/>
      <c r="F46" s="654"/>
      <c r="G46" s="654"/>
      <c r="H46" s="654"/>
      <c r="I46" s="654"/>
      <c r="J46" s="654"/>
      <c r="K46" s="654"/>
      <c r="L46" s="654"/>
      <c r="M46" s="654"/>
      <c r="N46" s="654"/>
      <c r="O46" s="654"/>
      <c r="P46" s="654"/>
      <c r="Q46" s="654"/>
    </row>
    <row r="47" spans="1:18" ht="18" customHeight="1">
      <c r="A47" s="558"/>
      <c r="B47" s="558"/>
      <c r="C47" s="558"/>
      <c r="D47" s="558"/>
      <c r="E47" s="558"/>
      <c r="F47" s="558"/>
      <c r="G47" s="558"/>
      <c r="H47" s="558"/>
      <c r="I47" s="558"/>
      <c r="J47" s="558"/>
      <c r="K47" s="558"/>
      <c r="L47" s="558"/>
      <c r="M47" s="558"/>
      <c r="N47" s="558"/>
      <c r="O47" s="558"/>
      <c r="P47" s="558"/>
      <c r="Q47" s="558"/>
    </row>
    <row r="48" spans="1:18" ht="18" customHeight="1">
      <c r="A48" s="558"/>
      <c r="B48" s="558"/>
      <c r="C48" s="558"/>
      <c r="D48" s="558"/>
      <c r="E48" s="558"/>
      <c r="F48" s="558"/>
      <c r="G48" s="558"/>
      <c r="H48" s="558"/>
      <c r="I48" s="558"/>
      <c r="J48" s="558"/>
      <c r="K48" s="558"/>
      <c r="L48" s="558"/>
      <c r="M48" s="558"/>
      <c r="N48" s="558"/>
      <c r="O48" s="558"/>
      <c r="P48" s="558"/>
      <c r="Q48" s="558"/>
    </row>
    <row r="49" ht="18" customHeight="1"/>
    <row r="50" ht="18"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sheetData>
  <sheetProtection sheet="1" objects="1" scenarios="1" selectLockedCells="1"/>
  <mergeCells count="145">
    <mergeCell ref="O41:Q41"/>
    <mergeCell ref="M41:N41"/>
    <mergeCell ref="E20:F20"/>
    <mergeCell ref="O36:O37"/>
    <mergeCell ref="C36:E37"/>
    <mergeCell ref="F36:H37"/>
    <mergeCell ref="J36:K36"/>
    <mergeCell ref="J37:K37"/>
    <mergeCell ref="M36:N36"/>
    <mergeCell ref="P36:Q36"/>
    <mergeCell ref="M37:N37"/>
    <mergeCell ref="P37:Q37"/>
    <mergeCell ref="I36:I37"/>
    <mergeCell ref="L36:L37"/>
    <mergeCell ref="C30:E31"/>
    <mergeCell ref="F32:H33"/>
    <mergeCell ref="F30:H31"/>
    <mergeCell ref="C32:E33"/>
    <mergeCell ref="C34:E35"/>
    <mergeCell ref="F34:H35"/>
    <mergeCell ref="A16:Q16"/>
    <mergeCell ref="A17:B17"/>
    <mergeCell ref="C17:G17"/>
    <mergeCell ref="H17:I17"/>
    <mergeCell ref="J17:Q17"/>
    <mergeCell ref="P26:Q26"/>
    <mergeCell ref="C27:D27"/>
    <mergeCell ref="E27:I27"/>
    <mergeCell ref="J27:M27"/>
    <mergeCell ref="N27:Q27"/>
    <mergeCell ref="C26:D26"/>
    <mergeCell ref="H26:I26"/>
    <mergeCell ref="J26:K26"/>
    <mergeCell ref="A48:Q48"/>
    <mergeCell ref="K19:L19"/>
    <mergeCell ref="P19:Q19"/>
    <mergeCell ref="M19:N19"/>
    <mergeCell ref="K18:L18"/>
    <mergeCell ref="M18:N18"/>
    <mergeCell ref="P18:Q18"/>
    <mergeCell ref="O20:P20"/>
    <mergeCell ref="C20:D20"/>
    <mergeCell ref="A43:B43"/>
    <mergeCell ref="C43:Q43"/>
    <mergeCell ref="A44:Q44"/>
    <mergeCell ref="A45:Q45"/>
    <mergeCell ref="A46:Q46"/>
    <mergeCell ref="A47:Q47"/>
    <mergeCell ref="A42:B42"/>
    <mergeCell ref="C42:Q42"/>
    <mergeCell ref="O34:Q34"/>
    <mergeCell ref="I35:K35"/>
    <mergeCell ref="L35:N35"/>
    <mergeCell ref="O35:Q35"/>
    <mergeCell ref="F22:G22"/>
    <mergeCell ref="F23:G23"/>
    <mergeCell ref="F24:G24"/>
    <mergeCell ref="A33:B37"/>
    <mergeCell ref="I33:K33"/>
    <mergeCell ref="L33:N33"/>
    <mergeCell ref="O33:Q33"/>
    <mergeCell ref="I34:K34"/>
    <mergeCell ref="L34:N34"/>
    <mergeCell ref="I31:K31"/>
    <mergeCell ref="L31:N31"/>
    <mergeCell ref="O31:Q31"/>
    <mergeCell ref="I32:K32"/>
    <mergeCell ref="L32:N32"/>
    <mergeCell ref="O32:Q32"/>
    <mergeCell ref="A28:B32"/>
    <mergeCell ref="I30:K30"/>
    <mergeCell ref="L30:N30"/>
    <mergeCell ref="O30:Q30"/>
    <mergeCell ref="C28:H28"/>
    <mergeCell ref="I28:Q28"/>
    <mergeCell ref="C29:E29"/>
    <mergeCell ref="L29:N29"/>
    <mergeCell ref="O29:Q29"/>
    <mergeCell ref="F29:H29"/>
    <mergeCell ref="I29:K29"/>
    <mergeCell ref="P23:Q23"/>
    <mergeCell ref="P24:Q24"/>
    <mergeCell ref="C25:D25"/>
    <mergeCell ref="H25:I25"/>
    <mergeCell ref="J25:K25"/>
    <mergeCell ref="L26:M26"/>
    <mergeCell ref="N26:O26"/>
    <mergeCell ref="L25:M25"/>
    <mergeCell ref="N25:O25"/>
    <mergeCell ref="P25:Q25"/>
    <mergeCell ref="C24:D24"/>
    <mergeCell ref="H24:I24"/>
    <mergeCell ref="J24:K24"/>
    <mergeCell ref="L24:M24"/>
    <mergeCell ref="N24:O24"/>
    <mergeCell ref="F25:G25"/>
    <mergeCell ref="F26:G26"/>
    <mergeCell ref="A1:B1"/>
    <mergeCell ref="O3:Q3"/>
    <mergeCell ref="A5:Q5"/>
    <mergeCell ref="M7:N7"/>
    <mergeCell ref="O7:Q7"/>
    <mergeCell ref="A8:B8"/>
    <mergeCell ref="A20:B20"/>
    <mergeCell ref="M20:N20"/>
    <mergeCell ref="C8:F8"/>
    <mergeCell ref="A10:D10"/>
    <mergeCell ref="E10:G10"/>
    <mergeCell ref="H10:K10"/>
    <mergeCell ref="L10:Q10"/>
    <mergeCell ref="A11:D11"/>
    <mergeCell ref="E11:G11"/>
    <mergeCell ref="A18:B18"/>
    <mergeCell ref="C18:I18"/>
    <mergeCell ref="A19:B19"/>
    <mergeCell ref="C19:I19"/>
    <mergeCell ref="H20:I20"/>
    <mergeCell ref="J20:K20"/>
    <mergeCell ref="A12:Q12"/>
    <mergeCell ref="A13:Q13"/>
    <mergeCell ref="A14:Q14"/>
    <mergeCell ref="A38:B41"/>
    <mergeCell ref="C39:E39"/>
    <mergeCell ref="G39:I39"/>
    <mergeCell ref="K39:M39"/>
    <mergeCell ref="O39:Q39"/>
    <mergeCell ref="C40:E40"/>
    <mergeCell ref="F40:J40"/>
    <mergeCell ref="H11:K11"/>
    <mergeCell ref="L11:Q11"/>
    <mergeCell ref="A21:B27"/>
    <mergeCell ref="C21:D22"/>
    <mergeCell ref="E21:I21"/>
    <mergeCell ref="J21:M21"/>
    <mergeCell ref="N21:Q21"/>
    <mergeCell ref="H22:I22"/>
    <mergeCell ref="J22:K22"/>
    <mergeCell ref="L22:M22"/>
    <mergeCell ref="N22:O22"/>
    <mergeCell ref="P22:Q22"/>
    <mergeCell ref="C23:D23"/>
    <mergeCell ref="H23:I23"/>
    <mergeCell ref="J23:K23"/>
    <mergeCell ref="L23:M23"/>
    <mergeCell ref="N23:O23"/>
  </mergeCells>
  <phoneticPr fontId="2"/>
  <pageMargins left="0.51181102362204722" right="0.27559055118110237" top="0.70866141732283472" bottom="0.31496062992125984" header="0.51181102362204722" footer="0.31496062992125984"/>
  <pageSetup paperSize="9" scale="72"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zoomScaleNormal="100" zoomScaleSheetLayoutView="100" workbookViewId="0"/>
  </sheetViews>
  <sheetFormatPr defaultRowHeight="13.5"/>
  <cols>
    <col min="1" max="1" width="3.375" customWidth="1"/>
    <col min="2" max="2" width="3.375" style="345" customWidth="1"/>
    <col min="3" max="3" width="17.625" style="390" customWidth="1"/>
    <col min="4" max="4" width="9.75" style="188" customWidth="1"/>
    <col min="5" max="5" width="17.625" customWidth="1"/>
    <col min="6" max="6" width="9.625" style="188" customWidth="1"/>
    <col min="7" max="7" width="9.625" customWidth="1"/>
    <col min="8" max="8" width="9.125" style="345" customWidth="1"/>
    <col min="9" max="9" width="17.625" style="390" customWidth="1"/>
    <col min="10" max="10" width="9.625" style="188" customWidth="1"/>
  </cols>
  <sheetData>
    <row r="1" spans="1:10">
      <c r="A1" t="s">
        <v>233</v>
      </c>
    </row>
    <row r="2" spans="1:10" ht="21.75" customHeight="1">
      <c r="A2" t="s">
        <v>93</v>
      </c>
    </row>
    <row r="3" spans="1:10" ht="7.5" customHeight="1" thickBot="1"/>
    <row r="4" spans="1:10" ht="15.95" customHeight="1">
      <c r="A4" s="347" t="s">
        <v>14</v>
      </c>
      <c r="B4" s="351" t="s">
        <v>12</v>
      </c>
      <c r="C4" s="706" t="s">
        <v>5</v>
      </c>
      <c r="D4" s="707"/>
      <c r="E4" s="708" t="s">
        <v>234</v>
      </c>
      <c r="F4" s="709"/>
      <c r="G4" s="709"/>
      <c r="H4" s="710"/>
      <c r="I4" s="706" t="s">
        <v>11</v>
      </c>
      <c r="J4" s="710"/>
    </row>
    <row r="5" spans="1:10" ht="15.95" customHeight="1" thickBot="1">
      <c r="A5" s="343" t="s">
        <v>15</v>
      </c>
      <c r="B5" s="352" t="s">
        <v>13</v>
      </c>
      <c r="C5" s="353" t="s">
        <v>6</v>
      </c>
      <c r="D5" s="354" t="s">
        <v>7</v>
      </c>
      <c r="E5" s="355" t="s">
        <v>6</v>
      </c>
      <c r="F5" s="356" t="s">
        <v>7</v>
      </c>
      <c r="G5" s="357" t="s">
        <v>8</v>
      </c>
      <c r="H5" s="358" t="s">
        <v>9</v>
      </c>
      <c r="I5" s="359" t="s">
        <v>10</v>
      </c>
      <c r="J5" s="360" t="s">
        <v>7</v>
      </c>
    </row>
    <row r="6" spans="1:10">
      <c r="A6" s="711"/>
      <c r="B6" s="361"/>
      <c r="C6" s="391"/>
      <c r="D6" s="363" t="s">
        <v>4</v>
      </c>
      <c r="E6" s="364"/>
      <c r="F6" s="365" t="s">
        <v>4</v>
      </c>
      <c r="G6" s="5"/>
      <c r="H6" s="366"/>
      <c r="I6" s="392"/>
      <c r="J6" s="367" t="s">
        <v>4</v>
      </c>
    </row>
    <row r="7" spans="1:10" ht="15.95" customHeight="1">
      <c r="A7" s="712"/>
      <c r="B7" s="719" t="s">
        <v>386</v>
      </c>
      <c r="C7" s="393" t="s">
        <v>438</v>
      </c>
      <c r="D7" s="394">
        <v>2000</v>
      </c>
      <c r="E7" s="413" t="s">
        <v>438</v>
      </c>
      <c r="F7" s="394">
        <v>2000</v>
      </c>
      <c r="G7" s="395"/>
      <c r="H7" s="396"/>
      <c r="I7" s="344" t="str">
        <f>E7&amp;""</f>
        <v>校舎A</v>
      </c>
      <c r="J7" s="368">
        <f>F7</f>
        <v>2000</v>
      </c>
    </row>
    <row r="8" spans="1:10" ht="15.95" customHeight="1">
      <c r="A8" s="712"/>
      <c r="B8" s="720"/>
      <c r="C8" s="397" t="s">
        <v>439</v>
      </c>
      <c r="D8" s="398">
        <v>2000</v>
      </c>
      <c r="E8" s="414" t="s">
        <v>439</v>
      </c>
      <c r="F8" s="398">
        <v>2000</v>
      </c>
      <c r="G8" s="399"/>
      <c r="H8" s="400" t="s">
        <v>385</v>
      </c>
      <c r="I8" s="67" t="str">
        <f t="shared" ref="I8:I18" si="0">E8&amp;""</f>
        <v>校舎B</v>
      </c>
      <c r="J8" s="369">
        <f t="shared" ref="J8:J18" si="1">F8</f>
        <v>2000</v>
      </c>
    </row>
    <row r="9" spans="1:10" ht="15.95" customHeight="1">
      <c r="A9" s="712"/>
      <c r="B9" s="720"/>
      <c r="C9" s="397"/>
      <c r="D9" s="398"/>
      <c r="E9" s="414"/>
      <c r="F9" s="398"/>
      <c r="G9" s="399"/>
      <c r="H9" s="400"/>
      <c r="I9" s="67" t="str">
        <f t="shared" si="0"/>
        <v/>
      </c>
      <c r="J9" s="369">
        <f t="shared" si="1"/>
        <v>0</v>
      </c>
    </row>
    <row r="10" spans="1:10" ht="15.95" customHeight="1">
      <c r="A10" s="712"/>
      <c r="B10" s="720"/>
      <c r="C10" s="397"/>
      <c r="D10" s="398"/>
      <c r="E10" s="414"/>
      <c r="F10" s="398"/>
      <c r="G10" s="399"/>
      <c r="H10" s="400"/>
      <c r="I10" s="67" t="str">
        <f t="shared" si="0"/>
        <v/>
      </c>
      <c r="J10" s="369">
        <f t="shared" si="1"/>
        <v>0</v>
      </c>
    </row>
    <row r="11" spans="1:10" ht="15.95" customHeight="1">
      <c r="A11" s="712"/>
      <c r="B11" s="720"/>
      <c r="C11" s="397"/>
      <c r="D11" s="398"/>
      <c r="E11" s="414"/>
      <c r="F11" s="398"/>
      <c r="G11" s="399"/>
      <c r="H11" s="400"/>
      <c r="I11" s="67" t="str">
        <f t="shared" si="0"/>
        <v/>
      </c>
      <c r="J11" s="369">
        <f t="shared" si="1"/>
        <v>0</v>
      </c>
    </row>
    <row r="12" spans="1:10" ht="15.95" customHeight="1">
      <c r="A12" s="712"/>
      <c r="B12" s="720"/>
      <c r="C12" s="397"/>
      <c r="D12" s="398"/>
      <c r="E12" s="414"/>
      <c r="F12" s="398"/>
      <c r="G12" s="399"/>
      <c r="H12" s="400"/>
      <c r="I12" s="67" t="str">
        <f t="shared" si="0"/>
        <v/>
      </c>
      <c r="J12" s="369">
        <f t="shared" si="1"/>
        <v>0</v>
      </c>
    </row>
    <row r="13" spans="1:10" ht="15.95" customHeight="1">
      <c r="A13" s="712"/>
      <c r="B13" s="720"/>
      <c r="C13" s="397"/>
      <c r="D13" s="398"/>
      <c r="E13" s="414"/>
      <c r="F13" s="398"/>
      <c r="G13" s="399"/>
      <c r="H13" s="400"/>
      <c r="I13" s="67" t="str">
        <f t="shared" si="0"/>
        <v/>
      </c>
      <c r="J13" s="369">
        <f t="shared" si="1"/>
        <v>0</v>
      </c>
    </row>
    <row r="14" spans="1:10" ht="15.95" customHeight="1">
      <c r="A14" s="712"/>
      <c r="B14" s="720"/>
      <c r="C14" s="397"/>
      <c r="D14" s="398"/>
      <c r="E14" s="414"/>
      <c r="F14" s="398"/>
      <c r="G14" s="399"/>
      <c r="H14" s="400"/>
      <c r="I14" s="67" t="str">
        <f t="shared" si="0"/>
        <v/>
      </c>
      <c r="J14" s="369">
        <f t="shared" si="1"/>
        <v>0</v>
      </c>
    </row>
    <row r="15" spans="1:10" ht="15.95" customHeight="1">
      <c r="A15" s="712"/>
      <c r="B15" s="720"/>
      <c r="C15" s="397"/>
      <c r="D15" s="398"/>
      <c r="E15" s="414"/>
      <c r="F15" s="398"/>
      <c r="G15" s="399"/>
      <c r="H15" s="400"/>
      <c r="I15" s="67" t="str">
        <f t="shared" si="0"/>
        <v/>
      </c>
      <c r="J15" s="369">
        <f t="shared" si="1"/>
        <v>0</v>
      </c>
    </row>
    <row r="16" spans="1:10" ht="15.95" customHeight="1">
      <c r="A16" s="712"/>
      <c r="B16" s="720"/>
      <c r="C16" s="397"/>
      <c r="D16" s="398"/>
      <c r="E16" s="414"/>
      <c r="F16" s="398"/>
      <c r="G16" s="399"/>
      <c r="H16" s="400"/>
      <c r="I16" s="67" t="str">
        <f t="shared" si="0"/>
        <v/>
      </c>
      <c r="J16" s="369">
        <f t="shared" si="1"/>
        <v>0</v>
      </c>
    </row>
    <row r="17" spans="1:10" ht="15.95" customHeight="1">
      <c r="A17" s="712"/>
      <c r="B17" s="720"/>
      <c r="C17" s="397"/>
      <c r="D17" s="398"/>
      <c r="E17" s="414"/>
      <c r="F17" s="398"/>
      <c r="G17" s="399"/>
      <c r="H17" s="400"/>
      <c r="I17" s="67" t="str">
        <f t="shared" si="0"/>
        <v/>
      </c>
      <c r="J17" s="369">
        <f t="shared" si="1"/>
        <v>0</v>
      </c>
    </row>
    <row r="18" spans="1:10" ht="15.95" customHeight="1" thickBot="1">
      <c r="A18" s="712"/>
      <c r="B18" s="720"/>
      <c r="C18" s="397"/>
      <c r="D18" s="398"/>
      <c r="E18" s="414"/>
      <c r="F18" s="398"/>
      <c r="G18" s="399"/>
      <c r="H18" s="400"/>
      <c r="I18" s="67" t="str">
        <f t="shared" si="0"/>
        <v/>
      </c>
      <c r="J18" s="369">
        <f t="shared" si="1"/>
        <v>0</v>
      </c>
    </row>
    <row r="19" spans="1:10" ht="15.95" customHeight="1" thickBot="1">
      <c r="A19" s="712"/>
      <c r="B19" s="352"/>
      <c r="C19" s="370" t="s">
        <v>49</v>
      </c>
      <c r="D19" s="371">
        <f>SUM(D7:D18)</f>
        <v>4000</v>
      </c>
      <c r="E19" s="415"/>
      <c r="F19" s="371">
        <f>SUM(F7:F18)</f>
        <v>4000</v>
      </c>
      <c r="G19" s="372"/>
      <c r="H19" s="373"/>
      <c r="I19" s="374"/>
      <c r="J19" s="401">
        <f>SUM(J7:J18)</f>
        <v>4000</v>
      </c>
    </row>
    <row r="20" spans="1:10" ht="15.95" customHeight="1">
      <c r="A20" s="712"/>
      <c r="B20" s="714" t="s">
        <v>16</v>
      </c>
      <c r="C20" s="715"/>
      <c r="D20" s="376"/>
      <c r="E20" s="416"/>
      <c r="F20" s="378">
        <f>SUMIF($H$7:$H$18,"対象外",F7:F18)</f>
        <v>2000</v>
      </c>
      <c r="G20" s="379"/>
      <c r="H20" s="380"/>
      <c r="I20" s="381"/>
      <c r="J20" s="382">
        <f>SUMIF($H$7:$H$18,"対象外",J7:J18)</f>
        <v>2000</v>
      </c>
    </row>
    <row r="21" spans="1:10" ht="15.95" customHeight="1" thickBot="1">
      <c r="A21" s="713"/>
      <c r="B21" s="716" t="s">
        <v>17</v>
      </c>
      <c r="C21" s="705"/>
      <c r="D21" s="383"/>
      <c r="E21" s="417"/>
      <c r="F21" s="385">
        <f>F19-F20</f>
        <v>2000</v>
      </c>
      <c r="G21" s="14"/>
      <c r="H21" s="386"/>
      <c r="I21" s="387"/>
      <c r="J21" s="388">
        <f>J19-J20</f>
        <v>2000</v>
      </c>
    </row>
    <row r="22" spans="1:10" ht="15.95" customHeight="1">
      <c r="A22" s="711"/>
      <c r="B22" s="721" t="s">
        <v>386</v>
      </c>
      <c r="C22" s="402"/>
      <c r="D22" s="403"/>
      <c r="E22" s="418"/>
      <c r="F22" s="403"/>
      <c r="G22" s="404"/>
      <c r="H22" s="405"/>
      <c r="I22" s="344" t="str">
        <f>E22&amp;""</f>
        <v/>
      </c>
      <c r="J22" s="368">
        <f>F22</f>
        <v>0</v>
      </c>
    </row>
    <row r="23" spans="1:10" ht="15.95" customHeight="1">
      <c r="A23" s="712"/>
      <c r="B23" s="720"/>
      <c r="C23" s="406"/>
      <c r="D23" s="398"/>
      <c r="E23" s="414"/>
      <c r="F23" s="398"/>
      <c r="G23" s="399"/>
      <c r="H23" s="400"/>
      <c r="I23" s="67" t="str">
        <f t="shared" ref="I23:I29" si="2">E23&amp;""</f>
        <v/>
      </c>
      <c r="J23" s="369">
        <f t="shared" ref="J23:J29" si="3">F23</f>
        <v>0</v>
      </c>
    </row>
    <row r="24" spans="1:10" ht="15.95" customHeight="1">
      <c r="A24" s="712"/>
      <c r="B24" s="720"/>
      <c r="C24" s="406"/>
      <c r="D24" s="398"/>
      <c r="E24" s="414"/>
      <c r="F24" s="398"/>
      <c r="G24" s="399"/>
      <c r="H24" s="400"/>
      <c r="I24" s="67" t="str">
        <f t="shared" si="2"/>
        <v/>
      </c>
      <c r="J24" s="369">
        <f t="shared" si="3"/>
        <v>0</v>
      </c>
    </row>
    <row r="25" spans="1:10" ht="15.95" customHeight="1">
      <c r="A25" s="712"/>
      <c r="B25" s="720"/>
      <c r="C25" s="406"/>
      <c r="D25" s="398"/>
      <c r="E25" s="414"/>
      <c r="F25" s="398"/>
      <c r="G25" s="399"/>
      <c r="H25" s="400"/>
      <c r="I25" s="67" t="str">
        <f t="shared" si="2"/>
        <v/>
      </c>
      <c r="J25" s="369">
        <f t="shared" si="3"/>
        <v>0</v>
      </c>
    </row>
    <row r="26" spans="1:10" ht="15.95" customHeight="1">
      <c r="A26" s="712"/>
      <c r="B26" s="720"/>
      <c r="C26" s="406"/>
      <c r="D26" s="398"/>
      <c r="E26" s="414"/>
      <c r="F26" s="398"/>
      <c r="G26" s="399"/>
      <c r="H26" s="400"/>
      <c r="I26" s="67" t="str">
        <f t="shared" si="2"/>
        <v/>
      </c>
      <c r="J26" s="369">
        <f t="shared" si="3"/>
        <v>0</v>
      </c>
    </row>
    <row r="27" spans="1:10" ht="15.95" customHeight="1">
      <c r="A27" s="712"/>
      <c r="B27" s="720"/>
      <c r="C27" s="406"/>
      <c r="D27" s="398"/>
      <c r="E27" s="414"/>
      <c r="F27" s="398"/>
      <c r="G27" s="399"/>
      <c r="H27" s="400"/>
      <c r="I27" s="67" t="str">
        <f t="shared" si="2"/>
        <v/>
      </c>
      <c r="J27" s="369">
        <f t="shared" si="3"/>
        <v>0</v>
      </c>
    </row>
    <row r="28" spans="1:10" ht="15.95" customHeight="1">
      <c r="A28" s="712"/>
      <c r="B28" s="720"/>
      <c r="C28" s="406"/>
      <c r="D28" s="398"/>
      <c r="E28" s="414"/>
      <c r="F28" s="398"/>
      <c r="G28" s="399"/>
      <c r="H28" s="400"/>
      <c r="I28" s="67" t="str">
        <f t="shared" si="2"/>
        <v/>
      </c>
      <c r="J28" s="369">
        <f t="shared" si="3"/>
        <v>0</v>
      </c>
    </row>
    <row r="29" spans="1:10" ht="15.95" customHeight="1" thickBot="1">
      <c r="A29" s="712"/>
      <c r="B29" s="720"/>
      <c r="C29" s="407"/>
      <c r="D29" s="408"/>
      <c r="E29" s="419"/>
      <c r="F29" s="408"/>
      <c r="G29" s="409"/>
      <c r="H29" s="410"/>
      <c r="I29" s="411" t="str">
        <f t="shared" si="2"/>
        <v/>
      </c>
      <c r="J29" s="412">
        <f t="shared" si="3"/>
        <v>0</v>
      </c>
    </row>
    <row r="30" spans="1:10" ht="15.95" customHeight="1" thickBot="1">
      <c r="A30" s="712"/>
      <c r="B30" s="352"/>
      <c r="C30" s="370" t="s">
        <v>49</v>
      </c>
      <c r="D30" s="389">
        <f>SUM(D22:D29)</f>
        <v>0</v>
      </c>
      <c r="E30" s="415"/>
      <c r="F30" s="389">
        <f>SUM(F22:F29)</f>
        <v>0</v>
      </c>
      <c r="G30" s="372"/>
      <c r="H30" s="373"/>
      <c r="I30" s="374"/>
      <c r="J30" s="375">
        <f>SUM(J22:J29)</f>
        <v>0</v>
      </c>
    </row>
    <row r="31" spans="1:10" ht="15.95" customHeight="1">
      <c r="A31" s="712"/>
      <c r="B31" s="721" t="s">
        <v>386</v>
      </c>
      <c r="C31" s="402"/>
      <c r="D31" s="403"/>
      <c r="E31" s="418"/>
      <c r="F31" s="403"/>
      <c r="G31" s="404"/>
      <c r="H31" s="405"/>
      <c r="I31" s="344" t="str">
        <f>E31&amp;""</f>
        <v/>
      </c>
      <c r="J31" s="368">
        <f>F31</f>
        <v>0</v>
      </c>
    </row>
    <row r="32" spans="1:10" ht="15.95" customHeight="1">
      <c r="A32" s="712"/>
      <c r="B32" s="720"/>
      <c r="C32" s="406"/>
      <c r="D32" s="398"/>
      <c r="E32" s="414"/>
      <c r="F32" s="398"/>
      <c r="G32" s="399"/>
      <c r="H32" s="400"/>
      <c r="I32" s="67" t="str">
        <f t="shared" ref="I32:I38" si="4">E32&amp;""</f>
        <v/>
      </c>
      <c r="J32" s="369">
        <f t="shared" ref="J32:J38" si="5">F32</f>
        <v>0</v>
      </c>
    </row>
    <row r="33" spans="1:10" ht="15.95" customHeight="1">
      <c r="A33" s="712"/>
      <c r="B33" s="720"/>
      <c r="C33" s="406"/>
      <c r="D33" s="398"/>
      <c r="E33" s="414"/>
      <c r="F33" s="398"/>
      <c r="G33" s="399"/>
      <c r="H33" s="400"/>
      <c r="I33" s="67" t="str">
        <f t="shared" si="4"/>
        <v/>
      </c>
      <c r="J33" s="369">
        <f t="shared" si="5"/>
        <v>0</v>
      </c>
    </row>
    <row r="34" spans="1:10" ht="15.95" customHeight="1">
      <c r="A34" s="712"/>
      <c r="B34" s="720"/>
      <c r="C34" s="406"/>
      <c r="D34" s="398"/>
      <c r="E34" s="414"/>
      <c r="F34" s="398"/>
      <c r="G34" s="399"/>
      <c r="H34" s="400"/>
      <c r="I34" s="67" t="str">
        <f t="shared" si="4"/>
        <v/>
      </c>
      <c r="J34" s="369">
        <f t="shared" si="5"/>
        <v>0</v>
      </c>
    </row>
    <row r="35" spans="1:10" ht="15.95" customHeight="1">
      <c r="A35" s="712"/>
      <c r="B35" s="720"/>
      <c r="C35" s="406"/>
      <c r="D35" s="398"/>
      <c r="E35" s="414"/>
      <c r="F35" s="398"/>
      <c r="G35" s="399"/>
      <c r="H35" s="400"/>
      <c r="I35" s="67" t="str">
        <f t="shared" si="4"/>
        <v/>
      </c>
      <c r="J35" s="369">
        <f t="shared" si="5"/>
        <v>0</v>
      </c>
    </row>
    <row r="36" spans="1:10" ht="15.95" customHeight="1">
      <c r="A36" s="712"/>
      <c r="B36" s="720"/>
      <c r="C36" s="406"/>
      <c r="D36" s="398"/>
      <c r="E36" s="414"/>
      <c r="F36" s="398"/>
      <c r="G36" s="399"/>
      <c r="H36" s="400"/>
      <c r="I36" s="67" t="str">
        <f t="shared" si="4"/>
        <v/>
      </c>
      <c r="J36" s="369">
        <f t="shared" si="5"/>
        <v>0</v>
      </c>
    </row>
    <row r="37" spans="1:10" ht="15.95" customHeight="1">
      <c r="A37" s="712"/>
      <c r="B37" s="720"/>
      <c r="C37" s="406"/>
      <c r="D37" s="398"/>
      <c r="E37" s="414"/>
      <c r="F37" s="398"/>
      <c r="G37" s="399"/>
      <c r="H37" s="400"/>
      <c r="I37" s="67" t="str">
        <f t="shared" si="4"/>
        <v/>
      </c>
      <c r="J37" s="369">
        <f t="shared" si="5"/>
        <v>0</v>
      </c>
    </row>
    <row r="38" spans="1:10" ht="15.95" customHeight="1" thickBot="1">
      <c r="A38" s="712"/>
      <c r="B38" s="720"/>
      <c r="C38" s="407"/>
      <c r="D38" s="408"/>
      <c r="E38" s="419"/>
      <c r="F38" s="408"/>
      <c r="G38" s="409"/>
      <c r="H38" s="410"/>
      <c r="I38" s="411" t="str">
        <f t="shared" si="4"/>
        <v/>
      </c>
      <c r="J38" s="412">
        <f t="shared" si="5"/>
        <v>0</v>
      </c>
    </row>
    <row r="39" spans="1:10" ht="15.95" customHeight="1" thickBot="1">
      <c r="A39" s="713"/>
      <c r="B39" s="352"/>
      <c r="C39" s="370" t="s">
        <v>49</v>
      </c>
      <c r="D39" s="389">
        <f>SUM(D31:D38)</f>
        <v>0</v>
      </c>
      <c r="E39" s="415"/>
      <c r="F39" s="389">
        <f>SUM(F31:F38)</f>
        <v>0</v>
      </c>
      <c r="G39" s="372"/>
      <c r="H39" s="373"/>
      <c r="I39" s="374"/>
      <c r="J39" s="375">
        <f>SUM(J31:J38)</f>
        <v>0</v>
      </c>
    </row>
    <row r="40" spans="1:10" ht="15.95" customHeight="1">
      <c r="A40" s="347" t="s">
        <v>18</v>
      </c>
      <c r="B40" s="717" t="s">
        <v>16</v>
      </c>
      <c r="C40" s="718"/>
      <c r="D40" s="376"/>
      <c r="E40" s="416"/>
      <c r="F40" s="378">
        <f>F20+F30+F39</f>
        <v>2000</v>
      </c>
      <c r="G40" s="379"/>
      <c r="H40" s="380"/>
      <c r="I40" s="381"/>
      <c r="J40" s="382">
        <f>J20+J30+J39</f>
        <v>2000</v>
      </c>
    </row>
    <row r="41" spans="1:10" ht="15.95" customHeight="1" thickBot="1">
      <c r="A41" s="343" t="s">
        <v>2</v>
      </c>
      <c r="B41" s="704" t="s">
        <v>17</v>
      </c>
      <c r="C41" s="705"/>
      <c r="D41" s="383"/>
      <c r="E41" s="417"/>
      <c r="F41" s="385">
        <f>F21</f>
        <v>2000</v>
      </c>
      <c r="G41" s="14"/>
      <c r="H41" s="386"/>
      <c r="I41" s="387"/>
      <c r="J41" s="388">
        <f>J21</f>
        <v>2000</v>
      </c>
    </row>
    <row r="42" spans="1:10" ht="4.5" customHeight="1"/>
    <row r="43" spans="1:10" ht="15" customHeight="1">
      <c r="A43" t="s">
        <v>94</v>
      </c>
    </row>
    <row r="44" spans="1:10" ht="15" customHeight="1">
      <c r="A44" t="s">
        <v>235</v>
      </c>
    </row>
    <row r="45" spans="1:10" ht="15" customHeight="1">
      <c r="A45" t="s">
        <v>446</v>
      </c>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heetViews>
  <sheetFormatPr defaultRowHeight="13.5"/>
  <cols>
    <col min="1" max="2" width="4.125" customWidth="1"/>
    <col min="3" max="3" width="13.375" customWidth="1"/>
    <col min="4" max="4" width="8.25" style="188" customWidth="1"/>
    <col min="5" max="5" width="8" style="247" customWidth="1"/>
    <col min="6" max="6" width="11.625" style="247" customWidth="1"/>
    <col min="7" max="7" width="8.25" style="188" customWidth="1"/>
    <col min="8" max="8" width="8" style="247" customWidth="1"/>
    <col min="9" max="9" width="10.25" style="247" customWidth="1"/>
    <col min="10" max="10" width="7.5" customWidth="1"/>
    <col min="11" max="11" width="8" customWidth="1"/>
    <col min="12" max="12" width="8.375" customWidth="1"/>
    <col min="13" max="13" width="12.875" customWidth="1"/>
    <col min="15" max="15" width="12.875" style="247" bestFit="1" customWidth="1"/>
    <col min="16" max="16" width="11.625" style="247" bestFit="1" customWidth="1"/>
    <col min="17" max="17" width="11.625" bestFit="1" customWidth="1"/>
  </cols>
  <sheetData>
    <row r="1" spans="1:13">
      <c r="A1" t="s">
        <v>236</v>
      </c>
    </row>
    <row r="3" spans="1:13" ht="19.5" customHeight="1">
      <c r="K3" s="3"/>
      <c r="L3" s="39"/>
    </row>
    <row r="5" spans="1:13" ht="23.25" customHeight="1">
      <c r="A5" s="738" t="s">
        <v>237</v>
      </c>
      <c r="B5" s="738"/>
      <c r="C5" s="738"/>
      <c r="D5" s="738"/>
      <c r="E5" s="738"/>
      <c r="F5" s="738"/>
      <c r="G5" s="738"/>
      <c r="H5" s="738"/>
      <c r="I5" s="738"/>
      <c r="J5" s="738"/>
      <c r="K5" s="738"/>
      <c r="L5" s="738"/>
      <c r="M5" s="738"/>
    </row>
    <row r="6" spans="1:13" ht="14.25" thickBot="1"/>
    <row r="7" spans="1:13" ht="19.5" customHeight="1" thickBot="1">
      <c r="A7" s="730" t="s">
        <v>0</v>
      </c>
      <c r="B7" s="739"/>
      <c r="C7" s="569" t="str">
        <f>基本情報!C4</f>
        <v>看護師等養成所施設整備事業</v>
      </c>
      <c r="D7" s="754"/>
    </row>
    <row r="8" spans="1:13" ht="15.95" customHeight="1" thickBot="1">
      <c r="M8" s="3" t="s">
        <v>20</v>
      </c>
    </row>
    <row r="9" spans="1:13" ht="18" customHeight="1">
      <c r="A9" s="734" t="s">
        <v>21</v>
      </c>
      <c r="B9" s="741" t="s">
        <v>22</v>
      </c>
      <c r="C9" s="741"/>
      <c r="D9" s="743" t="s">
        <v>23</v>
      </c>
      <c r="E9" s="744"/>
      <c r="F9" s="745"/>
      <c r="G9" s="746" t="s">
        <v>24</v>
      </c>
      <c r="H9" s="746"/>
      <c r="I9" s="746"/>
      <c r="J9" s="746"/>
      <c r="K9" s="746"/>
      <c r="L9" s="746"/>
      <c r="M9" s="747" t="s">
        <v>19</v>
      </c>
    </row>
    <row r="10" spans="1:13" ht="18" customHeight="1">
      <c r="A10" s="735"/>
      <c r="B10" s="742"/>
      <c r="C10" s="742"/>
      <c r="D10" s="748" t="s">
        <v>7</v>
      </c>
      <c r="E10" s="750" t="s">
        <v>25</v>
      </c>
      <c r="F10" s="752" t="s">
        <v>26</v>
      </c>
      <c r="G10" s="755">
        <f>基本情報!C7</f>
        <v>7</v>
      </c>
      <c r="H10" s="755"/>
      <c r="I10" s="756"/>
      <c r="J10" s="757" t="s">
        <v>244</v>
      </c>
      <c r="K10" s="758"/>
      <c r="L10" s="759"/>
      <c r="M10" s="735"/>
    </row>
    <row r="11" spans="1:13" ht="18" customHeight="1" thickBot="1">
      <c r="A11" s="740"/>
      <c r="B11" s="644"/>
      <c r="C11" s="644"/>
      <c r="D11" s="749"/>
      <c r="E11" s="751"/>
      <c r="F11" s="753"/>
      <c r="G11" s="189" t="s">
        <v>7</v>
      </c>
      <c r="H11" s="248" t="s">
        <v>25</v>
      </c>
      <c r="I11" s="248" t="s">
        <v>26</v>
      </c>
      <c r="J11" s="14" t="s">
        <v>7</v>
      </c>
      <c r="K11" s="14" t="s">
        <v>25</v>
      </c>
      <c r="L11" s="4" t="s">
        <v>26</v>
      </c>
      <c r="M11" s="740"/>
    </row>
    <row r="12" spans="1:13" ht="18" customHeight="1">
      <c r="A12" s="732" t="s">
        <v>29</v>
      </c>
      <c r="B12" s="734" t="s">
        <v>28</v>
      </c>
      <c r="D12" s="194" t="s">
        <v>4</v>
      </c>
      <c r="E12" s="249"/>
      <c r="F12" s="250"/>
      <c r="G12" s="190" t="s">
        <v>4</v>
      </c>
      <c r="H12" s="249"/>
      <c r="I12" s="249"/>
      <c r="J12" s="69"/>
      <c r="K12" s="5"/>
      <c r="L12" s="164"/>
      <c r="M12" s="9"/>
    </row>
    <row r="13" spans="1:13" ht="18" customHeight="1">
      <c r="A13" s="723"/>
      <c r="B13" s="735"/>
      <c r="C13" s="246" t="s">
        <v>349</v>
      </c>
      <c r="D13" s="276"/>
      <c r="E13" s="251" t="str">
        <f>IFERROR((F13/D13),"")</f>
        <v/>
      </c>
      <c r="F13" s="285"/>
      <c r="G13" s="286">
        <f>D13</f>
        <v>0</v>
      </c>
      <c r="H13" s="251" t="str">
        <f>IFERROR((I13/G13),"")</f>
        <v/>
      </c>
      <c r="I13" s="295">
        <f>F13</f>
        <v>0</v>
      </c>
      <c r="J13" s="165"/>
      <c r="K13" s="252"/>
      <c r="L13" s="166"/>
      <c r="M13" s="9"/>
    </row>
    <row r="14" spans="1:13" ht="18" customHeight="1">
      <c r="A14" s="723"/>
      <c r="B14" s="735"/>
      <c r="C14" s="13" t="s">
        <v>350</v>
      </c>
      <c r="D14" s="277"/>
      <c r="E14" s="251" t="str">
        <f t="shared" ref="E14:E30" si="0">IFERROR((F14/D14),"")</f>
        <v/>
      </c>
      <c r="F14" s="287"/>
      <c r="G14" s="288">
        <f t="shared" ref="G14:G21" si="1">D14</f>
        <v>0</v>
      </c>
      <c r="H14" s="253" t="str">
        <f t="shared" ref="H14:H30" si="2">IFERROR((I14/G14),"")</f>
        <v/>
      </c>
      <c r="I14" s="296">
        <f t="shared" ref="I14:I21" si="3">F14</f>
        <v>0</v>
      </c>
      <c r="J14" s="1"/>
      <c r="K14" s="254"/>
      <c r="L14" s="168"/>
      <c r="M14" s="9"/>
    </row>
    <row r="15" spans="1:13" ht="18" customHeight="1">
      <c r="A15" s="723"/>
      <c r="B15" s="735"/>
      <c r="C15" s="13" t="s">
        <v>351</v>
      </c>
      <c r="D15" s="277">
        <v>2000</v>
      </c>
      <c r="E15" s="251">
        <f t="shared" si="0"/>
        <v>5000</v>
      </c>
      <c r="F15" s="289">
        <v>10000000</v>
      </c>
      <c r="G15" s="288">
        <f t="shared" si="1"/>
        <v>2000</v>
      </c>
      <c r="H15" s="253">
        <f t="shared" si="2"/>
        <v>5000</v>
      </c>
      <c r="I15" s="296">
        <f t="shared" si="3"/>
        <v>10000000</v>
      </c>
      <c r="J15" s="1"/>
      <c r="K15" s="254"/>
      <c r="L15" s="168"/>
      <c r="M15" s="9"/>
    </row>
    <row r="16" spans="1:13" ht="18" customHeight="1" thickBot="1">
      <c r="A16" s="723"/>
      <c r="B16" s="735"/>
      <c r="C16" s="245" t="s">
        <v>352</v>
      </c>
      <c r="D16" s="278"/>
      <c r="E16" s="251" t="str">
        <f t="shared" si="0"/>
        <v/>
      </c>
      <c r="F16" s="290"/>
      <c r="G16" s="291">
        <f t="shared" si="1"/>
        <v>0</v>
      </c>
      <c r="H16" s="255" t="str">
        <f t="shared" si="2"/>
        <v/>
      </c>
      <c r="I16" s="297">
        <f t="shared" si="3"/>
        <v>0</v>
      </c>
      <c r="J16" s="96"/>
      <c r="K16" s="256"/>
      <c r="L16" s="170"/>
      <c r="M16" s="9"/>
    </row>
    <row r="17" spans="1:17" ht="18" customHeight="1">
      <c r="A17" s="723"/>
      <c r="B17" s="734" t="s">
        <v>50</v>
      </c>
      <c r="C17" s="154" t="s">
        <v>354</v>
      </c>
      <c r="D17" s="279"/>
      <c r="E17" s="257" t="str">
        <f t="shared" si="0"/>
        <v/>
      </c>
      <c r="F17" s="292"/>
      <c r="G17" s="279">
        <f t="shared" si="1"/>
        <v>0</v>
      </c>
      <c r="H17" s="257" t="str">
        <f t="shared" si="2"/>
        <v/>
      </c>
      <c r="I17" s="298">
        <f t="shared" si="3"/>
        <v>0</v>
      </c>
      <c r="J17" s="7"/>
      <c r="K17" s="7"/>
      <c r="L17" s="8"/>
      <c r="M17" s="9"/>
    </row>
    <row r="18" spans="1:17" ht="18" customHeight="1">
      <c r="A18" s="723"/>
      <c r="B18" s="736"/>
      <c r="C18" s="155" t="s">
        <v>353</v>
      </c>
      <c r="D18" s="277"/>
      <c r="E18" s="253" t="str">
        <f t="shared" si="0"/>
        <v/>
      </c>
      <c r="F18" s="287"/>
      <c r="G18" s="277">
        <f t="shared" si="1"/>
        <v>0</v>
      </c>
      <c r="H18" s="253" t="str">
        <f t="shared" si="2"/>
        <v/>
      </c>
      <c r="I18" s="299">
        <f t="shared" si="3"/>
        <v>0</v>
      </c>
      <c r="J18" s="1"/>
      <c r="K18" s="1"/>
      <c r="L18" s="171"/>
      <c r="M18" s="9"/>
    </row>
    <row r="19" spans="1:17" ht="18" customHeight="1">
      <c r="A19" s="723"/>
      <c r="B19" s="736"/>
      <c r="C19" s="155" t="s">
        <v>355</v>
      </c>
      <c r="D19" s="277"/>
      <c r="E19" s="253" t="str">
        <f t="shared" si="0"/>
        <v/>
      </c>
      <c r="F19" s="287"/>
      <c r="G19" s="277">
        <f t="shared" si="1"/>
        <v>0</v>
      </c>
      <c r="H19" s="253" t="str">
        <f t="shared" si="2"/>
        <v/>
      </c>
      <c r="I19" s="299">
        <f t="shared" si="3"/>
        <v>0</v>
      </c>
      <c r="J19" s="1"/>
      <c r="K19" s="1"/>
      <c r="L19" s="171"/>
      <c r="M19" s="17" t="s">
        <v>47</v>
      </c>
    </row>
    <row r="20" spans="1:17" ht="18" customHeight="1">
      <c r="A20" s="723"/>
      <c r="B20" s="736"/>
      <c r="C20" s="258"/>
      <c r="D20" s="277"/>
      <c r="E20" s="253" t="str">
        <f t="shared" si="0"/>
        <v/>
      </c>
      <c r="F20" s="287"/>
      <c r="G20" s="277">
        <f t="shared" si="1"/>
        <v>0</v>
      </c>
      <c r="H20" s="253" t="str">
        <f t="shared" si="2"/>
        <v/>
      </c>
      <c r="I20" s="299">
        <f t="shared" si="3"/>
        <v>0</v>
      </c>
      <c r="J20" s="1"/>
      <c r="K20" s="1"/>
      <c r="L20" s="171"/>
      <c r="M20" s="17" t="s">
        <v>48</v>
      </c>
    </row>
    <row r="21" spans="1:17" ht="18" customHeight="1">
      <c r="A21" s="723"/>
      <c r="B21" s="736"/>
      <c r="C21" s="13"/>
      <c r="D21" s="277"/>
      <c r="E21" s="253" t="str">
        <f t="shared" si="0"/>
        <v/>
      </c>
      <c r="F21" s="287"/>
      <c r="G21" s="277">
        <f t="shared" si="1"/>
        <v>0</v>
      </c>
      <c r="H21" s="253" t="str">
        <f t="shared" si="2"/>
        <v/>
      </c>
      <c r="I21" s="299">
        <f t="shared" si="3"/>
        <v>0</v>
      </c>
      <c r="J21" s="1"/>
      <c r="K21" s="1"/>
      <c r="L21" s="171"/>
      <c r="M21" s="9"/>
      <c r="Q21" s="18"/>
    </row>
    <row r="22" spans="1:17" ht="18" customHeight="1" thickBot="1">
      <c r="A22" s="723"/>
      <c r="B22" s="737"/>
      <c r="C22" s="16" t="s">
        <v>30</v>
      </c>
      <c r="D22" s="280">
        <f>SUM(D13:D21)</f>
        <v>2000</v>
      </c>
      <c r="E22" s="259">
        <f>IFERROR(F22/D22,0)</f>
        <v>5000</v>
      </c>
      <c r="F22" s="293">
        <f>SUM(F13:F21)</f>
        <v>10000000</v>
      </c>
      <c r="G22" s="280">
        <f>SUM(G13:G21)</f>
        <v>2000</v>
      </c>
      <c r="H22" s="259">
        <f>IFERROR(I22/G22,0)</f>
        <v>5000</v>
      </c>
      <c r="I22" s="300">
        <f>SUM(I13:I21)</f>
        <v>10000000</v>
      </c>
      <c r="J22" s="71"/>
      <c r="K22" s="71"/>
      <c r="L22" s="6"/>
      <c r="M22" s="9"/>
    </row>
    <row r="23" spans="1:17" ht="18" customHeight="1" thickBot="1">
      <c r="A23" s="733"/>
      <c r="B23" s="731" t="s">
        <v>31</v>
      </c>
      <c r="C23" s="731"/>
      <c r="D23" s="281">
        <f>SUM(D22)</f>
        <v>2000</v>
      </c>
      <c r="E23" s="260">
        <f>IFERROR(INT(F23/D23),0)</f>
        <v>5000</v>
      </c>
      <c r="F23" s="294">
        <f>SUM(F22)</f>
        <v>10000000</v>
      </c>
      <c r="G23" s="281">
        <f>SUM(G22)</f>
        <v>2000</v>
      </c>
      <c r="H23" s="260">
        <f>IFERROR(INT(I23/G23),0)</f>
        <v>5000</v>
      </c>
      <c r="I23" s="301">
        <f>SUM(I22)</f>
        <v>10000000</v>
      </c>
      <c r="J23" s="11"/>
      <c r="K23" s="74"/>
      <c r="L23" s="12"/>
      <c r="M23" s="9"/>
    </row>
    <row r="24" spans="1:17" ht="18" customHeight="1">
      <c r="A24" s="722" t="s">
        <v>32</v>
      </c>
      <c r="B24" s="725" t="s">
        <v>27</v>
      </c>
      <c r="C24" s="726"/>
      <c r="D24" s="282"/>
      <c r="E24" s="252" t="str">
        <f t="shared" si="0"/>
        <v/>
      </c>
      <c r="F24" s="285"/>
      <c r="G24" s="286">
        <f>D24</f>
        <v>0</v>
      </c>
      <c r="H24" s="252" t="str">
        <f t="shared" si="2"/>
        <v/>
      </c>
      <c r="I24" s="295">
        <f>F24</f>
        <v>0</v>
      </c>
      <c r="J24" s="165"/>
      <c r="K24" s="252"/>
      <c r="L24" s="166"/>
      <c r="M24" s="9"/>
    </row>
    <row r="25" spans="1:17" ht="18" customHeight="1">
      <c r="A25" s="723"/>
      <c r="B25" s="727" t="s">
        <v>33</v>
      </c>
      <c r="C25" s="728"/>
      <c r="D25" s="283"/>
      <c r="E25" s="253" t="str">
        <f t="shared" si="0"/>
        <v/>
      </c>
      <c r="F25" s="287"/>
      <c r="G25" s="288">
        <f t="shared" ref="G25:G30" si="4">D25</f>
        <v>0</v>
      </c>
      <c r="H25" s="253" t="str">
        <f t="shared" si="2"/>
        <v/>
      </c>
      <c r="I25" s="295">
        <f t="shared" ref="I25:I30" si="5">F25</f>
        <v>0</v>
      </c>
      <c r="J25" s="1"/>
      <c r="K25" s="254"/>
      <c r="L25" s="168"/>
      <c r="M25" s="9"/>
    </row>
    <row r="26" spans="1:17" ht="18" customHeight="1">
      <c r="A26" s="723"/>
      <c r="B26" s="727" t="s">
        <v>34</v>
      </c>
      <c r="C26" s="728"/>
      <c r="D26" s="283"/>
      <c r="E26" s="253" t="str">
        <f t="shared" si="0"/>
        <v/>
      </c>
      <c r="F26" s="287"/>
      <c r="G26" s="288">
        <f t="shared" si="4"/>
        <v>0</v>
      </c>
      <c r="H26" s="253" t="str">
        <f t="shared" si="2"/>
        <v/>
      </c>
      <c r="I26" s="295">
        <f t="shared" si="5"/>
        <v>0</v>
      </c>
      <c r="J26" s="1"/>
      <c r="K26" s="254"/>
      <c r="L26" s="168"/>
      <c r="M26" s="9"/>
    </row>
    <row r="27" spans="1:17" ht="18" customHeight="1">
      <c r="A27" s="723"/>
      <c r="B27" s="727" t="s">
        <v>35</v>
      </c>
      <c r="C27" s="728"/>
      <c r="D27" s="283"/>
      <c r="E27" s="253" t="str">
        <f t="shared" si="0"/>
        <v/>
      </c>
      <c r="F27" s="287"/>
      <c r="G27" s="288">
        <f t="shared" si="4"/>
        <v>0</v>
      </c>
      <c r="H27" s="253" t="str">
        <f t="shared" si="2"/>
        <v/>
      </c>
      <c r="I27" s="295">
        <f t="shared" si="5"/>
        <v>0</v>
      </c>
      <c r="J27" s="1"/>
      <c r="K27" s="254"/>
      <c r="L27" s="168"/>
      <c r="M27" s="9"/>
    </row>
    <row r="28" spans="1:17" ht="18" customHeight="1">
      <c r="A28" s="723"/>
      <c r="B28" s="727"/>
      <c r="C28" s="728"/>
      <c r="D28" s="283"/>
      <c r="E28" s="253" t="str">
        <f t="shared" si="0"/>
        <v/>
      </c>
      <c r="F28" s="287"/>
      <c r="G28" s="288">
        <f t="shared" si="4"/>
        <v>0</v>
      </c>
      <c r="H28" s="253" t="str">
        <f t="shared" si="2"/>
        <v/>
      </c>
      <c r="I28" s="295">
        <f t="shared" si="5"/>
        <v>0</v>
      </c>
      <c r="J28" s="1"/>
      <c r="K28" s="254"/>
      <c r="L28" s="168"/>
      <c r="M28" s="9"/>
    </row>
    <row r="29" spans="1:17" ht="18" customHeight="1">
      <c r="A29" s="723"/>
      <c r="B29" s="727"/>
      <c r="C29" s="728"/>
      <c r="D29" s="283"/>
      <c r="E29" s="253" t="str">
        <f t="shared" si="0"/>
        <v/>
      </c>
      <c r="F29" s="287"/>
      <c r="G29" s="288">
        <f t="shared" si="4"/>
        <v>0</v>
      </c>
      <c r="H29" s="253" t="str">
        <f t="shared" si="2"/>
        <v/>
      </c>
      <c r="I29" s="295">
        <f t="shared" si="5"/>
        <v>0</v>
      </c>
      <c r="J29" s="1"/>
      <c r="K29" s="254"/>
      <c r="L29" s="168"/>
      <c r="M29" s="9"/>
    </row>
    <row r="30" spans="1:17" ht="18" customHeight="1" thickBot="1">
      <c r="A30" s="723"/>
      <c r="B30" s="729"/>
      <c r="C30" s="729"/>
      <c r="D30" s="284"/>
      <c r="E30" s="255" t="str">
        <f t="shared" si="0"/>
        <v/>
      </c>
      <c r="F30" s="290"/>
      <c r="G30" s="291">
        <f t="shared" si="4"/>
        <v>0</v>
      </c>
      <c r="H30" s="255" t="str">
        <f t="shared" si="2"/>
        <v/>
      </c>
      <c r="I30" s="295">
        <f t="shared" si="5"/>
        <v>0</v>
      </c>
      <c r="J30" s="96"/>
      <c r="K30" s="256"/>
      <c r="L30" s="170"/>
      <c r="M30" s="9"/>
    </row>
    <row r="31" spans="1:17" ht="18" customHeight="1" thickBot="1">
      <c r="A31" s="724"/>
      <c r="B31" s="730" t="s">
        <v>36</v>
      </c>
      <c r="C31" s="731"/>
      <c r="D31" s="192">
        <f>SUM(D24:D30)</f>
        <v>0</v>
      </c>
      <c r="E31" s="260">
        <f>IFERROR((F31/D31),0)</f>
        <v>0</v>
      </c>
      <c r="F31" s="261">
        <f>SUM(F24:F30)</f>
        <v>0</v>
      </c>
      <c r="G31" s="193">
        <f>SUM(G24:G30)</f>
        <v>0</v>
      </c>
      <c r="H31" s="260">
        <f>IFERROR((I31/G31),0)</f>
        <v>0</v>
      </c>
      <c r="I31" s="262">
        <f>SUM(I24:I30)</f>
        <v>0</v>
      </c>
      <c r="J31" s="11"/>
      <c r="K31" s="262"/>
      <c r="L31" s="12"/>
      <c r="M31" s="9"/>
    </row>
    <row r="32" spans="1:17" ht="18" customHeight="1" thickBot="1">
      <c r="A32" s="15" t="s">
        <v>37</v>
      </c>
      <c r="B32" s="83"/>
      <c r="C32" s="84"/>
      <c r="D32" s="193">
        <f>D23+D31</f>
        <v>2000</v>
      </c>
      <c r="E32" s="260">
        <f>IFERROR(INT(F32/D32),0)</f>
        <v>5000</v>
      </c>
      <c r="F32" s="263">
        <f>F23+F31</f>
        <v>10000000</v>
      </c>
      <c r="G32" s="193">
        <f>G23+G31</f>
        <v>2000</v>
      </c>
      <c r="H32" s="260">
        <f>IFERROR(INT(I32/G32),0)</f>
        <v>5000</v>
      </c>
      <c r="I32" s="260">
        <f>I23+I31</f>
        <v>10000000</v>
      </c>
      <c r="J32" s="172"/>
      <c r="K32" s="11"/>
      <c r="L32" s="261"/>
      <c r="M32" s="9"/>
    </row>
    <row r="33" spans="1:13" ht="18" customHeight="1">
      <c r="A33" s="722" t="s">
        <v>39</v>
      </c>
      <c r="B33" s="725" t="s">
        <v>44</v>
      </c>
      <c r="C33" s="726"/>
      <c r="D33" s="195"/>
      <c r="E33" s="264"/>
      <c r="F33" s="285">
        <v>0</v>
      </c>
      <c r="G33" s="265"/>
      <c r="H33" s="264"/>
      <c r="I33" s="295">
        <f>F33</f>
        <v>0</v>
      </c>
      <c r="J33" s="156"/>
      <c r="K33" s="156"/>
      <c r="L33" s="166"/>
      <c r="M33" s="9"/>
    </row>
    <row r="34" spans="1:13" ht="18" customHeight="1">
      <c r="A34" s="723"/>
      <c r="B34" s="727" t="s">
        <v>45</v>
      </c>
      <c r="C34" s="728"/>
      <c r="D34" s="196"/>
      <c r="E34" s="266"/>
      <c r="F34" s="267">
        <f>様式1!H10</f>
        <v>5000000</v>
      </c>
      <c r="G34" s="268"/>
      <c r="H34" s="266"/>
      <c r="I34" s="253">
        <f>F34</f>
        <v>5000000</v>
      </c>
      <c r="J34" s="269"/>
      <c r="K34" s="157"/>
      <c r="L34" s="270"/>
      <c r="M34" s="9"/>
    </row>
    <row r="35" spans="1:13" ht="18" customHeight="1">
      <c r="A35" s="723"/>
      <c r="B35" s="727" t="s">
        <v>46</v>
      </c>
      <c r="C35" s="728"/>
      <c r="D35" s="196"/>
      <c r="E35" s="266"/>
      <c r="F35" s="287">
        <v>0</v>
      </c>
      <c r="G35" s="268"/>
      <c r="H35" s="266"/>
      <c r="I35" s="296">
        <f>F35</f>
        <v>0</v>
      </c>
      <c r="J35" s="269"/>
      <c r="K35" s="157"/>
      <c r="L35" s="270"/>
      <c r="M35" s="9"/>
    </row>
    <row r="36" spans="1:13" ht="18" customHeight="1">
      <c r="A36" s="723"/>
      <c r="B36" s="67" t="s">
        <v>40</v>
      </c>
      <c r="C36" s="68"/>
      <c r="D36" s="196"/>
      <c r="E36" s="266"/>
      <c r="F36" s="287">
        <v>0</v>
      </c>
      <c r="G36" s="268"/>
      <c r="H36" s="266"/>
      <c r="I36" s="296">
        <f t="shared" ref="I36:I38" si="6">F36</f>
        <v>0</v>
      </c>
      <c r="J36" s="269"/>
      <c r="K36" s="157"/>
      <c r="L36" s="270"/>
      <c r="M36" s="9"/>
    </row>
    <row r="37" spans="1:13" ht="18" customHeight="1">
      <c r="A37" s="723"/>
      <c r="B37" s="67" t="s">
        <v>41</v>
      </c>
      <c r="C37" s="68"/>
      <c r="D37" s="196"/>
      <c r="E37" s="266"/>
      <c r="F37" s="287">
        <f>様式1!C10</f>
        <v>0</v>
      </c>
      <c r="G37" s="268"/>
      <c r="H37" s="266"/>
      <c r="I37" s="296">
        <f t="shared" si="6"/>
        <v>0</v>
      </c>
      <c r="J37" s="269"/>
      <c r="K37" s="157"/>
      <c r="L37" s="270"/>
      <c r="M37" s="9"/>
    </row>
    <row r="38" spans="1:13" ht="18" customHeight="1">
      <c r="A38" s="723"/>
      <c r="B38" s="2" t="s">
        <v>42</v>
      </c>
      <c r="C38" s="2"/>
      <c r="D38" s="196"/>
      <c r="E38" s="266"/>
      <c r="F38" s="287">
        <v>0</v>
      </c>
      <c r="G38" s="268"/>
      <c r="H38" s="266"/>
      <c r="I38" s="296">
        <f t="shared" si="6"/>
        <v>0</v>
      </c>
      <c r="J38" s="269"/>
      <c r="K38" s="157"/>
      <c r="L38" s="270"/>
      <c r="M38" s="9"/>
    </row>
    <row r="39" spans="1:13" ht="18" customHeight="1">
      <c r="A39" s="723"/>
      <c r="B39" s="727" t="s">
        <v>43</v>
      </c>
      <c r="C39" s="728"/>
      <c r="D39" s="196"/>
      <c r="E39" s="266"/>
      <c r="F39" s="267">
        <f>F43-SUM(F33:F38)</f>
        <v>5000000</v>
      </c>
      <c r="G39" s="268"/>
      <c r="H39" s="266"/>
      <c r="I39" s="267">
        <f>I43-SUM(I33:I38)</f>
        <v>5000000</v>
      </c>
      <c r="J39" s="269"/>
      <c r="K39" s="157"/>
      <c r="L39" s="270"/>
      <c r="M39" s="9"/>
    </row>
    <row r="40" spans="1:13" ht="18" customHeight="1">
      <c r="A40" s="723"/>
      <c r="B40" s="727"/>
      <c r="C40" s="728"/>
      <c r="D40" s="196"/>
      <c r="E40" s="266"/>
      <c r="F40" s="267"/>
      <c r="G40" s="268"/>
      <c r="H40" s="266"/>
      <c r="I40" s="253"/>
      <c r="J40" s="157"/>
      <c r="K40" s="157"/>
      <c r="L40" s="168"/>
      <c r="M40" s="9"/>
    </row>
    <row r="41" spans="1:13" ht="18" customHeight="1">
      <c r="A41" s="723"/>
      <c r="B41" s="727"/>
      <c r="C41" s="728"/>
      <c r="D41" s="196"/>
      <c r="E41" s="266"/>
      <c r="F41" s="267"/>
      <c r="G41" s="268"/>
      <c r="H41" s="266"/>
      <c r="I41" s="253"/>
      <c r="J41" s="157"/>
      <c r="K41" s="157"/>
      <c r="L41" s="168"/>
      <c r="M41" s="9"/>
    </row>
    <row r="42" spans="1:13" ht="18" customHeight="1" thickBot="1">
      <c r="A42" s="723"/>
      <c r="B42" s="729"/>
      <c r="C42" s="729"/>
      <c r="D42" s="197"/>
      <c r="E42" s="271"/>
      <c r="F42" s="272"/>
      <c r="G42" s="273"/>
      <c r="H42" s="271"/>
      <c r="I42" s="255"/>
      <c r="J42" s="158"/>
      <c r="K42" s="158"/>
      <c r="L42" s="170"/>
      <c r="M42" s="9"/>
    </row>
    <row r="43" spans="1:13" ht="18" customHeight="1" thickBot="1">
      <c r="A43" s="724"/>
      <c r="B43" s="730" t="s">
        <v>2</v>
      </c>
      <c r="C43" s="731"/>
      <c r="D43" s="198"/>
      <c r="E43" s="274"/>
      <c r="F43" s="263">
        <f>SUM(F32)</f>
        <v>10000000</v>
      </c>
      <c r="G43" s="275"/>
      <c r="H43" s="274"/>
      <c r="I43" s="260">
        <f>SUM(I32)</f>
        <v>10000000</v>
      </c>
      <c r="J43" s="159"/>
      <c r="K43" s="159"/>
      <c r="L43" s="261"/>
      <c r="M43" s="10"/>
    </row>
  </sheetData>
  <sheetProtection sheet="1" objects="1" scenarios="1" selectLockedCells="1"/>
  <mergeCells count="35">
    <mergeCell ref="A5:M5"/>
    <mergeCell ref="A7:B7"/>
    <mergeCell ref="A9:A11"/>
    <mergeCell ref="B9:C11"/>
    <mergeCell ref="D9:F9"/>
    <mergeCell ref="G9:L9"/>
    <mergeCell ref="M9:M11"/>
    <mergeCell ref="D10:D11"/>
    <mergeCell ref="E10:E11"/>
    <mergeCell ref="F10:F11"/>
    <mergeCell ref="C7:D7"/>
    <mergeCell ref="G10:I10"/>
    <mergeCell ref="J10:L10"/>
    <mergeCell ref="A12:A23"/>
    <mergeCell ref="B12:B16"/>
    <mergeCell ref="B17:B22"/>
    <mergeCell ref="B23:C23"/>
    <mergeCell ref="A24:A31"/>
    <mergeCell ref="B24:C24"/>
    <mergeCell ref="B25:C25"/>
    <mergeCell ref="B26:C26"/>
    <mergeCell ref="B27:C27"/>
    <mergeCell ref="B28:C28"/>
    <mergeCell ref="B29:C29"/>
    <mergeCell ref="B30:C30"/>
    <mergeCell ref="B31:C31"/>
    <mergeCell ref="A33:A43"/>
    <mergeCell ref="B33:C33"/>
    <mergeCell ref="B34:C34"/>
    <mergeCell ref="B35:C35"/>
    <mergeCell ref="B39:C39"/>
    <mergeCell ref="B40:C40"/>
    <mergeCell ref="B41:C41"/>
    <mergeCell ref="B42:C42"/>
    <mergeCell ref="B43:C43"/>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RowHeight="13.5"/>
  <cols>
    <col min="1" max="3" width="3.25" style="307" customWidth="1"/>
    <col min="4" max="8" width="20" style="307" customWidth="1"/>
    <col min="9" max="11" width="3.25" style="307" customWidth="1"/>
    <col min="12" max="16384" width="9" style="307"/>
  </cols>
  <sheetData>
    <row r="1" spans="1:11" s="42" customFormat="1" ht="23.25" customHeight="1">
      <c r="A1" s="302" t="s">
        <v>267</v>
      </c>
      <c r="K1" s="303"/>
    </row>
    <row r="2" spans="1:11" s="305" customFormat="1" ht="17.25">
      <c r="A2" s="304"/>
      <c r="B2" s="304"/>
      <c r="C2" s="304"/>
      <c r="D2" s="304"/>
      <c r="E2" s="304"/>
      <c r="F2" s="304"/>
      <c r="G2" s="304"/>
      <c r="H2" s="304"/>
    </row>
    <row r="3" spans="1:11" ht="30" customHeight="1">
      <c r="A3" s="306" t="s">
        <v>268</v>
      </c>
    </row>
    <row r="4" spans="1:11" ht="30" customHeight="1">
      <c r="A4" s="762" t="s">
        <v>269</v>
      </c>
      <c r="B4" s="762"/>
      <c r="C4" s="762"/>
      <c r="D4" s="762"/>
      <c r="E4" s="762"/>
      <c r="F4" s="762"/>
      <c r="G4" s="762"/>
      <c r="H4" s="762"/>
      <c r="I4" s="762"/>
      <c r="J4" s="762"/>
    </row>
    <row r="5" spans="1:11" ht="15" customHeight="1">
      <c r="A5" s="308"/>
    </row>
    <row r="6" spans="1:11" ht="34.5" customHeight="1">
      <c r="B6" s="763" t="s">
        <v>270</v>
      </c>
      <c r="C6" s="764"/>
      <c r="D6" s="764"/>
      <c r="E6" s="764"/>
      <c r="F6" s="764"/>
      <c r="G6" s="764"/>
      <c r="H6" s="764"/>
      <c r="I6" s="764"/>
      <c r="J6" s="764"/>
    </row>
    <row r="7" spans="1:11" ht="15" customHeight="1"/>
    <row r="8" spans="1:11" ht="27.75" customHeight="1">
      <c r="A8" s="765" t="s">
        <v>132</v>
      </c>
      <c r="B8" s="765"/>
      <c r="C8" s="765"/>
      <c r="D8" s="765"/>
      <c r="E8" s="765"/>
      <c r="F8" s="765"/>
      <c r="G8" s="765"/>
      <c r="H8" s="765"/>
      <c r="I8" s="765"/>
      <c r="J8" s="765"/>
    </row>
    <row r="9" spans="1:11" ht="15" customHeight="1"/>
    <row r="10" spans="1:11" ht="15" customHeight="1">
      <c r="B10" s="307" t="s">
        <v>448</v>
      </c>
    </row>
    <row r="11" spans="1:11" ht="27.75" customHeight="1">
      <c r="A11" s="309"/>
      <c r="B11" s="760" t="s">
        <v>271</v>
      </c>
      <c r="C11" s="760"/>
      <c r="D11" s="760"/>
      <c r="E11" s="760"/>
      <c r="F11" s="760"/>
      <c r="G11" s="760"/>
      <c r="H11" s="760"/>
      <c r="I11" s="760"/>
      <c r="J11" s="760"/>
    </row>
    <row r="12" spans="1:11" ht="30" customHeight="1">
      <c r="A12" s="309"/>
      <c r="B12" s="310"/>
      <c r="C12" s="760" t="s">
        <v>272</v>
      </c>
      <c r="D12" s="760"/>
      <c r="E12" s="760"/>
      <c r="F12" s="760"/>
      <c r="G12" s="760"/>
      <c r="H12" s="760"/>
      <c r="I12" s="760"/>
      <c r="J12" s="760"/>
    </row>
    <row r="13" spans="1:11" ht="30" customHeight="1">
      <c r="A13" s="311"/>
      <c r="B13" s="310"/>
      <c r="C13" s="760" t="s">
        <v>273</v>
      </c>
      <c r="D13" s="760"/>
      <c r="E13" s="760"/>
      <c r="F13" s="760"/>
      <c r="G13" s="760"/>
      <c r="H13" s="760"/>
      <c r="I13" s="760"/>
      <c r="J13" s="760"/>
    </row>
    <row r="14" spans="1:11" ht="30" customHeight="1">
      <c r="A14" s="312"/>
      <c r="B14" s="310"/>
      <c r="C14" s="760" t="s">
        <v>274</v>
      </c>
      <c r="D14" s="760"/>
      <c r="E14" s="760"/>
      <c r="F14" s="760"/>
      <c r="G14" s="760"/>
      <c r="H14" s="760"/>
      <c r="I14" s="760"/>
      <c r="J14" s="760"/>
    </row>
    <row r="15" spans="1:11" ht="60" customHeight="1">
      <c r="A15" s="312"/>
      <c r="B15" s="310"/>
      <c r="C15" s="760" t="s">
        <v>275</v>
      </c>
      <c r="D15" s="760"/>
      <c r="E15" s="760"/>
      <c r="F15" s="760"/>
      <c r="G15" s="760"/>
      <c r="H15" s="760"/>
      <c r="I15" s="760"/>
      <c r="J15" s="760"/>
    </row>
    <row r="16" spans="1:11" ht="15" customHeight="1">
      <c r="A16" s="311"/>
      <c r="B16" s="310"/>
      <c r="C16" s="310"/>
      <c r="D16" s="310"/>
      <c r="E16" s="310"/>
      <c r="F16" s="310"/>
      <c r="G16" s="310"/>
      <c r="H16" s="310"/>
      <c r="I16" s="310"/>
      <c r="J16" s="310"/>
    </row>
    <row r="17" spans="1:11" ht="15" customHeight="1">
      <c r="A17" s="311"/>
      <c r="B17" s="481" t="s">
        <v>449</v>
      </c>
      <c r="C17" s="310"/>
      <c r="D17" s="310"/>
      <c r="E17" s="310"/>
      <c r="F17" s="310"/>
      <c r="G17" s="310"/>
      <c r="H17" s="310"/>
      <c r="I17" s="310"/>
      <c r="J17" s="310"/>
    </row>
    <row r="18" spans="1:11" ht="27.75" customHeight="1">
      <c r="B18" s="760" t="s">
        <v>276</v>
      </c>
      <c r="C18" s="761"/>
      <c r="D18" s="761"/>
      <c r="E18" s="761"/>
      <c r="F18" s="761"/>
      <c r="G18" s="761"/>
      <c r="H18" s="761"/>
      <c r="I18" s="761"/>
      <c r="J18" s="761"/>
    </row>
    <row r="19" spans="1:11" ht="28.5" customHeight="1">
      <c r="B19" s="310"/>
      <c r="C19" s="760" t="s">
        <v>277</v>
      </c>
      <c r="D19" s="761"/>
      <c r="E19" s="761"/>
      <c r="F19" s="761"/>
      <c r="G19" s="761"/>
      <c r="H19" s="761"/>
      <c r="I19" s="761"/>
      <c r="J19" s="761"/>
    </row>
    <row r="20" spans="1:11" ht="183.75" customHeight="1">
      <c r="B20" s="310"/>
      <c r="C20" s="310"/>
      <c r="D20" s="761" t="s">
        <v>278</v>
      </c>
      <c r="E20" s="761"/>
      <c r="F20" s="761"/>
      <c r="G20" s="761"/>
      <c r="H20" s="761"/>
      <c r="I20" s="761"/>
      <c r="J20" s="313"/>
    </row>
    <row r="21" spans="1:11" ht="27.75" customHeight="1">
      <c r="B21" s="310"/>
      <c r="C21" s="760" t="s">
        <v>279</v>
      </c>
      <c r="D21" s="761"/>
      <c r="E21" s="761"/>
      <c r="F21" s="761"/>
      <c r="G21" s="761"/>
      <c r="H21" s="761"/>
      <c r="I21" s="761"/>
      <c r="J21" s="761"/>
    </row>
    <row r="22" spans="1:11" ht="62.25" customHeight="1">
      <c r="B22" s="310"/>
      <c r="C22" s="310"/>
      <c r="D22" s="761" t="s">
        <v>280</v>
      </c>
      <c r="E22" s="761"/>
      <c r="F22" s="761"/>
      <c r="G22" s="761"/>
      <c r="H22" s="761"/>
      <c r="I22" s="761"/>
      <c r="J22" s="313"/>
    </row>
    <row r="23" spans="1:11" ht="15" customHeight="1">
      <c r="A23" s="314"/>
    </row>
    <row r="24" spans="1:11" ht="24.75" customHeight="1">
      <c r="A24" s="315"/>
      <c r="B24" s="768">
        <f>基本情報!C8</f>
        <v>45748</v>
      </c>
      <c r="C24" s="768"/>
      <c r="D24" s="768"/>
      <c r="E24" s="768"/>
      <c r="F24" s="768"/>
      <c r="G24" s="768"/>
      <c r="H24" s="768"/>
      <c r="I24" s="768"/>
      <c r="J24" s="768"/>
    </row>
    <row r="25" spans="1:11" ht="15" customHeight="1">
      <c r="A25" s="309"/>
    </row>
    <row r="26" spans="1:11" ht="24.75" customHeight="1">
      <c r="A26" s="309" t="s">
        <v>281</v>
      </c>
      <c r="B26" s="307" t="s">
        <v>282</v>
      </c>
    </row>
    <row r="27" spans="1:11" ht="15" customHeight="1">
      <c r="A27" s="316"/>
    </row>
    <row r="28" spans="1:11" ht="40.5" customHeight="1">
      <c r="A28" s="317"/>
      <c r="E28" s="318" t="s">
        <v>283</v>
      </c>
      <c r="F28" s="767" t="str">
        <f>基本情報!C10</f>
        <v>兵庫県神戸市○○</v>
      </c>
      <c r="G28" s="767"/>
      <c r="H28" s="767"/>
      <c r="I28" s="767"/>
      <c r="J28" s="767"/>
      <c r="K28" s="767"/>
    </row>
    <row r="29" spans="1:11" ht="40.5" customHeight="1">
      <c r="A29" s="317"/>
      <c r="E29" s="318" t="s">
        <v>284</v>
      </c>
      <c r="F29" s="767" t="str">
        <f>基本情報!C12</f>
        <v>○○法人 ○○会</v>
      </c>
      <c r="G29" s="767"/>
      <c r="H29" s="767"/>
      <c r="I29" s="767"/>
      <c r="J29" s="767"/>
      <c r="K29" s="767"/>
    </row>
    <row r="30" spans="1:11" ht="40.5" customHeight="1">
      <c r="A30" s="317"/>
      <c r="E30" s="318"/>
      <c r="F30" s="767" t="str">
        <f>基本情報!C15</f>
        <v>○○病院</v>
      </c>
      <c r="G30" s="767"/>
      <c r="H30" s="767"/>
      <c r="I30" s="767"/>
      <c r="J30" s="767"/>
      <c r="K30" s="767"/>
    </row>
    <row r="31" spans="1:11" ht="40.5" customHeight="1">
      <c r="E31" s="318" t="s">
        <v>285</v>
      </c>
      <c r="F31" s="767" t="str">
        <f>基本情報!C13</f>
        <v>理事長　○○○○</v>
      </c>
      <c r="G31" s="767"/>
      <c r="H31" s="767"/>
      <c r="I31" s="767"/>
      <c r="J31" s="767"/>
      <c r="K31" s="767"/>
    </row>
    <row r="32" spans="1:11" ht="40.5" customHeight="1">
      <c r="E32" s="319" t="s">
        <v>128</v>
      </c>
      <c r="F32" s="769" t="str">
        <f>基本情報!C25</f>
        <v>0123-456-789</v>
      </c>
      <c r="G32" s="769"/>
      <c r="H32" s="769"/>
      <c r="I32" s="769"/>
      <c r="J32" s="769"/>
      <c r="K32" s="769"/>
    </row>
    <row r="33" spans="5:11" ht="40.5" customHeight="1">
      <c r="E33" s="319" t="s">
        <v>185</v>
      </c>
      <c r="F33" s="766" t="str">
        <f>基本情報!C26</f>
        <v>sample@pref.hyogo.lg.jp</v>
      </c>
      <c r="G33" s="766"/>
      <c r="H33" s="766"/>
      <c r="I33" s="766"/>
      <c r="J33" s="766"/>
      <c r="K33" s="766"/>
    </row>
    <row r="34" spans="5:11" ht="30" customHeight="1"/>
    <row r="35" spans="5:11" ht="30" customHeight="1"/>
    <row r="36" spans="5:11" ht="30" customHeight="1"/>
  </sheetData>
  <sheetProtection sheet="1" selectLockedCells="1"/>
  <mergeCells count="20">
    <mergeCell ref="F33:K33"/>
    <mergeCell ref="F30:K30"/>
    <mergeCell ref="D22:I22"/>
    <mergeCell ref="B24:J24"/>
    <mergeCell ref="F28:K28"/>
    <mergeCell ref="F29:K29"/>
    <mergeCell ref="F31:K31"/>
    <mergeCell ref="F32:K32"/>
    <mergeCell ref="C21:J21"/>
    <mergeCell ref="A4:J4"/>
    <mergeCell ref="B6:J6"/>
    <mergeCell ref="A8:J8"/>
    <mergeCell ref="B11:J11"/>
    <mergeCell ref="C12:J12"/>
    <mergeCell ref="C13:J13"/>
    <mergeCell ref="C14:J14"/>
    <mergeCell ref="C15:J15"/>
    <mergeCell ref="B18:J18"/>
    <mergeCell ref="C19:J19"/>
    <mergeCell ref="D20:I20"/>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sqref="A1:L1"/>
    </sheetView>
  </sheetViews>
  <sheetFormatPr defaultRowHeight="13.5"/>
  <cols>
    <col min="1" max="1" width="19.625" style="116" customWidth="1"/>
    <col min="2" max="2" width="9" style="116"/>
    <col min="3" max="3" width="3.375" style="116" customWidth="1"/>
    <col min="4" max="4" width="9" style="116"/>
    <col min="5" max="5" width="8.75" style="116" customWidth="1"/>
    <col min="6" max="6" width="9" style="116"/>
    <col min="7" max="7" width="11.25" style="116" customWidth="1"/>
    <col min="8" max="8" width="4.625" style="116" customWidth="1"/>
    <col min="9" max="9" width="9" style="116"/>
    <col min="10" max="10" width="4.75" style="116" customWidth="1"/>
    <col min="11" max="12" width="9" style="116"/>
    <col min="13" max="13" width="4.375" style="116" customWidth="1"/>
    <col min="14" max="16384" width="9" style="116"/>
  </cols>
  <sheetData>
    <row r="1" spans="1:13" ht="24">
      <c r="A1" s="778" t="s">
        <v>286</v>
      </c>
      <c r="B1" s="778"/>
      <c r="C1" s="778"/>
      <c r="D1" s="778"/>
      <c r="E1" s="778"/>
      <c r="F1" s="778"/>
      <c r="G1" s="778"/>
      <c r="H1" s="778"/>
      <c r="I1" s="778"/>
      <c r="J1" s="778"/>
      <c r="K1" s="778"/>
      <c r="L1" s="778"/>
    </row>
    <row r="3" spans="1:13" ht="19.5" customHeight="1">
      <c r="A3" s="117"/>
      <c r="B3" s="779" t="s">
        <v>287</v>
      </c>
      <c r="C3" s="780"/>
      <c r="D3" s="780"/>
      <c r="E3" s="780"/>
      <c r="F3" s="780"/>
      <c r="G3" s="780"/>
      <c r="H3" s="780"/>
      <c r="I3" s="781"/>
      <c r="J3" s="117"/>
      <c r="K3" s="117"/>
      <c r="L3" s="117"/>
      <c r="M3" s="117"/>
    </row>
    <row r="4" spans="1:13" ht="27.75" customHeight="1" thickBot="1">
      <c r="A4" s="118"/>
      <c r="B4" s="782" t="s">
        <v>288</v>
      </c>
      <c r="C4" s="782"/>
      <c r="D4" s="782"/>
      <c r="E4" s="782"/>
      <c r="F4" s="782"/>
      <c r="G4" s="782"/>
      <c r="H4" s="782"/>
      <c r="I4" s="782"/>
      <c r="J4" s="783" t="s">
        <v>289</v>
      </c>
      <c r="K4" s="783"/>
      <c r="L4" s="783"/>
    </row>
    <row r="5" spans="1:13" ht="18" customHeight="1">
      <c r="A5" s="119"/>
      <c r="B5" s="784" t="s">
        <v>290</v>
      </c>
      <c r="C5" s="785"/>
      <c r="D5" s="785"/>
      <c r="E5" s="785"/>
      <c r="F5" s="785"/>
      <c r="G5" s="785"/>
      <c r="H5" s="785"/>
      <c r="I5" s="785"/>
      <c r="J5" s="785"/>
      <c r="K5" s="785"/>
      <c r="L5" s="786"/>
    </row>
    <row r="6" spans="1:13" ht="18" customHeight="1">
      <c r="A6" s="320" t="s">
        <v>291</v>
      </c>
      <c r="B6" s="787" t="s">
        <v>292</v>
      </c>
      <c r="C6" s="788"/>
      <c r="D6" s="788"/>
      <c r="E6" s="788"/>
      <c r="F6" s="788"/>
      <c r="G6" s="788"/>
      <c r="H6" s="788"/>
      <c r="I6" s="788"/>
      <c r="J6" s="788"/>
      <c r="K6" s="788"/>
      <c r="L6" s="789"/>
    </row>
    <row r="7" spans="1:13" ht="18" customHeight="1">
      <c r="A7" s="181" t="s">
        <v>293</v>
      </c>
      <c r="B7" s="787" t="s">
        <v>294</v>
      </c>
      <c r="C7" s="788"/>
      <c r="D7" s="788"/>
      <c r="E7" s="788"/>
      <c r="F7" s="788"/>
      <c r="G7" s="788"/>
      <c r="H7" s="788"/>
      <c r="I7" s="788"/>
      <c r="J7" s="788"/>
      <c r="K7" s="788"/>
      <c r="L7" s="789"/>
    </row>
    <row r="8" spans="1:13" ht="18" customHeight="1" thickBot="1">
      <c r="A8" s="120"/>
      <c r="B8" s="790" t="s">
        <v>295</v>
      </c>
      <c r="C8" s="791"/>
      <c r="D8" s="791"/>
      <c r="E8" s="791"/>
      <c r="F8" s="791"/>
      <c r="G8" s="791"/>
      <c r="H8" s="791"/>
      <c r="I8" s="791"/>
      <c r="J8" s="791"/>
      <c r="K8" s="791"/>
      <c r="L8" s="792"/>
    </row>
    <row r="9" spans="1:13" ht="14.25" thickBot="1">
      <c r="A9" s="121" t="s">
        <v>117</v>
      </c>
      <c r="B9" s="793"/>
      <c r="C9" s="794"/>
      <c r="D9" s="794"/>
      <c r="E9" s="794"/>
      <c r="F9" s="794"/>
      <c r="G9" s="794"/>
      <c r="H9" s="794"/>
      <c r="I9" s="794"/>
      <c r="J9" s="794"/>
      <c r="K9" s="794"/>
      <c r="L9" s="795"/>
    </row>
    <row r="10" spans="1:13">
      <c r="A10" s="121"/>
      <c r="B10" s="796" t="str">
        <f>基本情報!C10&amp;""</f>
        <v>兵庫県神戸市○○</v>
      </c>
      <c r="C10" s="797"/>
      <c r="D10" s="797"/>
      <c r="E10" s="797"/>
      <c r="F10" s="797"/>
      <c r="G10" s="797"/>
      <c r="H10" s="797"/>
      <c r="I10" s="797"/>
      <c r="J10" s="797"/>
      <c r="K10" s="797"/>
      <c r="L10" s="798"/>
    </row>
    <row r="11" spans="1:13">
      <c r="A11" s="122" t="s">
        <v>296</v>
      </c>
      <c r="B11" s="799"/>
      <c r="C11" s="800"/>
      <c r="D11" s="800"/>
      <c r="E11" s="800"/>
      <c r="F11" s="800"/>
      <c r="G11" s="800"/>
      <c r="H11" s="800"/>
      <c r="I11" s="800"/>
      <c r="J11" s="800"/>
      <c r="K11" s="800"/>
      <c r="L11" s="801"/>
    </row>
    <row r="12" spans="1:13" ht="14.25" thickBot="1">
      <c r="A12" s="123"/>
      <c r="B12" s="802"/>
      <c r="C12" s="803"/>
      <c r="D12" s="803"/>
      <c r="E12" s="803"/>
      <c r="F12" s="803"/>
      <c r="G12" s="803"/>
      <c r="H12" s="803"/>
      <c r="I12" s="803"/>
      <c r="J12" s="803"/>
      <c r="K12" s="803"/>
      <c r="L12" s="804"/>
    </row>
    <row r="13" spans="1:13" ht="18.75" customHeight="1" thickBot="1">
      <c r="A13" s="121" t="s">
        <v>117</v>
      </c>
      <c r="B13" s="805"/>
      <c r="C13" s="806"/>
      <c r="D13" s="806"/>
      <c r="E13" s="806"/>
      <c r="F13" s="806"/>
      <c r="G13" s="806"/>
      <c r="H13" s="806"/>
      <c r="I13" s="806"/>
      <c r="J13" s="806"/>
      <c r="K13" s="806"/>
      <c r="L13" s="807"/>
    </row>
    <row r="14" spans="1:13" ht="18.75" customHeight="1">
      <c r="A14" s="770" t="s">
        <v>297</v>
      </c>
      <c r="B14" s="772" t="str">
        <f>基本情報!C12&amp;""</f>
        <v>○○法人 ○○会</v>
      </c>
      <c r="C14" s="773"/>
      <c r="D14" s="773"/>
      <c r="E14" s="773"/>
      <c r="F14" s="773"/>
      <c r="G14" s="773"/>
      <c r="H14" s="773"/>
      <c r="I14" s="773"/>
      <c r="J14" s="773"/>
      <c r="K14" s="773"/>
      <c r="L14" s="774"/>
    </row>
    <row r="15" spans="1:13" ht="18.75" customHeight="1" thickBot="1">
      <c r="A15" s="771"/>
      <c r="B15" s="775"/>
      <c r="C15" s="776"/>
      <c r="D15" s="776"/>
      <c r="E15" s="776"/>
      <c r="F15" s="776"/>
      <c r="G15" s="776"/>
      <c r="H15" s="776"/>
      <c r="I15" s="776"/>
      <c r="J15" s="776"/>
      <c r="K15" s="776"/>
      <c r="L15" s="777"/>
    </row>
    <row r="16" spans="1:13" ht="24.75" customHeight="1" thickBot="1">
      <c r="A16" s="124" t="s">
        <v>298</v>
      </c>
      <c r="B16" s="125"/>
      <c r="C16" s="126" t="s">
        <v>245</v>
      </c>
      <c r="D16" s="127"/>
      <c r="E16" s="808" t="s">
        <v>299</v>
      </c>
      <c r="F16" s="809"/>
      <c r="G16" s="810"/>
      <c r="H16" s="811"/>
      <c r="I16" s="811"/>
      <c r="J16" s="811"/>
      <c r="K16" s="811"/>
      <c r="L16" s="812"/>
    </row>
    <row r="17" spans="1:14" ht="24.75" customHeight="1" thickBot="1">
      <c r="A17" s="124" t="s">
        <v>300</v>
      </c>
      <c r="B17" s="808" t="str">
        <f>基本情報!C24&amp;""</f>
        <v>兵庫　太郎</v>
      </c>
      <c r="C17" s="813"/>
      <c r="D17" s="809"/>
      <c r="E17" s="808" t="s">
        <v>301</v>
      </c>
      <c r="F17" s="809"/>
      <c r="G17" s="808" t="str">
        <f>基本情報!C25&amp;""</f>
        <v>0123-456-789</v>
      </c>
      <c r="H17" s="813"/>
      <c r="I17" s="813"/>
      <c r="J17" s="813"/>
      <c r="K17" s="813"/>
      <c r="L17" s="809"/>
    </row>
    <row r="18" spans="1:14" ht="24.75" customHeight="1" thickBot="1">
      <c r="A18" s="834" t="s">
        <v>302</v>
      </c>
      <c r="B18" s="836" t="str">
        <f>基本情報!C24&amp;""</f>
        <v>兵庫　太郎</v>
      </c>
      <c r="C18" s="837"/>
      <c r="D18" s="838"/>
      <c r="E18" s="808" t="s">
        <v>301</v>
      </c>
      <c r="F18" s="809"/>
      <c r="G18" s="808" t="str">
        <f>基本情報!C25&amp;""</f>
        <v>0123-456-789</v>
      </c>
      <c r="H18" s="813"/>
      <c r="I18" s="813"/>
      <c r="J18" s="813"/>
      <c r="K18" s="813"/>
      <c r="L18" s="809"/>
    </row>
    <row r="19" spans="1:14" ht="24.75" customHeight="1" thickBot="1">
      <c r="A19" s="835"/>
      <c r="B19" s="839"/>
      <c r="C19" s="840"/>
      <c r="D19" s="841"/>
      <c r="E19" s="808" t="s">
        <v>303</v>
      </c>
      <c r="F19" s="809"/>
      <c r="G19" s="808" t="str">
        <f>基本情報!C26&amp;""</f>
        <v>sample@pref.hyogo.lg.jp</v>
      </c>
      <c r="H19" s="813"/>
      <c r="I19" s="813"/>
      <c r="J19" s="813"/>
      <c r="K19" s="813"/>
      <c r="L19" s="809"/>
    </row>
    <row r="20" spans="1:14" ht="21.75" customHeight="1">
      <c r="A20" s="121" t="s">
        <v>304</v>
      </c>
      <c r="B20" s="814" t="s">
        <v>305</v>
      </c>
      <c r="C20" s="815"/>
      <c r="D20" s="815"/>
      <c r="E20" s="815"/>
      <c r="F20" s="815"/>
      <c r="G20" s="815"/>
      <c r="H20" s="815"/>
      <c r="I20" s="815"/>
      <c r="J20" s="815"/>
      <c r="K20" s="815"/>
      <c r="L20" s="816"/>
    </row>
    <row r="21" spans="1:14" ht="24.75" customHeight="1" thickBot="1">
      <c r="A21" s="129" t="s">
        <v>306</v>
      </c>
      <c r="B21" s="817"/>
      <c r="C21" s="818"/>
      <c r="D21" s="818"/>
      <c r="E21" s="818"/>
      <c r="F21" s="818"/>
      <c r="G21" s="818"/>
      <c r="H21" s="818"/>
      <c r="I21" s="818"/>
      <c r="J21" s="818"/>
      <c r="K21" s="818"/>
      <c r="L21" s="819"/>
    </row>
    <row r="22" spans="1:14" ht="19.5" customHeight="1" thickBot="1">
      <c r="A22" s="132" t="s">
        <v>117</v>
      </c>
      <c r="B22" s="820"/>
      <c r="C22" s="821"/>
      <c r="D22" s="821"/>
      <c r="E22" s="821"/>
      <c r="F22" s="821"/>
      <c r="G22" s="821"/>
      <c r="H22" s="821"/>
      <c r="I22" s="821"/>
      <c r="J22" s="821"/>
      <c r="K22" s="822"/>
      <c r="L22" s="823" t="s">
        <v>307</v>
      </c>
    </row>
    <row r="23" spans="1:14">
      <c r="A23" s="826" t="s">
        <v>308</v>
      </c>
      <c r="B23" s="827" t="str">
        <f>基本情報!C34&amp;""</f>
        <v>○○銀行</v>
      </c>
      <c r="C23" s="828"/>
      <c r="D23" s="828"/>
      <c r="E23" s="828"/>
      <c r="F23" s="831"/>
      <c r="G23" s="828" t="str">
        <f>基本情報!C35&amp;""</f>
        <v>○○支店</v>
      </c>
      <c r="H23" s="828"/>
      <c r="I23" s="828"/>
      <c r="J23" s="831"/>
      <c r="K23" s="832"/>
      <c r="L23" s="824"/>
      <c r="N23" s="117"/>
    </row>
    <row r="24" spans="1:14" ht="15" customHeight="1" thickBot="1">
      <c r="A24" s="826"/>
      <c r="B24" s="829"/>
      <c r="C24" s="830"/>
      <c r="D24" s="830"/>
      <c r="E24" s="830"/>
      <c r="F24" s="830"/>
      <c r="G24" s="830"/>
      <c r="H24" s="830"/>
      <c r="I24" s="830"/>
      <c r="J24" s="830"/>
      <c r="K24" s="833"/>
      <c r="L24" s="825"/>
    </row>
    <row r="25" spans="1:14" ht="15.75" customHeight="1">
      <c r="A25" s="121" t="s">
        <v>309</v>
      </c>
      <c r="B25" s="868" t="str">
        <f>基本情報!C36&amp;""</f>
        <v>普通預金</v>
      </c>
      <c r="C25" s="869"/>
      <c r="D25" s="869"/>
      <c r="E25" s="869"/>
      <c r="F25" s="869"/>
      <c r="G25" s="869"/>
      <c r="H25" s="869"/>
      <c r="I25" s="869"/>
      <c r="J25" s="869"/>
      <c r="K25" s="870"/>
      <c r="L25" s="842" t="s">
        <v>310</v>
      </c>
    </row>
    <row r="26" spans="1:14" ht="14.25" thickBot="1">
      <c r="A26" s="129" t="s">
        <v>306</v>
      </c>
      <c r="B26" s="871"/>
      <c r="C26" s="872"/>
      <c r="D26" s="872"/>
      <c r="E26" s="872"/>
      <c r="F26" s="872"/>
      <c r="G26" s="872"/>
      <c r="H26" s="872"/>
      <c r="I26" s="872"/>
      <c r="J26" s="872"/>
      <c r="K26" s="873"/>
      <c r="L26" s="843"/>
    </row>
    <row r="27" spans="1:14" ht="22.5" customHeight="1" thickBot="1">
      <c r="A27" s="133" t="s">
        <v>311</v>
      </c>
      <c r="B27" s="130"/>
      <c r="C27" s="128" t="s">
        <v>312</v>
      </c>
      <c r="D27" s="131"/>
      <c r="E27" s="134" t="s">
        <v>313</v>
      </c>
      <c r="F27" s="808" t="str">
        <f>基本情報!C37&amp;""</f>
        <v>12345678</v>
      </c>
      <c r="G27" s="813"/>
      <c r="H27" s="813"/>
      <c r="I27" s="813"/>
      <c r="J27" s="813"/>
      <c r="K27" s="809"/>
      <c r="L27" s="843"/>
    </row>
    <row r="28" spans="1:14" ht="16.5" customHeight="1" thickBot="1">
      <c r="A28" s="121" t="s">
        <v>117</v>
      </c>
      <c r="B28" s="845" t="str">
        <f>基本情報!C38&amp;""</f>
        <v>○○ホウジン　○○カイ</v>
      </c>
      <c r="C28" s="846"/>
      <c r="D28" s="846"/>
      <c r="E28" s="846"/>
      <c r="F28" s="846"/>
      <c r="G28" s="846"/>
      <c r="H28" s="846"/>
      <c r="I28" s="846"/>
      <c r="J28" s="846"/>
      <c r="K28" s="847"/>
      <c r="L28" s="843"/>
    </row>
    <row r="29" spans="1:14" ht="16.5" customHeight="1">
      <c r="A29" s="121" t="s">
        <v>314</v>
      </c>
      <c r="B29" s="772" t="str">
        <f>基本情報!C39&amp;""</f>
        <v>○○法人　○○会</v>
      </c>
      <c r="C29" s="773"/>
      <c r="D29" s="773"/>
      <c r="E29" s="773"/>
      <c r="F29" s="773"/>
      <c r="G29" s="773"/>
      <c r="H29" s="773"/>
      <c r="I29" s="773"/>
      <c r="J29" s="773"/>
      <c r="K29" s="774"/>
      <c r="L29" s="843"/>
    </row>
    <row r="30" spans="1:14" ht="16.5" customHeight="1" thickBot="1">
      <c r="A30" s="123"/>
      <c r="B30" s="848"/>
      <c r="C30" s="849"/>
      <c r="D30" s="849"/>
      <c r="E30" s="849"/>
      <c r="F30" s="849"/>
      <c r="G30" s="849"/>
      <c r="H30" s="849"/>
      <c r="I30" s="849"/>
      <c r="J30" s="849"/>
      <c r="K30" s="850"/>
      <c r="L30" s="844"/>
    </row>
    <row r="31" spans="1:14" s="135" customFormat="1" ht="23.25" customHeight="1" thickBot="1">
      <c r="A31" s="865" t="s">
        <v>315</v>
      </c>
      <c r="B31" s="866"/>
      <c r="C31" s="866"/>
      <c r="D31" s="866"/>
      <c r="E31" s="866"/>
      <c r="F31" s="866"/>
      <c r="G31" s="866"/>
      <c r="H31" s="866"/>
      <c r="I31" s="866"/>
      <c r="J31" s="866"/>
      <c r="K31" s="866"/>
      <c r="L31" s="867"/>
    </row>
    <row r="32" spans="1:14" ht="20.25" customHeight="1" thickBot="1">
      <c r="A32" s="121" t="s">
        <v>117</v>
      </c>
      <c r="B32" s="851"/>
      <c r="C32" s="852"/>
      <c r="D32" s="852"/>
      <c r="E32" s="852"/>
      <c r="F32" s="852"/>
      <c r="G32" s="852"/>
      <c r="H32" s="852"/>
      <c r="I32" s="852"/>
      <c r="J32" s="852"/>
      <c r="K32" s="853"/>
      <c r="L32" s="842" t="s">
        <v>316</v>
      </c>
    </row>
    <row r="33" spans="1:12" ht="24" customHeight="1">
      <c r="A33" s="121" t="s">
        <v>317</v>
      </c>
      <c r="B33" s="854"/>
      <c r="C33" s="855"/>
      <c r="D33" s="855"/>
      <c r="E33" s="855"/>
      <c r="F33" s="182" t="s">
        <v>318</v>
      </c>
      <c r="G33" s="855"/>
      <c r="H33" s="855"/>
      <c r="I33" s="855"/>
      <c r="J33" s="858" t="s">
        <v>319</v>
      </c>
      <c r="K33" s="859"/>
      <c r="L33" s="843"/>
    </row>
    <row r="34" spans="1:12" ht="24" customHeight="1" thickBot="1">
      <c r="A34" s="123"/>
      <c r="B34" s="856"/>
      <c r="C34" s="857"/>
      <c r="D34" s="857"/>
      <c r="E34" s="857"/>
      <c r="F34" s="185" t="s">
        <v>320</v>
      </c>
      <c r="G34" s="857"/>
      <c r="H34" s="857"/>
      <c r="I34" s="857"/>
      <c r="J34" s="840"/>
      <c r="K34" s="841"/>
      <c r="L34" s="843"/>
    </row>
    <row r="35" spans="1:12" ht="18.75" customHeight="1" thickBot="1">
      <c r="A35" s="133" t="s">
        <v>311</v>
      </c>
      <c r="B35" s="183"/>
      <c r="C35" s="128" t="s">
        <v>312</v>
      </c>
      <c r="D35" s="184"/>
      <c r="E35" s="134" t="s">
        <v>313</v>
      </c>
      <c r="F35" s="321" t="s">
        <v>321</v>
      </c>
      <c r="G35" s="860"/>
      <c r="H35" s="860"/>
      <c r="I35" s="860"/>
      <c r="J35" s="860"/>
      <c r="K35" s="861"/>
      <c r="L35" s="843"/>
    </row>
    <row r="36" spans="1:12" ht="20.25" customHeight="1" thickBot="1">
      <c r="A36" s="121" t="s">
        <v>117</v>
      </c>
      <c r="B36" s="851"/>
      <c r="C36" s="852"/>
      <c r="D36" s="852"/>
      <c r="E36" s="852"/>
      <c r="F36" s="852"/>
      <c r="G36" s="852"/>
      <c r="H36" s="852"/>
      <c r="I36" s="852"/>
      <c r="J36" s="852"/>
      <c r="K36" s="853"/>
      <c r="L36" s="843"/>
    </row>
    <row r="37" spans="1:12" ht="40.5" customHeight="1" thickBot="1">
      <c r="A37" s="129" t="s">
        <v>314</v>
      </c>
      <c r="B37" s="862"/>
      <c r="C37" s="863"/>
      <c r="D37" s="863"/>
      <c r="E37" s="863"/>
      <c r="F37" s="863"/>
      <c r="G37" s="863"/>
      <c r="H37" s="863"/>
      <c r="I37" s="863"/>
      <c r="J37" s="863"/>
      <c r="K37" s="864"/>
      <c r="L37" s="844"/>
    </row>
    <row r="38" spans="1:12" ht="21.75" customHeight="1" thickBot="1">
      <c r="A38" s="129" t="s">
        <v>322</v>
      </c>
      <c r="B38" s="875"/>
      <c r="C38" s="876"/>
      <c r="D38" s="876"/>
      <c r="E38" s="876"/>
      <c r="F38" s="876"/>
      <c r="G38" s="876"/>
      <c r="H38" s="876"/>
      <c r="I38" s="876"/>
      <c r="J38" s="876"/>
      <c r="K38" s="876"/>
      <c r="L38" s="877"/>
    </row>
    <row r="39" spans="1:12">
      <c r="A39" s="878" t="s">
        <v>323</v>
      </c>
      <c r="B39" s="879"/>
      <c r="C39" s="879"/>
      <c r="D39" s="879"/>
      <c r="E39" s="879"/>
      <c r="F39" s="879"/>
      <c r="G39" s="879"/>
      <c r="H39" s="879"/>
      <c r="I39" s="879"/>
      <c r="J39" s="879"/>
      <c r="K39" s="879"/>
      <c r="L39" s="880"/>
    </row>
    <row r="40" spans="1:12">
      <c r="A40" s="775"/>
      <c r="B40" s="776"/>
      <c r="C40" s="776"/>
      <c r="D40" s="776"/>
      <c r="E40" s="776"/>
      <c r="F40" s="776"/>
      <c r="G40" s="776"/>
      <c r="H40" s="776"/>
      <c r="I40" s="776"/>
      <c r="J40" s="776"/>
      <c r="K40" s="776"/>
      <c r="L40" s="777"/>
    </row>
    <row r="41" spans="1:12" ht="27" customHeight="1">
      <c r="A41" s="881">
        <f>基本情報!C8</f>
        <v>45748</v>
      </c>
      <c r="B41" s="882"/>
      <c r="C41" s="136"/>
      <c r="D41" s="136"/>
      <c r="E41" s="136"/>
      <c r="F41" s="136"/>
      <c r="G41" s="136"/>
      <c r="H41" s="136"/>
      <c r="I41" s="136"/>
      <c r="J41" s="136"/>
      <c r="K41" s="136"/>
      <c r="L41" s="137"/>
    </row>
    <row r="42" spans="1:12">
      <c r="A42" s="775" t="s">
        <v>324</v>
      </c>
      <c r="B42" s="776"/>
      <c r="C42" s="776"/>
      <c r="D42" s="776"/>
      <c r="E42" s="776"/>
      <c r="F42" s="776"/>
      <c r="G42" s="776"/>
      <c r="H42" s="776"/>
      <c r="I42" s="776"/>
      <c r="J42" s="776"/>
      <c r="K42" s="776"/>
      <c r="L42" s="777"/>
    </row>
    <row r="43" spans="1:12" ht="18.75" customHeight="1">
      <c r="A43" s="138"/>
      <c r="B43" s="883" t="s">
        <v>296</v>
      </c>
      <c r="C43" s="883"/>
      <c r="D43" s="883"/>
      <c r="E43" s="884" t="str">
        <f>基本情報!C10</f>
        <v>兵庫県神戸市○○</v>
      </c>
      <c r="F43" s="884"/>
      <c r="G43" s="884"/>
      <c r="H43" s="884"/>
      <c r="I43" s="884"/>
      <c r="J43" s="884"/>
      <c r="K43" s="136"/>
      <c r="L43" s="137"/>
    </row>
    <row r="44" spans="1:12" ht="18.75" customHeight="1">
      <c r="A44" s="138"/>
      <c r="B44" s="883" t="s">
        <v>325</v>
      </c>
      <c r="C44" s="883"/>
      <c r="D44" s="883"/>
      <c r="E44" s="885" t="str">
        <f>基本情報!C12</f>
        <v>○○法人 ○○会</v>
      </c>
      <c r="F44" s="885"/>
      <c r="G44" s="885"/>
      <c r="H44" s="885"/>
      <c r="I44" s="885"/>
      <c r="J44" s="885"/>
      <c r="K44" s="136"/>
      <c r="L44" s="137"/>
    </row>
    <row r="45" spans="1:12" ht="18.75" customHeight="1">
      <c r="A45" s="138"/>
      <c r="B45" s="883" t="s">
        <v>326</v>
      </c>
      <c r="C45" s="883"/>
      <c r="D45" s="883"/>
      <c r="E45" s="884" t="str">
        <f>基本情報!C13</f>
        <v>理事長　○○○○</v>
      </c>
      <c r="F45" s="884"/>
      <c r="G45" s="884"/>
      <c r="H45" s="884"/>
      <c r="I45" s="884"/>
      <c r="J45" s="139"/>
      <c r="K45" s="136"/>
      <c r="L45" s="137"/>
    </row>
    <row r="46" spans="1:12" ht="14.25" thickBot="1">
      <c r="A46" s="848" t="s">
        <v>327</v>
      </c>
      <c r="B46" s="849"/>
      <c r="C46" s="849"/>
      <c r="D46" s="849"/>
      <c r="E46" s="849"/>
      <c r="F46" s="849"/>
      <c r="G46" s="849"/>
      <c r="H46" s="849"/>
      <c r="I46" s="849"/>
      <c r="J46" s="849"/>
      <c r="K46" s="849"/>
      <c r="L46" s="850"/>
    </row>
    <row r="47" spans="1:12" ht="18.75" customHeight="1">
      <c r="A47" s="140"/>
      <c r="B47" s="140"/>
      <c r="C47" s="140"/>
      <c r="D47" s="140"/>
      <c r="E47" s="140"/>
      <c r="F47" s="140"/>
      <c r="G47" s="140"/>
      <c r="H47" s="140"/>
      <c r="I47" s="140"/>
      <c r="J47" s="140"/>
      <c r="K47" s="140"/>
      <c r="L47" s="140"/>
    </row>
    <row r="48" spans="1:12" ht="90" customHeight="1">
      <c r="A48" s="140"/>
      <c r="B48" s="140"/>
      <c r="C48" s="140"/>
      <c r="D48" s="140"/>
      <c r="E48" s="140"/>
      <c r="F48" s="140"/>
      <c r="G48" s="140"/>
      <c r="H48" s="140"/>
      <c r="I48" s="140"/>
      <c r="J48" s="140"/>
      <c r="K48" s="140"/>
      <c r="L48" s="140"/>
    </row>
    <row r="49" spans="1:13" ht="35.25" customHeight="1">
      <c r="A49" s="874" t="s">
        <v>328</v>
      </c>
      <c r="B49" s="874"/>
      <c r="C49" s="874"/>
      <c r="D49" s="874"/>
      <c r="E49" s="874"/>
      <c r="F49" s="874"/>
      <c r="G49" s="874"/>
      <c r="H49" s="874"/>
      <c r="I49" s="874"/>
      <c r="J49" s="874"/>
      <c r="K49" s="874"/>
      <c r="L49" s="874"/>
      <c r="M49" s="874"/>
    </row>
    <row r="50" spans="1:13" ht="35.25" customHeight="1">
      <c r="A50" s="874" t="s">
        <v>329</v>
      </c>
      <c r="B50" s="874"/>
      <c r="C50" s="874"/>
      <c r="D50" s="874"/>
      <c r="E50" s="874"/>
      <c r="F50" s="874"/>
      <c r="G50" s="874"/>
      <c r="H50" s="874"/>
      <c r="I50" s="874"/>
      <c r="J50" s="874"/>
      <c r="K50" s="874"/>
      <c r="L50" s="874"/>
      <c r="M50" s="337"/>
    </row>
    <row r="51" spans="1:13" ht="35.25" customHeight="1">
      <c r="A51" s="874" t="s">
        <v>330</v>
      </c>
      <c r="B51" s="874"/>
      <c r="C51" s="874"/>
      <c r="D51" s="874"/>
      <c r="E51" s="874"/>
      <c r="F51" s="874"/>
      <c r="G51" s="874"/>
      <c r="H51" s="874"/>
      <c r="I51" s="874"/>
      <c r="J51" s="874"/>
      <c r="K51" s="874"/>
      <c r="L51" s="874"/>
      <c r="M51" s="337"/>
    </row>
    <row r="52" spans="1:13" ht="35.25" customHeight="1">
      <c r="A52" s="874" t="s">
        <v>331</v>
      </c>
      <c r="B52" s="874"/>
      <c r="C52" s="874"/>
      <c r="D52" s="874"/>
      <c r="E52" s="874"/>
      <c r="F52" s="874"/>
      <c r="G52" s="874"/>
      <c r="H52" s="874"/>
      <c r="I52" s="874"/>
      <c r="J52" s="874"/>
      <c r="K52" s="874"/>
      <c r="L52" s="874"/>
      <c r="M52" s="337"/>
    </row>
    <row r="53" spans="1:13" ht="35.25" customHeight="1">
      <c r="A53" s="874" t="s">
        <v>332</v>
      </c>
      <c r="B53" s="874"/>
      <c r="C53" s="874"/>
      <c r="D53" s="874"/>
      <c r="E53" s="874"/>
      <c r="F53" s="874"/>
      <c r="G53" s="874"/>
      <c r="H53" s="874"/>
      <c r="I53" s="874"/>
      <c r="J53" s="874"/>
      <c r="K53" s="874"/>
      <c r="L53" s="874"/>
      <c r="M53" s="337"/>
    </row>
    <row r="54" spans="1:13" ht="35.25" customHeight="1">
      <c r="A54" s="874" t="s">
        <v>333</v>
      </c>
      <c r="B54" s="886"/>
      <c r="C54" s="886"/>
      <c r="D54" s="886"/>
      <c r="E54" s="886"/>
      <c r="F54" s="886"/>
      <c r="G54" s="886"/>
      <c r="H54" s="886"/>
      <c r="I54" s="886"/>
      <c r="J54" s="886"/>
      <c r="K54" s="886"/>
      <c r="L54" s="886"/>
      <c r="M54" s="337"/>
    </row>
    <row r="55" spans="1:13" ht="35.25" customHeight="1">
      <c r="A55" s="874" t="s">
        <v>334</v>
      </c>
      <c r="B55" s="886"/>
      <c r="C55" s="886"/>
      <c r="D55" s="886"/>
      <c r="E55" s="886"/>
      <c r="F55" s="886"/>
      <c r="G55" s="886"/>
      <c r="H55" s="886"/>
      <c r="I55" s="886"/>
      <c r="J55" s="886"/>
      <c r="K55" s="886"/>
      <c r="L55" s="886"/>
      <c r="M55" s="337"/>
    </row>
    <row r="56" spans="1:13" ht="35.25" customHeight="1">
      <c r="A56" s="874" t="s">
        <v>335</v>
      </c>
      <c r="B56" s="886"/>
      <c r="C56" s="886"/>
      <c r="D56" s="886"/>
      <c r="E56" s="886"/>
      <c r="F56" s="886"/>
      <c r="G56" s="886"/>
      <c r="H56" s="886"/>
      <c r="I56" s="886"/>
      <c r="J56" s="886"/>
      <c r="K56" s="886"/>
      <c r="L56" s="886"/>
      <c r="M56" s="337"/>
    </row>
    <row r="57" spans="1:13" ht="35.25" customHeight="1">
      <c r="A57" s="874" t="s">
        <v>336</v>
      </c>
      <c r="B57" s="886"/>
      <c r="C57" s="886"/>
      <c r="D57" s="886"/>
      <c r="E57" s="886"/>
      <c r="F57" s="886"/>
      <c r="G57" s="886"/>
      <c r="H57" s="886"/>
      <c r="I57" s="886"/>
      <c r="J57" s="886"/>
      <c r="K57" s="886"/>
      <c r="L57" s="886"/>
      <c r="M57" s="337"/>
    </row>
    <row r="58" spans="1:13" ht="35.25" customHeight="1">
      <c r="A58" s="874" t="s">
        <v>337</v>
      </c>
      <c r="B58" s="886"/>
      <c r="C58" s="886"/>
      <c r="D58" s="886"/>
      <c r="E58" s="886"/>
      <c r="F58" s="886"/>
      <c r="G58" s="886"/>
      <c r="H58" s="886"/>
      <c r="I58" s="886"/>
      <c r="J58" s="886"/>
      <c r="K58" s="886"/>
      <c r="L58" s="886"/>
      <c r="M58" s="337"/>
    </row>
    <row r="59" spans="1:13" ht="35.25" customHeight="1">
      <c r="A59" s="887" t="s">
        <v>338</v>
      </c>
      <c r="B59" s="886"/>
      <c r="C59" s="886"/>
      <c r="D59" s="886"/>
      <c r="E59" s="886"/>
      <c r="F59" s="886"/>
      <c r="G59" s="886"/>
      <c r="H59" s="886"/>
      <c r="I59" s="886"/>
      <c r="J59" s="886"/>
      <c r="K59" s="886"/>
      <c r="L59" s="886"/>
      <c r="M59" s="338"/>
    </row>
  </sheetData>
  <sheetProtection sheet="1" objects="1" scenarios="1" selectLockedCells="1"/>
  <mergeCells count="69">
    <mergeCell ref="A56:L56"/>
    <mergeCell ref="A57:L57"/>
    <mergeCell ref="A58:L58"/>
    <mergeCell ref="A59:L59"/>
    <mergeCell ref="A50:L50"/>
    <mergeCell ref="A51:L51"/>
    <mergeCell ref="A52:L52"/>
    <mergeCell ref="A53:L53"/>
    <mergeCell ref="A54:L54"/>
    <mergeCell ref="A55:L55"/>
    <mergeCell ref="A49:M49"/>
    <mergeCell ref="B38:L38"/>
    <mergeCell ref="A39:L39"/>
    <mergeCell ref="A40:L40"/>
    <mergeCell ref="A41:B41"/>
    <mergeCell ref="A42:L42"/>
    <mergeCell ref="B43:D43"/>
    <mergeCell ref="E43:J43"/>
    <mergeCell ref="B44:D44"/>
    <mergeCell ref="E44:J44"/>
    <mergeCell ref="B45:D45"/>
    <mergeCell ref="E45:I45"/>
    <mergeCell ref="A46:L46"/>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E16:F16"/>
    <mergeCell ref="G16:L16"/>
    <mergeCell ref="B17:D17"/>
    <mergeCell ref="E17:F17"/>
    <mergeCell ref="G17:L17"/>
    <mergeCell ref="A14:A15"/>
    <mergeCell ref="B14:L15"/>
    <mergeCell ref="A1:L1"/>
    <mergeCell ref="B3:I3"/>
    <mergeCell ref="B4:I4"/>
    <mergeCell ref="J4:L4"/>
    <mergeCell ref="B5:L5"/>
    <mergeCell ref="B6:L6"/>
    <mergeCell ref="B7:L7"/>
    <mergeCell ref="B8:L8"/>
    <mergeCell ref="B9:L9"/>
    <mergeCell ref="B10:L12"/>
    <mergeCell ref="B13:L13"/>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基本情報</vt:lpstr>
      <vt:lpstr>交付申請書</vt:lpstr>
      <vt:lpstr>収支予算書</vt:lpstr>
      <vt:lpstr>様式1</vt:lpstr>
      <vt:lpstr>様式2-1-①</vt:lpstr>
      <vt:lpstr>様式2-2</vt:lpstr>
      <vt:lpstr>様式2-3</vt:lpstr>
      <vt:lpstr>誓約書</vt:lpstr>
      <vt:lpstr>債権者登録書</vt:lpstr>
      <vt:lpstr>実績報告書</vt:lpstr>
      <vt:lpstr>収支決算書</vt:lpstr>
      <vt:lpstr>様式3</vt:lpstr>
      <vt:lpstr>様式4-1-①</vt:lpstr>
      <vt:lpstr>様式4-2</vt:lpstr>
      <vt:lpstr>様式4-3</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'様式2-1-①'!Print_Area</vt:lpstr>
      <vt:lpstr>'様式2-2'!Print_Area</vt:lpstr>
      <vt:lpstr>'様式2-3'!Print_Area</vt:lpstr>
      <vt:lpstr>様式3!Print_Area</vt:lpstr>
      <vt:lpstr>'様式4-1-①'!Print_Area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西野　僚太</cp:lastModifiedBy>
  <cp:lastPrinted>2025-06-06T07:00:42Z</cp:lastPrinted>
  <dcterms:created xsi:type="dcterms:W3CDTF">2009-06-03T02:25:20Z</dcterms:created>
  <dcterms:modified xsi:type="dcterms:W3CDTF">2025-07-01T01:31:54Z</dcterms:modified>
</cp:coreProperties>
</file>