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8225" windowHeight="8115" tabRatio="700"/>
  </bookViews>
  <sheets>
    <sheet name="集計表" sheetId="22" r:id="rId1"/>
    <sheet name="全体表" sheetId="18" r:id="rId2"/>
    <sheet name="集計" sheetId="17" r:id="rId3"/>
    <sheet name="神戸" sheetId="1" r:id="rId4"/>
    <sheet name="阪神" sheetId="2" r:id="rId5"/>
    <sheet name="東播磨" sheetId="3" r:id="rId6"/>
    <sheet name="北播磨" sheetId="4" r:id="rId7"/>
    <sheet name="播磨姫路" sheetId="5" r:id="rId8"/>
    <sheet name="但馬" sheetId="6" r:id="rId9"/>
    <sheet name="丹波" sheetId="7" r:id="rId10"/>
    <sheet name="淡路" sheetId="8" r:id="rId11"/>
    <sheet name="阪神（非）" sheetId="10" state="hidden" r:id="rId12"/>
    <sheet name="神戸（非）" sheetId="9" state="hidden" r:id="rId13"/>
  </sheets>
  <definedNames>
    <definedName name="_xlnm._FilterDatabase" localSheetId="4" hidden="1">阪神!$A$2:$R$224</definedName>
    <definedName name="_xlnm._FilterDatabase" localSheetId="3" hidden="1">神戸!$A$2:$Y$237</definedName>
    <definedName name="_xlnm._FilterDatabase" localSheetId="8" hidden="1">但馬!$A$2:$R$24</definedName>
    <definedName name="_xlnm._FilterDatabase" localSheetId="9" hidden="1">丹波!$A$2:$R$20</definedName>
    <definedName name="_xlnm._FilterDatabase" localSheetId="10" hidden="1">淡路!$A$2:$N$35</definedName>
    <definedName name="_xlnm._FilterDatabase" localSheetId="5" hidden="1">東播磨!$A$2:$T$103</definedName>
    <definedName name="_xlnm._FilterDatabase" localSheetId="7" hidden="1">播磨姫路!$A$2:$R$142</definedName>
    <definedName name="_xlnm._FilterDatabase" localSheetId="6" hidden="1">北播磨!$A$2:$R$51</definedName>
    <definedName name="ALL_01" localSheetId="0">#REF!</definedName>
    <definedName name="ALL_01">#REF!</definedName>
    <definedName name="_xlnm.Print_Area" localSheetId="5">東播磨!$A$1:$O$103</definedName>
    <definedName name="_xlnm.Print_Titles" localSheetId="4">阪神!$1:$2</definedName>
    <definedName name="_xlnm.Print_Titles" localSheetId="3">神戸!$1:$2</definedName>
    <definedName name="_xlnm.Print_Titles" localSheetId="5">東播磨!$1:$2</definedName>
    <definedName name="_xlnm.Print_Titles" localSheetId="7">播磨姫路!$1:$2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22" l="1"/>
  <c r="E93" i="22"/>
  <c r="D87" i="22"/>
  <c r="F87" i="22" s="1"/>
  <c r="D86" i="22"/>
  <c r="F86" i="22" s="1"/>
  <c r="F85" i="22"/>
  <c r="E85" i="22"/>
  <c r="D85" i="22"/>
  <c r="F84" i="22"/>
  <c r="E84" i="22"/>
  <c r="D84" i="22"/>
  <c r="F83" i="22"/>
  <c r="E83" i="22"/>
  <c r="D83" i="22"/>
  <c r="F82" i="22"/>
  <c r="E82" i="22"/>
  <c r="D82" i="22"/>
  <c r="D80" i="22"/>
  <c r="D79" i="22"/>
  <c r="F79" i="22" s="1"/>
  <c r="F78" i="22"/>
  <c r="E78" i="22"/>
  <c r="D78" i="22"/>
  <c r="F77" i="22"/>
  <c r="E77" i="22"/>
  <c r="D77" i="22"/>
  <c r="F76" i="22"/>
  <c r="E76" i="22"/>
  <c r="D76" i="22"/>
  <c r="F75" i="22"/>
  <c r="E75" i="22"/>
  <c r="D75" i="22"/>
  <c r="D81" i="22" s="1"/>
  <c r="D73" i="22"/>
  <c r="F73" i="22" s="1"/>
  <c r="D72" i="22"/>
  <c r="F72" i="22" s="1"/>
  <c r="F71" i="22"/>
  <c r="E71" i="22"/>
  <c r="D71" i="22"/>
  <c r="F70" i="22"/>
  <c r="E70" i="22"/>
  <c r="D70" i="22"/>
  <c r="F69" i="22"/>
  <c r="E69" i="22"/>
  <c r="D69" i="22"/>
  <c r="F68" i="22"/>
  <c r="E68" i="22"/>
  <c r="D68" i="22"/>
  <c r="D74" i="22" s="1"/>
  <c r="D45" i="22"/>
  <c r="F45" i="22" s="1"/>
  <c r="D44" i="22"/>
  <c r="F44" i="22" s="1"/>
  <c r="F43" i="22"/>
  <c r="E43" i="22"/>
  <c r="D43" i="22"/>
  <c r="F42" i="22"/>
  <c r="E42" i="22"/>
  <c r="D42" i="22"/>
  <c r="F41" i="22"/>
  <c r="E41" i="22"/>
  <c r="D41" i="22"/>
  <c r="F40" i="22"/>
  <c r="E40" i="22"/>
  <c r="D40" i="22"/>
  <c r="D46" i="22" s="1"/>
  <c r="D38" i="22"/>
  <c r="F38" i="22" s="1"/>
  <c r="D37" i="22"/>
  <c r="F37" i="22" s="1"/>
  <c r="F36" i="22"/>
  <c r="E36" i="22"/>
  <c r="D36" i="22"/>
  <c r="F35" i="22"/>
  <c r="E35" i="22"/>
  <c r="D35" i="22"/>
  <c r="F34" i="22"/>
  <c r="E34" i="22"/>
  <c r="D34" i="22"/>
  <c r="F33" i="22"/>
  <c r="E33" i="22"/>
  <c r="D33" i="22"/>
  <c r="D39" i="22" l="1"/>
  <c r="F39" i="22"/>
  <c r="E74" i="22"/>
  <c r="E81" i="22"/>
  <c r="D88" i="22"/>
  <c r="F74" i="22"/>
  <c r="F46" i="22"/>
  <c r="F88" i="22"/>
  <c r="E39" i="22"/>
  <c r="E46" i="22"/>
  <c r="F80" i="22"/>
  <c r="E88" i="22"/>
  <c r="F81" i="22" l="1"/>
  <c r="A87" i="2"/>
  <c r="A195" i="2"/>
  <c r="A197" i="2"/>
  <c r="A198" i="2"/>
  <c r="A100" i="2"/>
  <c r="A84" i="2"/>
  <c r="A182" i="2"/>
  <c r="A136" i="2"/>
  <c r="A81" i="2"/>
  <c r="A83" i="2"/>
  <c r="A135" i="2"/>
  <c r="A75" i="2"/>
  <c r="A131" i="2"/>
  <c r="A28" i="2"/>
  <c r="A42" i="2"/>
  <c r="A44" i="2"/>
  <c r="A207" i="2"/>
  <c r="A117" i="2"/>
  <c r="A166" i="2"/>
  <c r="A71" i="2"/>
  <c r="A124" i="2"/>
  <c r="A126" i="2"/>
  <c r="A173" i="2"/>
  <c r="A24" i="2"/>
  <c r="I20" i="6" l="1"/>
  <c r="N86" i="18" l="1"/>
  <c r="N87" i="18"/>
  <c r="N79" i="18"/>
  <c r="N80" i="18"/>
  <c r="N72" i="18"/>
  <c r="N73" i="18"/>
  <c r="N65" i="18"/>
  <c r="N66" i="18"/>
  <c r="N58" i="18"/>
  <c r="N59" i="18"/>
  <c r="N51" i="18"/>
  <c r="N52" i="18"/>
  <c r="N44" i="18"/>
  <c r="N45" i="18"/>
  <c r="N37" i="18"/>
  <c r="N38" i="18"/>
  <c r="N30" i="18"/>
  <c r="N31" i="18"/>
  <c r="N23" i="18"/>
  <c r="N24" i="18"/>
  <c r="N16" i="18"/>
  <c r="N17" i="18"/>
  <c r="N9" i="18"/>
  <c r="N93" i="18" s="1"/>
  <c r="N10" i="18"/>
  <c r="N94" i="18" s="1"/>
  <c r="O86" i="18"/>
  <c r="O87" i="18"/>
  <c r="O79" i="18"/>
  <c r="O80" i="18"/>
  <c r="O72" i="18"/>
  <c r="O73" i="18"/>
  <c r="O65" i="18"/>
  <c r="O66" i="18"/>
  <c r="O58" i="18"/>
  <c r="O59" i="18"/>
  <c r="O51" i="18"/>
  <c r="O52" i="18"/>
  <c r="O44" i="18"/>
  <c r="O45" i="18"/>
  <c r="O37" i="18"/>
  <c r="O38" i="18"/>
  <c r="O30" i="18"/>
  <c r="O31" i="18"/>
  <c r="O23" i="18"/>
  <c r="O24" i="18"/>
  <c r="O16" i="18"/>
  <c r="O17" i="18"/>
  <c r="O9" i="18"/>
  <c r="O10" i="18"/>
  <c r="O94" i="18" s="1"/>
  <c r="L86" i="18"/>
  <c r="L87" i="18"/>
  <c r="L79" i="18"/>
  <c r="L80" i="18"/>
  <c r="L72" i="18"/>
  <c r="L73" i="18"/>
  <c r="L65" i="18"/>
  <c r="L66" i="18"/>
  <c r="L58" i="18"/>
  <c r="L59" i="18"/>
  <c r="L51" i="18"/>
  <c r="L52" i="18"/>
  <c r="L44" i="18"/>
  <c r="L45" i="18"/>
  <c r="L37" i="18"/>
  <c r="L38" i="18"/>
  <c r="L30" i="18"/>
  <c r="L31" i="18"/>
  <c r="L23" i="18"/>
  <c r="L24" i="18"/>
  <c r="L16" i="18"/>
  <c r="L17" i="18"/>
  <c r="L9" i="18"/>
  <c r="L10" i="18"/>
  <c r="J89" i="18"/>
  <c r="J90" i="18"/>
  <c r="J91" i="18"/>
  <c r="J92" i="18"/>
  <c r="J93" i="18"/>
  <c r="J94" i="18"/>
  <c r="J88" i="18"/>
  <c r="J81" i="18"/>
  <c r="J74" i="18"/>
  <c r="J60" i="18"/>
  <c r="J67" i="18"/>
  <c r="J53" i="18"/>
  <c r="J46" i="18"/>
  <c r="J39" i="18"/>
  <c r="J32" i="18"/>
  <c r="J25" i="18"/>
  <c r="J18" i="18"/>
  <c r="J11" i="18"/>
  <c r="J95" i="18" l="1"/>
  <c r="J96" i="18"/>
  <c r="O93" i="18"/>
  <c r="D82" i="17" l="1"/>
  <c r="E82" i="18" s="1"/>
  <c r="N82" i="18" s="1"/>
  <c r="F82" i="17"/>
  <c r="G82" i="18" s="1"/>
  <c r="G82" i="17"/>
  <c r="H82" i="18" s="1"/>
  <c r="D83" i="17"/>
  <c r="E83" i="18" s="1"/>
  <c r="N83" i="18" s="1"/>
  <c r="F83" i="17"/>
  <c r="G83" i="18" s="1"/>
  <c r="G83" i="17"/>
  <c r="H83" i="18" s="1"/>
  <c r="D84" i="17"/>
  <c r="E84" i="18" s="1"/>
  <c r="N84" i="18" s="1"/>
  <c r="F84" i="17"/>
  <c r="G84" i="18" s="1"/>
  <c r="G84" i="17"/>
  <c r="H84" i="18" s="1"/>
  <c r="D85" i="17"/>
  <c r="E85" i="18" s="1"/>
  <c r="N85" i="18" s="1"/>
  <c r="F85" i="17"/>
  <c r="G85" i="18" s="1"/>
  <c r="G85" i="17"/>
  <c r="H85" i="18" s="1"/>
  <c r="D86" i="17"/>
  <c r="F86" i="17"/>
  <c r="G86" i="18" s="1"/>
  <c r="G86" i="17"/>
  <c r="D87" i="17"/>
  <c r="F87" i="17"/>
  <c r="G87" i="18" s="1"/>
  <c r="G87" i="17"/>
  <c r="C87" i="17"/>
  <c r="D87" i="18" s="1"/>
  <c r="F87" i="18" s="1"/>
  <c r="C86" i="17"/>
  <c r="D86" i="18" s="1"/>
  <c r="F86" i="18" s="1"/>
  <c r="C85" i="17"/>
  <c r="D85" i="18" s="1"/>
  <c r="C84" i="17"/>
  <c r="D84" i="18" s="1"/>
  <c r="C83" i="17"/>
  <c r="D83" i="18" s="1"/>
  <c r="C82" i="17"/>
  <c r="D82" i="18" s="1"/>
  <c r="D75" i="17"/>
  <c r="E75" i="18" s="1"/>
  <c r="N75" i="18" s="1"/>
  <c r="F75" i="17"/>
  <c r="G75" i="18" s="1"/>
  <c r="G75" i="17"/>
  <c r="H75" i="18" s="1"/>
  <c r="D76" i="17"/>
  <c r="E76" i="18" s="1"/>
  <c r="N76" i="18" s="1"/>
  <c r="F76" i="17"/>
  <c r="G76" i="18" s="1"/>
  <c r="G76" i="17"/>
  <c r="H76" i="18" s="1"/>
  <c r="D77" i="17"/>
  <c r="E77" i="18" s="1"/>
  <c r="N77" i="18" s="1"/>
  <c r="F77" i="17"/>
  <c r="G77" i="18" s="1"/>
  <c r="G77" i="17"/>
  <c r="H77" i="18" s="1"/>
  <c r="D78" i="17"/>
  <c r="E78" i="18" s="1"/>
  <c r="N78" i="18" s="1"/>
  <c r="F78" i="17"/>
  <c r="G78" i="18" s="1"/>
  <c r="G78" i="17"/>
  <c r="H78" i="18" s="1"/>
  <c r="D79" i="17"/>
  <c r="E79" i="17"/>
  <c r="F79" i="17"/>
  <c r="G79" i="18" s="1"/>
  <c r="G79" i="17"/>
  <c r="H79" i="17"/>
  <c r="D80" i="17"/>
  <c r="F80" i="17"/>
  <c r="G80" i="18" s="1"/>
  <c r="G80" i="17"/>
  <c r="C80" i="17"/>
  <c r="D80" i="18" s="1"/>
  <c r="F80" i="18" s="1"/>
  <c r="C79" i="17"/>
  <c r="D79" i="18" s="1"/>
  <c r="F79" i="18" s="1"/>
  <c r="C78" i="17"/>
  <c r="D78" i="18" s="1"/>
  <c r="C77" i="17"/>
  <c r="D77" i="18" s="1"/>
  <c r="C76" i="17"/>
  <c r="D76" i="18" s="1"/>
  <c r="C75" i="17"/>
  <c r="D75" i="18" s="1"/>
  <c r="D68" i="17"/>
  <c r="E68" i="18" s="1"/>
  <c r="N68" i="18" s="1"/>
  <c r="F68" i="17"/>
  <c r="G68" i="18" s="1"/>
  <c r="G68" i="17"/>
  <c r="H68" i="18" s="1"/>
  <c r="D69" i="17"/>
  <c r="E69" i="18" s="1"/>
  <c r="N69" i="18" s="1"/>
  <c r="F69" i="17"/>
  <c r="G69" i="18" s="1"/>
  <c r="G69" i="17"/>
  <c r="H69" i="18" s="1"/>
  <c r="D70" i="17"/>
  <c r="E70" i="18" s="1"/>
  <c r="N70" i="18" s="1"/>
  <c r="F70" i="17"/>
  <c r="G70" i="18" s="1"/>
  <c r="G70" i="17"/>
  <c r="H70" i="18" s="1"/>
  <c r="D71" i="17"/>
  <c r="E71" i="18" s="1"/>
  <c r="N71" i="18" s="1"/>
  <c r="F71" i="17"/>
  <c r="G71" i="18" s="1"/>
  <c r="G71" i="17"/>
  <c r="H71" i="18" s="1"/>
  <c r="D72" i="17"/>
  <c r="F72" i="17"/>
  <c r="G72" i="18" s="1"/>
  <c r="G72" i="17"/>
  <c r="D73" i="17"/>
  <c r="F73" i="17"/>
  <c r="G73" i="18" s="1"/>
  <c r="G73" i="17"/>
  <c r="C73" i="17"/>
  <c r="D73" i="18" s="1"/>
  <c r="F73" i="18" s="1"/>
  <c r="C72" i="17"/>
  <c r="D72" i="18" s="1"/>
  <c r="F72" i="18" s="1"/>
  <c r="C71" i="17"/>
  <c r="D71" i="18" s="1"/>
  <c r="C70" i="17"/>
  <c r="D70" i="18" s="1"/>
  <c r="C69" i="17"/>
  <c r="D69" i="18" s="1"/>
  <c r="C68" i="17"/>
  <c r="D68" i="18" s="1"/>
  <c r="D47" i="17"/>
  <c r="E47" i="18" s="1"/>
  <c r="N47" i="18" s="1"/>
  <c r="F47" i="17"/>
  <c r="G47" i="17"/>
  <c r="D48" i="17"/>
  <c r="E48" i="18" s="1"/>
  <c r="N48" i="18" s="1"/>
  <c r="F48" i="17"/>
  <c r="G48" i="17"/>
  <c r="D49" i="17"/>
  <c r="E49" i="18" s="1"/>
  <c r="N49" i="18" s="1"/>
  <c r="F49" i="17"/>
  <c r="G49" i="17"/>
  <c r="D50" i="17"/>
  <c r="E50" i="18" s="1"/>
  <c r="N50" i="18" s="1"/>
  <c r="F50" i="17"/>
  <c r="G50" i="17"/>
  <c r="D51" i="17"/>
  <c r="F51" i="17"/>
  <c r="G51" i="17"/>
  <c r="D52" i="17"/>
  <c r="F52" i="17"/>
  <c r="G52" i="17"/>
  <c r="C52" i="17"/>
  <c r="D52" i="18" s="1"/>
  <c r="F52" i="18" s="1"/>
  <c r="C51" i="17"/>
  <c r="D51" i="18" s="1"/>
  <c r="F51" i="18" s="1"/>
  <c r="C50" i="17"/>
  <c r="D50" i="18" s="1"/>
  <c r="C49" i="17"/>
  <c r="D49" i="18" s="1"/>
  <c r="C48" i="17"/>
  <c r="D48" i="18" s="1"/>
  <c r="C47" i="17"/>
  <c r="D47" i="18" s="1"/>
  <c r="D54" i="17"/>
  <c r="E54" i="18" s="1"/>
  <c r="N54" i="18" s="1"/>
  <c r="F54" i="17"/>
  <c r="G54" i="17"/>
  <c r="D55" i="17"/>
  <c r="E55" i="18" s="1"/>
  <c r="N55" i="18" s="1"/>
  <c r="F55" i="17"/>
  <c r="G55" i="17"/>
  <c r="D56" i="17"/>
  <c r="E56" i="18" s="1"/>
  <c r="N56" i="18" s="1"/>
  <c r="F56" i="17"/>
  <c r="G56" i="17"/>
  <c r="D57" i="17"/>
  <c r="E57" i="18" s="1"/>
  <c r="N57" i="18" s="1"/>
  <c r="F57" i="17"/>
  <c r="G57" i="17"/>
  <c r="D58" i="17"/>
  <c r="F58" i="17"/>
  <c r="G58" i="17"/>
  <c r="D59" i="17"/>
  <c r="F59" i="17"/>
  <c r="G59" i="17"/>
  <c r="D61" i="17"/>
  <c r="E61" i="18" s="1"/>
  <c r="N61" i="18" s="1"/>
  <c r="F61" i="17"/>
  <c r="G61" i="17"/>
  <c r="D62" i="17"/>
  <c r="E62" i="18" s="1"/>
  <c r="N62" i="18" s="1"/>
  <c r="F62" i="17"/>
  <c r="G62" i="17"/>
  <c r="D63" i="17"/>
  <c r="E63" i="18" s="1"/>
  <c r="N63" i="18" s="1"/>
  <c r="F63" i="17"/>
  <c r="G63" i="17"/>
  <c r="D64" i="17"/>
  <c r="E64" i="18" s="1"/>
  <c r="N64" i="18" s="1"/>
  <c r="F64" i="17"/>
  <c r="G64" i="17"/>
  <c r="D65" i="17"/>
  <c r="F65" i="17"/>
  <c r="G65" i="17"/>
  <c r="D66" i="17"/>
  <c r="F66" i="17"/>
  <c r="G66" i="17"/>
  <c r="C66" i="17"/>
  <c r="D66" i="18" s="1"/>
  <c r="F66" i="18" s="1"/>
  <c r="C65" i="17"/>
  <c r="D65" i="18" s="1"/>
  <c r="F65" i="18" s="1"/>
  <c r="C64" i="17"/>
  <c r="D64" i="18" s="1"/>
  <c r="C63" i="17"/>
  <c r="D63" i="18" s="1"/>
  <c r="C62" i="17"/>
  <c r="D62" i="18" s="1"/>
  <c r="C61" i="17"/>
  <c r="D61" i="18" s="1"/>
  <c r="C59" i="17"/>
  <c r="D59" i="18" s="1"/>
  <c r="F59" i="18" s="1"/>
  <c r="C58" i="17"/>
  <c r="D58" i="18" s="1"/>
  <c r="F58" i="18" s="1"/>
  <c r="C57" i="17"/>
  <c r="D57" i="18" s="1"/>
  <c r="C56" i="17"/>
  <c r="D56" i="18" s="1"/>
  <c r="C55" i="17"/>
  <c r="D55" i="18" s="1"/>
  <c r="C54" i="17"/>
  <c r="D54" i="18" s="1"/>
  <c r="D40" i="17"/>
  <c r="E40" i="18" s="1"/>
  <c r="N40" i="18" s="1"/>
  <c r="F40" i="17"/>
  <c r="G40" i="18" s="1"/>
  <c r="G40" i="17"/>
  <c r="H40" i="18" s="1"/>
  <c r="D41" i="17"/>
  <c r="E41" i="18" s="1"/>
  <c r="N41" i="18" s="1"/>
  <c r="F41" i="17"/>
  <c r="G41" i="18" s="1"/>
  <c r="G41" i="17"/>
  <c r="H41" i="18" s="1"/>
  <c r="D42" i="17"/>
  <c r="E42" i="18" s="1"/>
  <c r="N42" i="18" s="1"/>
  <c r="F42" i="17"/>
  <c r="G42" i="18" s="1"/>
  <c r="G42" i="17"/>
  <c r="H42" i="18" s="1"/>
  <c r="D43" i="17"/>
  <c r="E43" i="18" s="1"/>
  <c r="N43" i="18" s="1"/>
  <c r="F43" i="17"/>
  <c r="G43" i="18" s="1"/>
  <c r="G43" i="17"/>
  <c r="H43" i="18" s="1"/>
  <c r="D44" i="17"/>
  <c r="F44" i="17"/>
  <c r="G44" i="18" s="1"/>
  <c r="G44" i="17"/>
  <c r="D45" i="17"/>
  <c r="F45" i="17"/>
  <c r="G45" i="18" s="1"/>
  <c r="G45" i="17"/>
  <c r="C45" i="17"/>
  <c r="D45" i="18" s="1"/>
  <c r="F45" i="18" s="1"/>
  <c r="C44" i="17"/>
  <c r="D44" i="18" s="1"/>
  <c r="F44" i="18" s="1"/>
  <c r="C43" i="17"/>
  <c r="D43" i="18" s="1"/>
  <c r="C42" i="17"/>
  <c r="D42" i="18" s="1"/>
  <c r="C41" i="17"/>
  <c r="D41" i="18" s="1"/>
  <c r="C40" i="17"/>
  <c r="D40" i="18" s="1"/>
  <c r="D33" i="17"/>
  <c r="E33" i="18" s="1"/>
  <c r="N33" i="18" s="1"/>
  <c r="F33" i="17"/>
  <c r="G33" i="18" s="1"/>
  <c r="G33" i="17"/>
  <c r="H33" i="18" s="1"/>
  <c r="D34" i="17"/>
  <c r="E34" i="18" s="1"/>
  <c r="N34" i="18" s="1"/>
  <c r="F34" i="17"/>
  <c r="G34" i="18" s="1"/>
  <c r="G34" i="17"/>
  <c r="H34" i="18" s="1"/>
  <c r="D35" i="17"/>
  <c r="E35" i="18" s="1"/>
  <c r="N35" i="18" s="1"/>
  <c r="F35" i="17"/>
  <c r="G35" i="18" s="1"/>
  <c r="G35" i="17"/>
  <c r="H35" i="18" s="1"/>
  <c r="D36" i="17"/>
  <c r="E36" i="18" s="1"/>
  <c r="N36" i="18" s="1"/>
  <c r="F36" i="17"/>
  <c r="G36" i="18" s="1"/>
  <c r="G36" i="17"/>
  <c r="H36" i="18" s="1"/>
  <c r="D37" i="17"/>
  <c r="F37" i="17"/>
  <c r="G37" i="18" s="1"/>
  <c r="G37" i="17"/>
  <c r="D38" i="17"/>
  <c r="F38" i="17"/>
  <c r="G38" i="18" s="1"/>
  <c r="G38" i="17"/>
  <c r="C38" i="17"/>
  <c r="D38" i="18" s="1"/>
  <c r="F38" i="18" s="1"/>
  <c r="C37" i="17"/>
  <c r="D37" i="18" s="1"/>
  <c r="F37" i="18" s="1"/>
  <c r="C36" i="17"/>
  <c r="D36" i="18" s="1"/>
  <c r="C35" i="17"/>
  <c r="D35" i="18" s="1"/>
  <c r="C34" i="17"/>
  <c r="D34" i="18" s="1"/>
  <c r="C33" i="17"/>
  <c r="D33" i="18" s="1"/>
  <c r="D26" i="17"/>
  <c r="E26" i="18" s="1"/>
  <c r="F26" i="17"/>
  <c r="G26" i="17"/>
  <c r="D27" i="17"/>
  <c r="E27" i="18" s="1"/>
  <c r="N27" i="18" s="1"/>
  <c r="F27" i="17"/>
  <c r="G27" i="17"/>
  <c r="D28" i="17"/>
  <c r="E28" i="18" s="1"/>
  <c r="N28" i="18" s="1"/>
  <c r="F28" i="17"/>
  <c r="G28" i="17"/>
  <c r="D29" i="17"/>
  <c r="E29" i="18" s="1"/>
  <c r="N29" i="18" s="1"/>
  <c r="F29" i="17"/>
  <c r="G29" i="17"/>
  <c r="D30" i="17"/>
  <c r="F30" i="17"/>
  <c r="G30" i="17"/>
  <c r="D31" i="17"/>
  <c r="F31" i="17"/>
  <c r="G31" i="17"/>
  <c r="C31" i="17"/>
  <c r="D31" i="18" s="1"/>
  <c r="F31" i="18" s="1"/>
  <c r="C30" i="17"/>
  <c r="D30" i="18" s="1"/>
  <c r="F30" i="18" s="1"/>
  <c r="C29" i="17"/>
  <c r="D29" i="18" s="1"/>
  <c r="C28" i="17"/>
  <c r="D28" i="18" s="1"/>
  <c r="C27" i="17"/>
  <c r="D27" i="18" s="1"/>
  <c r="C26" i="17"/>
  <c r="D26" i="18" s="1"/>
  <c r="D12" i="17"/>
  <c r="E12" i="18" s="1"/>
  <c r="N12" i="18" s="1"/>
  <c r="F12" i="17"/>
  <c r="G12" i="17"/>
  <c r="D13" i="17"/>
  <c r="E13" i="18" s="1"/>
  <c r="N13" i="18" s="1"/>
  <c r="F13" i="17"/>
  <c r="G13" i="17"/>
  <c r="D14" i="17"/>
  <c r="E14" i="18" s="1"/>
  <c r="N14" i="18" s="1"/>
  <c r="F14" i="17"/>
  <c r="G14" i="17"/>
  <c r="D15" i="17"/>
  <c r="E15" i="18" s="1"/>
  <c r="N15" i="18" s="1"/>
  <c r="F15" i="17"/>
  <c r="G15" i="17"/>
  <c r="D16" i="17"/>
  <c r="F16" i="17"/>
  <c r="G16" i="17"/>
  <c r="D17" i="17"/>
  <c r="F17" i="17"/>
  <c r="G17" i="17"/>
  <c r="C17" i="17"/>
  <c r="D17" i="18" s="1"/>
  <c r="F17" i="18" s="1"/>
  <c r="C16" i="17"/>
  <c r="D16" i="18" s="1"/>
  <c r="F16" i="18" s="1"/>
  <c r="C15" i="17"/>
  <c r="D15" i="18" s="1"/>
  <c r="C14" i="17"/>
  <c r="D14" i="18" s="1"/>
  <c r="C13" i="17"/>
  <c r="D13" i="18" s="1"/>
  <c r="C12" i="17"/>
  <c r="D12" i="18" s="1"/>
  <c r="D19" i="17"/>
  <c r="E19" i="18" s="1"/>
  <c r="N19" i="18" s="1"/>
  <c r="F19" i="17"/>
  <c r="G19" i="17"/>
  <c r="D20" i="17"/>
  <c r="E20" i="18" s="1"/>
  <c r="N20" i="18" s="1"/>
  <c r="F20" i="17"/>
  <c r="G20" i="17"/>
  <c r="D21" i="17"/>
  <c r="E21" i="18" s="1"/>
  <c r="N21" i="18" s="1"/>
  <c r="F21" i="17"/>
  <c r="G21" i="17"/>
  <c r="D22" i="17"/>
  <c r="E22" i="18" s="1"/>
  <c r="N22" i="18" s="1"/>
  <c r="F22" i="17"/>
  <c r="G22" i="17"/>
  <c r="D23" i="17"/>
  <c r="F23" i="17"/>
  <c r="G23" i="17"/>
  <c r="D24" i="17"/>
  <c r="F24" i="17"/>
  <c r="G24" i="17"/>
  <c r="C24" i="17"/>
  <c r="D24" i="18" s="1"/>
  <c r="F24" i="18" s="1"/>
  <c r="C23" i="17"/>
  <c r="D23" i="18" s="1"/>
  <c r="F23" i="18" s="1"/>
  <c r="C22" i="17"/>
  <c r="D22" i="18" s="1"/>
  <c r="C21" i="17"/>
  <c r="D21" i="18" s="1"/>
  <c r="C20" i="17"/>
  <c r="D20" i="18" s="1"/>
  <c r="C19" i="17"/>
  <c r="D19" i="18" s="1"/>
  <c r="D6" i="17"/>
  <c r="E6" i="18" s="1"/>
  <c r="N6" i="18" s="1"/>
  <c r="F6" i="17"/>
  <c r="G6" i="17"/>
  <c r="D7" i="17"/>
  <c r="E7" i="18" s="1"/>
  <c r="N7" i="18" s="1"/>
  <c r="F7" i="17"/>
  <c r="G7" i="17"/>
  <c r="D8" i="17"/>
  <c r="E8" i="18" s="1"/>
  <c r="N8" i="18" s="1"/>
  <c r="F8" i="17"/>
  <c r="G8" i="17"/>
  <c r="D9" i="17"/>
  <c r="F9" i="17"/>
  <c r="G9" i="17"/>
  <c r="D10" i="17"/>
  <c r="F10" i="17"/>
  <c r="G10" i="17"/>
  <c r="C10" i="17"/>
  <c r="D10" i="18" s="1"/>
  <c r="F10" i="18" s="1"/>
  <c r="C9" i="17"/>
  <c r="D9" i="18" s="1"/>
  <c r="F9" i="18" s="1"/>
  <c r="C8" i="17"/>
  <c r="D8" i="18" s="1"/>
  <c r="C7" i="17"/>
  <c r="D7" i="18" s="1"/>
  <c r="C6" i="17"/>
  <c r="D6" i="18" s="1"/>
  <c r="D5" i="17"/>
  <c r="E5" i="18" s="1"/>
  <c r="N5" i="18" s="1"/>
  <c r="F5" i="17"/>
  <c r="G5" i="17"/>
  <c r="C5" i="17"/>
  <c r="D5" i="18" s="1"/>
  <c r="G65" i="18" l="1"/>
  <c r="K65" i="18" s="1"/>
  <c r="D65" i="22"/>
  <c r="F65" i="22" s="1"/>
  <c r="H64" i="18"/>
  <c r="L64" i="18" s="1"/>
  <c r="E64" i="22"/>
  <c r="G63" i="18"/>
  <c r="D63" i="22"/>
  <c r="H62" i="18"/>
  <c r="O62" i="18" s="1"/>
  <c r="E62" i="22"/>
  <c r="G61" i="18"/>
  <c r="K61" i="18" s="1"/>
  <c r="D61" i="22"/>
  <c r="G58" i="18"/>
  <c r="I58" i="18" s="1"/>
  <c r="M58" i="18" s="1"/>
  <c r="D58" i="22"/>
  <c r="F58" i="22" s="1"/>
  <c r="H57" i="18"/>
  <c r="L57" i="18" s="1"/>
  <c r="E57" i="22"/>
  <c r="G56" i="18"/>
  <c r="D56" i="22"/>
  <c r="H55" i="18"/>
  <c r="O55" i="18" s="1"/>
  <c r="E55" i="22"/>
  <c r="G54" i="18"/>
  <c r="K54" i="18" s="1"/>
  <c r="D54" i="22"/>
  <c r="G51" i="18"/>
  <c r="I51" i="18" s="1"/>
  <c r="M51" i="18" s="1"/>
  <c r="D51" i="22"/>
  <c r="F51" i="22" s="1"/>
  <c r="H50" i="18"/>
  <c r="O50" i="18" s="1"/>
  <c r="E50" i="22"/>
  <c r="G49" i="18"/>
  <c r="K49" i="18" s="1"/>
  <c r="D49" i="22"/>
  <c r="H48" i="18"/>
  <c r="O48" i="18" s="1"/>
  <c r="E48" i="22"/>
  <c r="G47" i="18"/>
  <c r="D47" i="22"/>
  <c r="G66" i="18"/>
  <c r="K66" i="18" s="1"/>
  <c r="D66" i="22"/>
  <c r="F66" i="22" s="1"/>
  <c r="G64" i="18"/>
  <c r="K64" i="18" s="1"/>
  <c r="D64" i="22"/>
  <c r="H63" i="18"/>
  <c r="L63" i="18" s="1"/>
  <c r="E63" i="22"/>
  <c r="G62" i="18"/>
  <c r="D62" i="22"/>
  <c r="H61" i="18"/>
  <c r="L61" i="18" s="1"/>
  <c r="E61" i="22"/>
  <c r="E67" i="22" s="1"/>
  <c r="G59" i="18"/>
  <c r="I59" i="18" s="1"/>
  <c r="M59" i="18" s="1"/>
  <c r="D59" i="22"/>
  <c r="F59" i="22" s="1"/>
  <c r="G57" i="18"/>
  <c r="D57" i="22"/>
  <c r="H56" i="18"/>
  <c r="L56" i="18" s="1"/>
  <c r="E56" i="22"/>
  <c r="G55" i="18"/>
  <c r="D55" i="22"/>
  <c r="H54" i="18"/>
  <c r="L54" i="18" s="1"/>
  <c r="E54" i="22"/>
  <c r="E60" i="22" s="1"/>
  <c r="G52" i="18"/>
  <c r="K52" i="18" s="1"/>
  <c r="D52" i="22"/>
  <c r="F52" i="22" s="1"/>
  <c r="G50" i="18"/>
  <c r="K50" i="18" s="1"/>
  <c r="D50" i="22"/>
  <c r="H49" i="18"/>
  <c r="L49" i="18" s="1"/>
  <c r="E49" i="22"/>
  <c r="G48" i="18"/>
  <c r="D48" i="22"/>
  <c r="H47" i="18"/>
  <c r="L47" i="18" s="1"/>
  <c r="E47" i="22"/>
  <c r="E53" i="22" s="1"/>
  <c r="G23" i="18"/>
  <c r="D23" i="22"/>
  <c r="F23" i="22" s="1"/>
  <c r="H22" i="18"/>
  <c r="O22" i="18" s="1"/>
  <c r="E22" i="22"/>
  <c r="G21" i="18"/>
  <c r="D21" i="22"/>
  <c r="H20" i="18"/>
  <c r="L20" i="18" s="1"/>
  <c r="E20" i="22"/>
  <c r="G19" i="18"/>
  <c r="D19" i="22"/>
  <c r="G16" i="18"/>
  <c r="I16" i="18" s="1"/>
  <c r="M16" i="18" s="1"/>
  <c r="D16" i="22"/>
  <c r="F16" i="22" s="1"/>
  <c r="H15" i="18"/>
  <c r="E15" i="22"/>
  <c r="G14" i="18"/>
  <c r="K14" i="18" s="1"/>
  <c r="D14" i="22"/>
  <c r="H13" i="18"/>
  <c r="E13" i="22"/>
  <c r="G12" i="18"/>
  <c r="D12" i="22"/>
  <c r="G30" i="18"/>
  <c r="D30" i="22"/>
  <c r="F30" i="22" s="1"/>
  <c r="H29" i="18"/>
  <c r="L29" i="18" s="1"/>
  <c r="E29" i="22"/>
  <c r="G28" i="18"/>
  <c r="D28" i="22"/>
  <c r="H27" i="18"/>
  <c r="O27" i="18" s="1"/>
  <c r="E27" i="22"/>
  <c r="G26" i="18"/>
  <c r="D26" i="22"/>
  <c r="G24" i="18"/>
  <c r="I24" i="18" s="1"/>
  <c r="M24" i="18" s="1"/>
  <c r="D24" i="22"/>
  <c r="F24" i="22" s="1"/>
  <c r="G22" i="18"/>
  <c r="K22" i="18" s="1"/>
  <c r="D22" i="22"/>
  <c r="H21" i="18"/>
  <c r="O21" i="18" s="1"/>
  <c r="E21" i="22"/>
  <c r="G20" i="18"/>
  <c r="D20" i="22"/>
  <c r="H19" i="18"/>
  <c r="H25" i="18" s="1"/>
  <c r="E19" i="22"/>
  <c r="E25" i="22" s="1"/>
  <c r="G17" i="18"/>
  <c r="D17" i="22"/>
  <c r="F17" i="22" s="1"/>
  <c r="G15" i="18"/>
  <c r="D15" i="22"/>
  <c r="H14" i="18"/>
  <c r="E14" i="22"/>
  <c r="G13" i="18"/>
  <c r="K13" i="18" s="1"/>
  <c r="D13" i="22"/>
  <c r="H12" i="18"/>
  <c r="E12" i="22"/>
  <c r="E18" i="22" s="1"/>
  <c r="G31" i="18"/>
  <c r="K31" i="18" s="1"/>
  <c r="D31" i="22"/>
  <c r="F31" i="22" s="1"/>
  <c r="G29" i="18"/>
  <c r="K29" i="18" s="1"/>
  <c r="D29" i="22"/>
  <c r="H28" i="18"/>
  <c r="L28" i="18" s="1"/>
  <c r="E28" i="22"/>
  <c r="G27" i="18"/>
  <c r="K27" i="18" s="1"/>
  <c r="D27" i="22"/>
  <c r="H26" i="18"/>
  <c r="O26" i="18" s="1"/>
  <c r="E26" i="22"/>
  <c r="E32" i="22" s="1"/>
  <c r="G5" i="18"/>
  <c r="D5" i="22"/>
  <c r="G10" i="18"/>
  <c r="I10" i="18" s="1"/>
  <c r="D10" i="22"/>
  <c r="G8" i="18"/>
  <c r="D8" i="22"/>
  <c r="H7" i="18"/>
  <c r="E7" i="22"/>
  <c r="G6" i="18"/>
  <c r="D6" i="22"/>
  <c r="H5" i="18"/>
  <c r="E5" i="22"/>
  <c r="G9" i="18"/>
  <c r="I9" i="18" s="1"/>
  <c r="D9" i="22"/>
  <c r="H8" i="18"/>
  <c r="E8" i="22"/>
  <c r="G7" i="18"/>
  <c r="D7" i="22"/>
  <c r="D91" i="22" s="1"/>
  <c r="H6" i="18"/>
  <c r="E6" i="22"/>
  <c r="D39" i="18"/>
  <c r="G39" i="18"/>
  <c r="H39" i="18"/>
  <c r="D32" i="18"/>
  <c r="N11" i="18"/>
  <c r="G25" i="18"/>
  <c r="N25" i="18"/>
  <c r="K15" i="18"/>
  <c r="N18" i="18"/>
  <c r="N26" i="18"/>
  <c r="N32" i="18" s="1"/>
  <c r="E32" i="18"/>
  <c r="N39" i="18"/>
  <c r="N46" i="18"/>
  <c r="N67" i="18"/>
  <c r="N60" i="18"/>
  <c r="N53" i="18"/>
  <c r="N88" i="18"/>
  <c r="H32" i="18"/>
  <c r="E39" i="18"/>
  <c r="E25" i="18"/>
  <c r="K77" i="18"/>
  <c r="N92" i="18"/>
  <c r="N90" i="18"/>
  <c r="N81" i="18"/>
  <c r="N91" i="18"/>
  <c r="N74" i="18"/>
  <c r="N89" i="18"/>
  <c r="I65" i="18"/>
  <c r="M65" i="18" s="1"/>
  <c r="O64" i="18"/>
  <c r="K63" i="18"/>
  <c r="L62" i="18"/>
  <c r="K58" i="18"/>
  <c r="O57" i="18"/>
  <c r="K56" i="18"/>
  <c r="L55" i="18"/>
  <c r="K51" i="18"/>
  <c r="L50" i="18"/>
  <c r="L48" i="18"/>
  <c r="K47" i="18"/>
  <c r="K10" i="18"/>
  <c r="O8" i="18"/>
  <c r="L8" i="18"/>
  <c r="K7" i="18"/>
  <c r="O6" i="18"/>
  <c r="L6" i="18"/>
  <c r="K5" i="18"/>
  <c r="O15" i="18"/>
  <c r="L15" i="18"/>
  <c r="O13" i="18"/>
  <c r="L13" i="18"/>
  <c r="K12" i="18"/>
  <c r="I23" i="18"/>
  <c r="M23" i="18" s="1"/>
  <c r="K23" i="18"/>
  <c r="K21" i="18"/>
  <c r="K19" i="18"/>
  <c r="I30" i="18"/>
  <c r="M30" i="18" s="1"/>
  <c r="K30" i="18"/>
  <c r="I38" i="18"/>
  <c r="M38" i="18" s="1"/>
  <c r="K38" i="18"/>
  <c r="K36" i="18"/>
  <c r="O35" i="18"/>
  <c r="L35" i="18"/>
  <c r="K34" i="18"/>
  <c r="O33" i="18"/>
  <c r="L33" i="18"/>
  <c r="I45" i="18"/>
  <c r="M45" i="18" s="1"/>
  <c r="K45" i="18"/>
  <c r="K43" i="18"/>
  <c r="O42" i="18"/>
  <c r="L42" i="18"/>
  <c r="K41" i="18"/>
  <c r="L40" i="18"/>
  <c r="O40" i="18"/>
  <c r="I73" i="18"/>
  <c r="M73" i="18" s="1"/>
  <c r="K73" i="18"/>
  <c r="K71" i="18"/>
  <c r="O70" i="18"/>
  <c r="L70" i="18"/>
  <c r="K69" i="18"/>
  <c r="L68" i="18"/>
  <c r="O68" i="18"/>
  <c r="I80" i="18"/>
  <c r="M80" i="18" s="1"/>
  <c r="K80" i="18"/>
  <c r="K78" i="18"/>
  <c r="O77" i="18"/>
  <c r="L77" i="18"/>
  <c r="K76" i="18"/>
  <c r="L75" i="18"/>
  <c r="O75" i="18"/>
  <c r="I87" i="18"/>
  <c r="M87" i="18" s="1"/>
  <c r="K87" i="18"/>
  <c r="K85" i="18"/>
  <c r="O84" i="18"/>
  <c r="L84" i="18"/>
  <c r="K83" i="18"/>
  <c r="L82" i="18"/>
  <c r="O82" i="18"/>
  <c r="I66" i="18"/>
  <c r="M66" i="18" s="1"/>
  <c r="O63" i="18"/>
  <c r="K62" i="18"/>
  <c r="O61" i="18"/>
  <c r="K59" i="18"/>
  <c r="K57" i="18"/>
  <c r="O56" i="18"/>
  <c r="K55" i="18"/>
  <c r="O54" i="18"/>
  <c r="I52" i="18"/>
  <c r="M52" i="18" s="1"/>
  <c r="O49" i="18"/>
  <c r="K48" i="18"/>
  <c r="O47" i="18"/>
  <c r="K9" i="18"/>
  <c r="K8" i="18"/>
  <c r="O7" i="18"/>
  <c r="L7" i="18"/>
  <c r="K6" i="18"/>
  <c r="O5" i="18"/>
  <c r="L5" i="18"/>
  <c r="I17" i="18"/>
  <c r="M17" i="18" s="1"/>
  <c r="K17" i="18"/>
  <c r="O14" i="18"/>
  <c r="L14" i="18"/>
  <c r="O12" i="18"/>
  <c r="L12" i="18"/>
  <c r="L21" i="18"/>
  <c r="K20" i="18"/>
  <c r="O19" i="18"/>
  <c r="K28" i="18"/>
  <c r="K26" i="18"/>
  <c r="I37" i="18"/>
  <c r="K37" i="18"/>
  <c r="O36" i="18"/>
  <c r="L36" i="18"/>
  <c r="K35" i="18"/>
  <c r="O34" i="18"/>
  <c r="L34" i="18"/>
  <c r="K33" i="18"/>
  <c r="I44" i="18"/>
  <c r="M44" i="18" s="1"/>
  <c r="K44" i="18"/>
  <c r="O43" i="18"/>
  <c r="L43" i="18"/>
  <c r="K42" i="18"/>
  <c r="O41" i="18"/>
  <c r="L41" i="18"/>
  <c r="K40" i="18"/>
  <c r="I72" i="18"/>
  <c r="M72" i="18" s="1"/>
  <c r="K72" i="18"/>
  <c r="O71" i="18"/>
  <c r="L71" i="18"/>
  <c r="K70" i="18"/>
  <c r="O69" i="18"/>
  <c r="L69" i="18"/>
  <c r="K68" i="18"/>
  <c r="I79" i="18"/>
  <c r="M79" i="18" s="1"/>
  <c r="K79" i="18"/>
  <c r="O78" i="18"/>
  <c r="L78" i="18"/>
  <c r="O76" i="18"/>
  <c r="L76" i="18"/>
  <c r="K75" i="18"/>
  <c r="I86" i="18"/>
  <c r="M86" i="18" s="1"/>
  <c r="K86" i="18"/>
  <c r="O85" i="18"/>
  <c r="L85" i="18"/>
  <c r="K84" i="18"/>
  <c r="O83" i="18"/>
  <c r="L83" i="18"/>
  <c r="K82" i="18"/>
  <c r="D25" i="18"/>
  <c r="D67" i="18"/>
  <c r="H67" i="18"/>
  <c r="E67" i="18"/>
  <c r="H60" i="18"/>
  <c r="E60" i="18"/>
  <c r="D60" i="18"/>
  <c r="C11" i="17"/>
  <c r="F11" i="17"/>
  <c r="C25" i="17"/>
  <c r="C18" i="17"/>
  <c r="C32" i="17"/>
  <c r="C39" i="17"/>
  <c r="C46" i="17"/>
  <c r="C60" i="17"/>
  <c r="C67" i="17"/>
  <c r="C53" i="17"/>
  <c r="F25" i="17"/>
  <c r="F18" i="17"/>
  <c r="F32" i="17"/>
  <c r="F39" i="17"/>
  <c r="F46" i="17"/>
  <c r="F67" i="17"/>
  <c r="F60" i="17"/>
  <c r="F53" i="17"/>
  <c r="C74" i="17"/>
  <c r="G74" i="17"/>
  <c r="C81" i="17"/>
  <c r="F81" i="17"/>
  <c r="C88" i="17"/>
  <c r="F88" i="17"/>
  <c r="G11" i="17"/>
  <c r="D11" i="17"/>
  <c r="G25" i="17"/>
  <c r="D25" i="17"/>
  <c r="G18" i="17"/>
  <c r="D18" i="17"/>
  <c r="G32" i="17"/>
  <c r="D32" i="17"/>
  <c r="G39" i="17"/>
  <c r="D39" i="17"/>
  <c r="G46" i="17"/>
  <c r="D46" i="17"/>
  <c r="G67" i="17"/>
  <c r="D67" i="17"/>
  <c r="G60" i="17"/>
  <c r="D60" i="17"/>
  <c r="G53" i="17"/>
  <c r="D53" i="17"/>
  <c r="F74" i="17"/>
  <c r="D74" i="17"/>
  <c r="G81" i="17"/>
  <c r="D81" i="17"/>
  <c r="G88" i="17"/>
  <c r="D88" i="17"/>
  <c r="G60" i="18" l="1"/>
  <c r="G67" i="18"/>
  <c r="D53" i="22"/>
  <c r="D67" i="22"/>
  <c r="D60" i="22"/>
  <c r="G32" i="18"/>
  <c r="L27" i="18"/>
  <c r="O29" i="18"/>
  <c r="L26" i="18"/>
  <c r="K16" i="18"/>
  <c r="I31" i="18"/>
  <c r="M31" i="18" s="1"/>
  <c r="K24" i="18"/>
  <c r="O28" i="18"/>
  <c r="O20" i="18"/>
  <c r="L22" i="18"/>
  <c r="E90" i="22"/>
  <c r="E92" i="22"/>
  <c r="E91" i="22"/>
  <c r="L19" i="18"/>
  <c r="D90" i="22"/>
  <c r="D92" i="22"/>
  <c r="D32" i="22"/>
  <c r="D25" i="22"/>
  <c r="D18" i="22"/>
  <c r="F9" i="22"/>
  <c r="F93" i="22" s="1"/>
  <c r="D93" i="22"/>
  <c r="D89" i="22"/>
  <c r="D11" i="22"/>
  <c r="D96" i="22" s="1"/>
  <c r="E89" i="22"/>
  <c r="E95" i="22" s="1"/>
  <c r="E11" i="22"/>
  <c r="E96" i="22" s="1"/>
  <c r="F10" i="22"/>
  <c r="F94" i="22" s="1"/>
  <c r="D94" i="22"/>
  <c r="K39" i="18"/>
  <c r="L60" i="18"/>
  <c r="L67" i="18"/>
  <c r="O53" i="18"/>
  <c r="O60" i="18"/>
  <c r="O67" i="18"/>
  <c r="K32" i="18"/>
  <c r="L25" i="18"/>
  <c r="L11" i="18"/>
  <c r="N96" i="18"/>
  <c r="N95" i="18"/>
  <c r="O91" i="18"/>
  <c r="O89" i="18"/>
  <c r="O18" i="18"/>
  <c r="O39" i="18"/>
  <c r="O32" i="18"/>
  <c r="O90" i="18"/>
  <c r="O92" i="18"/>
  <c r="K60" i="18"/>
  <c r="K67" i="18"/>
  <c r="M37" i="18"/>
  <c r="O25" i="18"/>
  <c r="L18" i="18"/>
  <c r="O11" i="18"/>
  <c r="O88" i="18"/>
  <c r="O81" i="18"/>
  <c r="O74" i="18"/>
  <c r="O46" i="18"/>
  <c r="L39" i="18"/>
  <c r="L32" i="18"/>
  <c r="K25" i="18"/>
  <c r="K11" i="18"/>
  <c r="D95" i="22" l="1"/>
  <c r="O96" i="18"/>
  <c r="O95" i="18"/>
  <c r="L196" i="2" l="1"/>
  <c r="N231" i="1" l="1"/>
  <c r="N226" i="1"/>
  <c r="N230" i="1"/>
  <c r="N233" i="1"/>
  <c r="N222" i="1"/>
  <c r="N223" i="1"/>
  <c r="N225" i="1"/>
  <c r="N224" i="1"/>
  <c r="N221" i="1"/>
  <c r="N220" i="1"/>
  <c r="N234" i="1"/>
  <c r="M230" i="1"/>
  <c r="M233" i="1"/>
  <c r="M222" i="1"/>
  <c r="M223" i="1"/>
  <c r="M225" i="1"/>
  <c r="M224" i="1"/>
  <c r="M221" i="1"/>
  <c r="M220" i="1"/>
  <c r="M234" i="1"/>
  <c r="L231" i="1"/>
  <c r="L226" i="1"/>
  <c r="L230" i="1"/>
  <c r="L233" i="1"/>
  <c r="L222" i="1"/>
  <c r="L223" i="1"/>
  <c r="L225" i="1"/>
  <c r="L224" i="1"/>
  <c r="L221" i="1"/>
  <c r="L220" i="1"/>
  <c r="L234" i="1"/>
  <c r="M226" i="1"/>
  <c r="M231" i="1"/>
  <c r="N33" i="8"/>
  <c r="N34" i="8"/>
  <c r="M33" i="8"/>
  <c r="M34" i="8"/>
  <c r="L33" i="8"/>
  <c r="L34" i="8"/>
  <c r="I32" i="8"/>
  <c r="I33" i="8"/>
  <c r="I34" i="8"/>
  <c r="I31" i="8"/>
  <c r="E86" i="17" s="1"/>
  <c r="I35" i="8"/>
  <c r="E87" i="17" s="1"/>
  <c r="L139" i="5"/>
  <c r="N139" i="5"/>
  <c r="M139" i="5"/>
  <c r="I139" i="5"/>
  <c r="L136" i="5"/>
  <c r="N136" i="5"/>
  <c r="M136" i="5"/>
  <c r="I136" i="5"/>
  <c r="N48" i="4"/>
  <c r="M48" i="4"/>
  <c r="L48" i="4"/>
  <c r="I48" i="4"/>
  <c r="L97" i="3"/>
  <c r="N97" i="3"/>
  <c r="L96" i="3"/>
  <c r="N96" i="3"/>
  <c r="L95" i="3"/>
  <c r="N95" i="3"/>
  <c r="M97" i="3"/>
  <c r="M96" i="3"/>
  <c r="M95" i="3"/>
  <c r="I97" i="3"/>
  <c r="I96" i="3"/>
  <c r="O96" i="3" s="1"/>
  <c r="I95" i="3"/>
  <c r="I221" i="2"/>
  <c r="I222" i="2"/>
  <c r="I219" i="2"/>
  <c r="I223" i="2"/>
  <c r="I224" i="2"/>
  <c r="I220" i="2"/>
  <c r="N208" i="2"/>
  <c r="N212" i="2"/>
  <c r="N205" i="2"/>
  <c r="N215" i="2"/>
  <c r="N207" i="2"/>
  <c r="N210" i="2"/>
  <c r="M212" i="2"/>
  <c r="M205" i="2"/>
  <c r="M215" i="2"/>
  <c r="M207" i="2"/>
  <c r="M210" i="2"/>
  <c r="L208" i="2"/>
  <c r="L212" i="2"/>
  <c r="L205" i="2"/>
  <c r="L215" i="2"/>
  <c r="L207" i="2"/>
  <c r="L210" i="2"/>
  <c r="M208" i="2"/>
  <c r="I206" i="2"/>
  <c r="I211" i="2"/>
  <c r="I204" i="2"/>
  <c r="I213" i="2"/>
  <c r="I214" i="2"/>
  <c r="I216" i="2"/>
  <c r="I217" i="2"/>
  <c r="I218" i="2"/>
  <c r="I208" i="2"/>
  <c r="I212" i="2"/>
  <c r="I205" i="2"/>
  <c r="I215" i="2"/>
  <c r="I207" i="2"/>
  <c r="I210" i="2"/>
  <c r="I209" i="2"/>
  <c r="O95" i="3" l="1"/>
  <c r="E24" i="17"/>
  <c r="E30" i="17"/>
  <c r="E16" i="17"/>
  <c r="E23" i="17"/>
  <c r="E31" i="17"/>
  <c r="E17" i="17"/>
  <c r="O34" i="8"/>
  <c r="O33" i="8"/>
  <c r="O48" i="4"/>
  <c r="O97" i="3"/>
  <c r="O207" i="2"/>
  <c r="O208" i="2"/>
  <c r="O210" i="2"/>
  <c r="O212" i="2"/>
  <c r="O215" i="2"/>
  <c r="O205" i="2"/>
  <c r="O139" i="5"/>
  <c r="O136" i="5"/>
  <c r="I234" i="1"/>
  <c r="O234" i="1" s="1"/>
  <c r="I220" i="1"/>
  <c r="O220" i="1" s="1"/>
  <c r="I221" i="1"/>
  <c r="O221" i="1" s="1"/>
  <c r="I224" i="1"/>
  <c r="O224" i="1" s="1"/>
  <c r="I225" i="1"/>
  <c r="O225" i="1" s="1"/>
  <c r="I223" i="1"/>
  <c r="O223" i="1" s="1"/>
  <c r="I222" i="1"/>
  <c r="O222" i="1" s="1"/>
  <c r="I233" i="1"/>
  <c r="O233" i="1" s="1"/>
  <c r="I230" i="1"/>
  <c r="O230" i="1" s="1"/>
  <c r="I226" i="1"/>
  <c r="I231" i="1"/>
  <c r="O231" i="1" s="1"/>
  <c r="O226" i="1" l="1"/>
  <c r="N222" i="2"/>
  <c r="L22" i="6"/>
  <c r="I20" i="7"/>
  <c r="I19" i="7"/>
  <c r="I24" i="6"/>
  <c r="E73" i="17" s="1"/>
  <c r="I22" i="6"/>
  <c r="I23" i="6"/>
  <c r="E72" i="17" s="1"/>
  <c r="I141" i="5"/>
  <c r="I142" i="5"/>
  <c r="E66" i="17" s="1"/>
  <c r="I140" i="5"/>
  <c r="I134" i="5"/>
  <c r="I135" i="5"/>
  <c r="I138" i="5"/>
  <c r="I137" i="5"/>
  <c r="I133" i="5"/>
  <c r="I49" i="4"/>
  <c r="I47" i="4"/>
  <c r="I51" i="4"/>
  <c r="I50" i="4"/>
  <c r="I101" i="3"/>
  <c r="I103" i="3"/>
  <c r="I100" i="3"/>
  <c r="I102" i="3"/>
  <c r="I94" i="3"/>
  <c r="I92" i="3"/>
  <c r="I91" i="3"/>
  <c r="I98" i="3"/>
  <c r="I99" i="3"/>
  <c r="I93" i="3"/>
  <c r="I235" i="1"/>
  <c r="I236" i="1"/>
  <c r="I232" i="1"/>
  <c r="I229" i="1"/>
  <c r="I227" i="1"/>
  <c r="I228" i="1"/>
  <c r="I219" i="1"/>
  <c r="E80" i="17" l="1"/>
  <c r="E58" i="17"/>
  <c r="E38" i="17"/>
  <c r="E44" i="17"/>
  <c r="E10" i="17"/>
  <c r="E9" i="17"/>
  <c r="E52" i="17"/>
  <c r="E59" i="17"/>
  <c r="E51" i="17"/>
  <c r="E65" i="17"/>
  <c r="E45" i="17"/>
  <c r="E37" i="17"/>
  <c r="N35" i="8" l="1"/>
  <c r="M35" i="8"/>
  <c r="L35" i="8"/>
  <c r="L32" i="8"/>
  <c r="O32" i="8" s="1"/>
  <c r="L31" i="8"/>
  <c r="N31" i="8"/>
  <c r="N32" i="8"/>
  <c r="M32" i="8"/>
  <c r="M31" i="8"/>
  <c r="M22" i="8"/>
  <c r="M23" i="8"/>
  <c r="M24" i="8"/>
  <c r="M25" i="8"/>
  <c r="M26" i="8"/>
  <c r="M27" i="8"/>
  <c r="M28" i="8"/>
  <c r="M29" i="8"/>
  <c r="M30" i="8"/>
  <c r="M12" i="8"/>
  <c r="M13" i="8"/>
  <c r="M14" i="8"/>
  <c r="M15" i="8"/>
  <c r="M16" i="8"/>
  <c r="M17" i="8"/>
  <c r="M18" i="8"/>
  <c r="M19" i="8"/>
  <c r="M20" i="8"/>
  <c r="M21" i="8"/>
  <c r="M4" i="8"/>
  <c r="M5" i="8"/>
  <c r="M6" i="8"/>
  <c r="M7" i="8"/>
  <c r="M8" i="8"/>
  <c r="M9" i="8"/>
  <c r="M10" i="8"/>
  <c r="M11" i="8"/>
  <c r="M3" i="8"/>
  <c r="M19" i="7"/>
  <c r="M20" i="7"/>
  <c r="N20" i="7"/>
  <c r="N19" i="7"/>
  <c r="M17" i="7"/>
  <c r="M15" i="7"/>
  <c r="M16" i="7"/>
  <c r="M18" i="7"/>
  <c r="M14" i="7"/>
  <c r="M13" i="7"/>
  <c r="M10" i="7"/>
  <c r="M8" i="7"/>
  <c r="M5" i="7"/>
  <c r="M9" i="7"/>
  <c r="M7" i="7"/>
  <c r="M6" i="7"/>
  <c r="M4" i="7"/>
  <c r="M11" i="7"/>
  <c r="M12" i="7"/>
  <c r="M3" i="7"/>
  <c r="M24" i="6"/>
  <c r="N24" i="6"/>
  <c r="O22" i="6"/>
  <c r="M23" i="6"/>
  <c r="M22" i="6"/>
  <c r="N22" i="6"/>
  <c r="N23" i="6"/>
  <c r="M19" i="6"/>
  <c r="M18" i="6"/>
  <c r="M21" i="6"/>
  <c r="M20" i="6"/>
  <c r="N20" i="6"/>
  <c r="M13" i="6"/>
  <c r="M11" i="6"/>
  <c r="M16" i="6"/>
  <c r="M15" i="6"/>
  <c r="M14" i="6"/>
  <c r="M17" i="6"/>
  <c r="M12" i="6"/>
  <c r="M4" i="6"/>
  <c r="M7" i="6"/>
  <c r="M8" i="6"/>
  <c r="M10" i="6"/>
  <c r="M6" i="6"/>
  <c r="M5" i="6"/>
  <c r="M9" i="6"/>
  <c r="M3" i="6"/>
  <c r="M140" i="5"/>
  <c r="M141" i="5"/>
  <c r="M142" i="5"/>
  <c r="N141" i="5"/>
  <c r="N142" i="5"/>
  <c r="N140" i="5"/>
  <c r="M133" i="5"/>
  <c r="M134" i="5"/>
  <c r="M135" i="5"/>
  <c r="M138" i="5"/>
  <c r="M137" i="5"/>
  <c r="N134" i="5"/>
  <c r="N135" i="5"/>
  <c r="N138" i="5"/>
  <c r="N137" i="5"/>
  <c r="N133" i="5"/>
  <c r="N122" i="5"/>
  <c r="N118" i="5"/>
  <c r="N104" i="5"/>
  <c r="N105" i="5"/>
  <c r="N106" i="5"/>
  <c r="N130" i="5"/>
  <c r="N109" i="5"/>
  <c r="N120" i="5"/>
  <c r="N110" i="5"/>
  <c r="N111" i="5"/>
  <c r="N102" i="5"/>
  <c r="N116" i="5"/>
  <c r="N112" i="5"/>
  <c r="N115" i="5"/>
  <c r="N107" i="5"/>
  <c r="N114" i="5"/>
  <c r="N121" i="5"/>
  <c r="N119" i="5"/>
  <c r="N124" i="5"/>
  <c r="N108" i="5"/>
  <c r="N103" i="5"/>
  <c r="N123" i="5"/>
  <c r="N125" i="5"/>
  <c r="N127" i="5"/>
  <c r="N126" i="5"/>
  <c r="N113" i="5"/>
  <c r="N128" i="5"/>
  <c r="N129" i="5"/>
  <c r="N117" i="5"/>
  <c r="N131" i="5"/>
  <c r="N132" i="5"/>
  <c r="M118" i="5"/>
  <c r="M104" i="5"/>
  <c r="M105" i="5"/>
  <c r="M106" i="5"/>
  <c r="M130" i="5"/>
  <c r="M109" i="5"/>
  <c r="M120" i="5"/>
  <c r="M110" i="5"/>
  <c r="M111" i="5"/>
  <c r="M102" i="5"/>
  <c r="M116" i="5"/>
  <c r="M112" i="5"/>
  <c r="M115" i="5"/>
  <c r="M107" i="5"/>
  <c r="M114" i="5"/>
  <c r="M121" i="5"/>
  <c r="M119" i="5"/>
  <c r="M124" i="5"/>
  <c r="M108" i="5"/>
  <c r="M103" i="5"/>
  <c r="M123" i="5"/>
  <c r="M125" i="5"/>
  <c r="M127" i="5"/>
  <c r="M126" i="5"/>
  <c r="M113" i="5"/>
  <c r="M128" i="5"/>
  <c r="M129" i="5"/>
  <c r="M117" i="5"/>
  <c r="M131" i="5"/>
  <c r="M132" i="5"/>
  <c r="M122" i="5"/>
  <c r="M73" i="5"/>
  <c r="M90" i="5"/>
  <c r="M72" i="5"/>
  <c r="M76" i="5"/>
  <c r="M77" i="5"/>
  <c r="M82" i="5"/>
  <c r="M81" i="5"/>
  <c r="M96" i="5"/>
  <c r="M78" i="5"/>
  <c r="M93" i="5"/>
  <c r="M79" i="5"/>
  <c r="M74" i="5"/>
  <c r="M85" i="5"/>
  <c r="M86" i="5"/>
  <c r="M87" i="5"/>
  <c r="M75" i="5"/>
  <c r="M84" i="5"/>
  <c r="M95" i="5"/>
  <c r="M91" i="5"/>
  <c r="M92" i="5"/>
  <c r="M80" i="5"/>
  <c r="M94" i="5"/>
  <c r="M83" i="5"/>
  <c r="M88" i="5"/>
  <c r="M97" i="5"/>
  <c r="M99" i="5"/>
  <c r="M98" i="5"/>
  <c r="M100" i="5"/>
  <c r="M101" i="5"/>
  <c r="M89" i="5"/>
  <c r="M35" i="5"/>
  <c r="M32" i="5"/>
  <c r="M15" i="5"/>
  <c r="M21" i="5"/>
  <c r="M17" i="5"/>
  <c r="M18" i="5"/>
  <c r="M19" i="5"/>
  <c r="M26" i="5"/>
  <c r="M24" i="5"/>
  <c r="M48" i="5"/>
  <c r="M13" i="5"/>
  <c r="M49" i="5"/>
  <c r="M25" i="5"/>
  <c r="M23" i="5"/>
  <c r="M27" i="5"/>
  <c r="M28" i="5"/>
  <c r="M34" i="5"/>
  <c r="M30" i="5"/>
  <c r="M42" i="5"/>
  <c r="M47" i="5"/>
  <c r="M33" i="5"/>
  <c r="M36" i="5"/>
  <c r="M43" i="5"/>
  <c r="M40" i="5"/>
  <c r="M37" i="5"/>
  <c r="M38" i="5"/>
  <c r="M39" i="5"/>
  <c r="M20" i="5"/>
  <c r="M14" i="5"/>
  <c r="M16" i="5"/>
  <c r="M22" i="5"/>
  <c r="M44" i="5"/>
  <c r="M29" i="5"/>
  <c r="M46" i="5"/>
  <c r="M45" i="5"/>
  <c r="M31" i="5"/>
  <c r="M41" i="5"/>
  <c r="M50" i="5"/>
  <c r="M51" i="5"/>
  <c r="M71" i="5"/>
  <c r="M53" i="5"/>
  <c r="M64" i="5"/>
  <c r="M61" i="5"/>
  <c r="M56" i="5"/>
  <c r="M57" i="5"/>
  <c r="M54" i="5"/>
  <c r="M59" i="5"/>
  <c r="M60" i="5"/>
  <c r="M63" i="5"/>
  <c r="M55" i="5"/>
  <c r="M70" i="5"/>
  <c r="M65" i="5"/>
  <c r="M69" i="5"/>
  <c r="M62" i="5"/>
  <c r="M67" i="5"/>
  <c r="M68" i="5"/>
  <c r="M52" i="5"/>
  <c r="M58" i="5"/>
  <c r="M66" i="5"/>
  <c r="M11" i="5"/>
  <c r="M7" i="5"/>
  <c r="M4" i="5"/>
  <c r="M6" i="5"/>
  <c r="M5" i="5"/>
  <c r="M9" i="5"/>
  <c r="M10" i="5"/>
  <c r="M8" i="5"/>
  <c r="M3" i="5"/>
  <c r="M12" i="5"/>
  <c r="N11" i="5"/>
  <c r="M51" i="4"/>
  <c r="M50" i="4"/>
  <c r="N50" i="4"/>
  <c r="N51" i="4"/>
  <c r="M47" i="4"/>
  <c r="M49" i="4"/>
  <c r="N49" i="4"/>
  <c r="N47" i="4"/>
  <c r="N37" i="4"/>
  <c r="N40" i="4"/>
  <c r="N41" i="4"/>
  <c r="N42" i="4"/>
  <c r="N34" i="4"/>
  <c r="N36" i="4"/>
  <c r="N39" i="4"/>
  <c r="N44" i="4"/>
  <c r="N45" i="4"/>
  <c r="N38" i="4"/>
  <c r="N35" i="4"/>
  <c r="N43" i="4"/>
  <c r="N46" i="4"/>
  <c r="M40" i="4"/>
  <c r="M41" i="4"/>
  <c r="M42" i="4"/>
  <c r="M34" i="4"/>
  <c r="M36" i="4"/>
  <c r="M39" i="4"/>
  <c r="M44" i="4"/>
  <c r="M45" i="4"/>
  <c r="M38" i="4"/>
  <c r="M35" i="4"/>
  <c r="M43" i="4"/>
  <c r="M46" i="4"/>
  <c r="M37" i="4"/>
  <c r="M30" i="4"/>
  <c r="M28" i="4"/>
  <c r="M23" i="4"/>
  <c r="M24" i="4"/>
  <c r="M29" i="4"/>
  <c r="M26" i="4"/>
  <c r="M31" i="4"/>
  <c r="M27" i="4"/>
  <c r="M25" i="4"/>
  <c r="M32" i="4"/>
  <c r="M33" i="4"/>
  <c r="M10" i="4"/>
  <c r="M5" i="4"/>
  <c r="M12" i="4"/>
  <c r="M6" i="4"/>
  <c r="M9" i="4"/>
  <c r="M14" i="4"/>
  <c r="M7" i="4"/>
  <c r="M13" i="4"/>
  <c r="M15" i="4"/>
  <c r="M11" i="4"/>
  <c r="M8" i="4"/>
  <c r="M22" i="4"/>
  <c r="M17" i="4"/>
  <c r="M16" i="4"/>
  <c r="M20" i="4"/>
  <c r="M19" i="4"/>
  <c r="M18" i="4"/>
  <c r="M21" i="4"/>
  <c r="M4" i="4"/>
  <c r="M3" i="4"/>
  <c r="M101" i="3"/>
  <c r="M103" i="3"/>
  <c r="M100" i="3"/>
  <c r="M102" i="3"/>
  <c r="N103" i="3"/>
  <c r="N100" i="3"/>
  <c r="N102" i="3"/>
  <c r="N101" i="3"/>
  <c r="M93" i="3"/>
  <c r="M94" i="3"/>
  <c r="M92" i="3"/>
  <c r="M91" i="3"/>
  <c r="M98" i="3"/>
  <c r="M99" i="3"/>
  <c r="N94" i="3"/>
  <c r="N92" i="3"/>
  <c r="N91" i="3"/>
  <c r="N98" i="3"/>
  <c r="N99" i="3"/>
  <c r="N93" i="3"/>
  <c r="M66" i="3"/>
  <c r="M59" i="3"/>
  <c r="M60" i="3"/>
  <c r="M64" i="3"/>
  <c r="M63" i="3"/>
  <c r="M61" i="3"/>
  <c r="M68" i="3"/>
  <c r="M65" i="3"/>
  <c r="M67" i="3"/>
  <c r="M57" i="3"/>
  <c r="M62" i="3"/>
  <c r="M58" i="3"/>
  <c r="M83" i="3"/>
  <c r="M81" i="3"/>
  <c r="M75" i="3"/>
  <c r="M85" i="3"/>
  <c r="M74" i="3"/>
  <c r="M78" i="3"/>
  <c r="M70" i="3"/>
  <c r="M72" i="3"/>
  <c r="M84" i="3"/>
  <c r="M88" i="3"/>
  <c r="M77" i="3"/>
  <c r="M87" i="3"/>
  <c r="M73" i="3"/>
  <c r="M80" i="3"/>
  <c r="M82" i="3"/>
  <c r="M76" i="3"/>
  <c r="M86" i="3"/>
  <c r="M79" i="3"/>
  <c r="M69" i="3"/>
  <c r="M71" i="3"/>
  <c r="M90" i="3"/>
  <c r="M89" i="3"/>
  <c r="M13" i="3"/>
  <c r="M27" i="3"/>
  <c r="M32" i="3"/>
  <c r="M24" i="3"/>
  <c r="M29" i="3"/>
  <c r="M15" i="3"/>
  <c r="M33" i="3"/>
  <c r="M34" i="3"/>
  <c r="M30" i="3"/>
  <c r="M16" i="3"/>
  <c r="M20" i="3"/>
  <c r="M36" i="3"/>
  <c r="M22" i="3"/>
  <c r="M21" i="3"/>
  <c r="M28" i="3"/>
  <c r="M19" i="3"/>
  <c r="M25" i="3"/>
  <c r="M12" i="3"/>
  <c r="M35" i="3"/>
  <c r="M26" i="3"/>
  <c r="M23" i="3"/>
  <c r="M14" i="3"/>
  <c r="M31" i="3"/>
  <c r="M18" i="3"/>
  <c r="M51" i="3"/>
  <c r="M56" i="3"/>
  <c r="M55" i="3"/>
  <c r="M50" i="3"/>
  <c r="M43" i="3"/>
  <c r="M41" i="3"/>
  <c r="M52" i="3"/>
  <c r="M47" i="3"/>
  <c r="M53" i="3"/>
  <c r="M44" i="3"/>
  <c r="M54" i="3"/>
  <c r="M42" i="3"/>
  <c r="M49" i="3"/>
  <c r="M46" i="3"/>
  <c r="M45" i="3"/>
  <c r="M11" i="3"/>
  <c r="M40" i="3"/>
  <c r="M48" i="3"/>
  <c r="M37" i="3"/>
  <c r="M39" i="3"/>
  <c r="M38" i="3"/>
  <c r="M17" i="3"/>
  <c r="M7" i="3"/>
  <c r="M4" i="3"/>
  <c r="M9" i="3"/>
  <c r="M3" i="3"/>
  <c r="M8" i="3"/>
  <c r="M5" i="3"/>
  <c r="M6" i="3"/>
  <c r="M10" i="3"/>
  <c r="N220" i="2"/>
  <c r="N221" i="2"/>
  <c r="N219" i="2"/>
  <c r="N223" i="2"/>
  <c r="N224" i="2"/>
  <c r="M221" i="2"/>
  <c r="M222" i="2"/>
  <c r="M219" i="2"/>
  <c r="M223" i="2"/>
  <c r="M224" i="2"/>
  <c r="M220" i="2"/>
  <c r="N209" i="2"/>
  <c r="N206" i="2"/>
  <c r="N211" i="2"/>
  <c r="N204" i="2"/>
  <c r="N213" i="2"/>
  <c r="N214" i="2"/>
  <c r="N216" i="2"/>
  <c r="N217" i="2"/>
  <c r="N218" i="2"/>
  <c r="M206" i="2"/>
  <c r="M211" i="2"/>
  <c r="M204" i="2"/>
  <c r="M213" i="2"/>
  <c r="M214" i="2"/>
  <c r="M216" i="2"/>
  <c r="M217" i="2"/>
  <c r="M218" i="2"/>
  <c r="M209" i="2"/>
  <c r="M190" i="2"/>
  <c r="M152" i="2"/>
  <c r="M185" i="2"/>
  <c r="M191" i="2"/>
  <c r="M169" i="2"/>
  <c r="M177" i="2"/>
  <c r="M189" i="2"/>
  <c r="M155" i="2"/>
  <c r="M188" i="2"/>
  <c r="M149" i="2"/>
  <c r="M184" i="2"/>
  <c r="M174" i="2"/>
  <c r="M183" i="2"/>
  <c r="M172" i="2"/>
  <c r="M198" i="2"/>
  <c r="M164" i="2"/>
  <c r="M179" i="2"/>
  <c r="M168" i="2"/>
  <c r="M158" i="2"/>
  <c r="M197" i="2"/>
  <c r="M192" i="2"/>
  <c r="M153" i="2"/>
  <c r="M180" i="2"/>
  <c r="M194" i="2"/>
  <c r="M163" i="2"/>
  <c r="M170" i="2"/>
  <c r="M157" i="2"/>
  <c r="M161" i="2"/>
  <c r="M150" i="2"/>
  <c r="M181" i="2"/>
  <c r="M182" i="2"/>
  <c r="M151" i="2"/>
  <c r="M167" i="2"/>
  <c r="M176" i="2"/>
  <c r="M156" i="2"/>
  <c r="M171" i="2"/>
  <c r="M187" i="2"/>
  <c r="M201" i="2"/>
  <c r="M165" i="2"/>
  <c r="M175" i="2"/>
  <c r="M195" i="2"/>
  <c r="M159" i="2"/>
  <c r="M178" i="2"/>
  <c r="M199" i="2"/>
  <c r="M160" i="2"/>
  <c r="M202" i="2"/>
  <c r="M186" i="2"/>
  <c r="M196" i="2"/>
  <c r="M203" i="2"/>
  <c r="M173" i="2"/>
  <c r="M162" i="2"/>
  <c r="M200" i="2"/>
  <c r="M166" i="2"/>
  <c r="M154" i="2"/>
  <c r="M193" i="2"/>
  <c r="M130" i="2"/>
  <c r="M141" i="2"/>
  <c r="M145" i="2"/>
  <c r="M113" i="2"/>
  <c r="M127" i="2"/>
  <c r="M122" i="2"/>
  <c r="M129" i="2"/>
  <c r="M128" i="2"/>
  <c r="M133" i="2"/>
  <c r="M143" i="2"/>
  <c r="M138" i="2"/>
  <c r="M146" i="2"/>
  <c r="M147" i="2"/>
  <c r="M109" i="2"/>
  <c r="M139" i="2"/>
  <c r="M110" i="2"/>
  <c r="M140" i="2"/>
  <c r="M135" i="2"/>
  <c r="M142" i="2"/>
  <c r="M112" i="2"/>
  <c r="M116" i="2"/>
  <c r="M123" i="2"/>
  <c r="M118" i="2"/>
  <c r="M144" i="2"/>
  <c r="M115" i="2"/>
  <c r="M131" i="2"/>
  <c r="M124" i="2"/>
  <c r="M114" i="2"/>
  <c r="M132" i="2"/>
  <c r="M125" i="2"/>
  <c r="M120" i="2"/>
  <c r="M108" i="2"/>
  <c r="M126" i="2"/>
  <c r="M137" i="2"/>
  <c r="M111" i="2"/>
  <c r="M136" i="2"/>
  <c r="M148" i="2"/>
  <c r="M119" i="2"/>
  <c r="M121" i="2"/>
  <c r="M134" i="2"/>
  <c r="M117" i="2"/>
  <c r="M26" i="2"/>
  <c r="M22" i="2"/>
  <c r="M53" i="2"/>
  <c r="M69" i="2"/>
  <c r="M57" i="2"/>
  <c r="M89" i="2"/>
  <c r="M72" i="2"/>
  <c r="M40" i="2"/>
  <c r="M49" i="2"/>
  <c r="M52" i="2"/>
  <c r="M54" i="2"/>
  <c r="M31" i="2"/>
  <c r="M58" i="2"/>
  <c r="M48" i="2"/>
  <c r="M91" i="2"/>
  <c r="M74" i="2"/>
  <c r="M32" i="2"/>
  <c r="M60" i="2"/>
  <c r="M75" i="2"/>
  <c r="M90" i="2"/>
  <c r="M27" i="2"/>
  <c r="M92" i="2"/>
  <c r="M61" i="2"/>
  <c r="M101" i="2"/>
  <c r="M80" i="2"/>
  <c r="M95" i="2"/>
  <c r="M64" i="2"/>
  <c r="M70" i="2"/>
  <c r="M68" i="2"/>
  <c r="M102" i="2"/>
  <c r="M86" i="2"/>
  <c r="M78" i="2"/>
  <c r="M30" i="2"/>
  <c r="M107" i="2"/>
  <c r="M73" i="2"/>
  <c r="M94" i="2"/>
  <c r="M88" i="2"/>
  <c r="M83" i="2"/>
  <c r="M71" i="2"/>
  <c r="M50" i="2"/>
  <c r="M41" i="2"/>
  <c r="M82" i="2"/>
  <c r="M29" i="2"/>
  <c r="M81" i="2"/>
  <c r="M93" i="2"/>
  <c r="M45" i="2"/>
  <c r="M59" i="2"/>
  <c r="M37" i="2"/>
  <c r="M28" i="2"/>
  <c r="M38" i="2"/>
  <c r="M67" i="2"/>
  <c r="M99" i="2"/>
  <c r="M105" i="2"/>
  <c r="M34" i="2"/>
  <c r="M76" i="2"/>
  <c r="M33" i="2"/>
  <c r="M42" i="2"/>
  <c r="M36" i="2"/>
  <c r="M98" i="2"/>
  <c r="M51" i="2"/>
  <c r="M85" i="2"/>
  <c r="M106" i="2"/>
  <c r="M46" i="2"/>
  <c r="M77" i="2"/>
  <c r="M62" i="2"/>
  <c r="M97" i="2"/>
  <c r="M39" i="2"/>
  <c r="M23" i="2"/>
  <c r="M79" i="2"/>
  <c r="M47" i="2"/>
  <c r="M65" i="2"/>
  <c r="M100" i="2"/>
  <c r="M84" i="2"/>
  <c r="M87" i="2"/>
  <c r="M21" i="2"/>
  <c r="M103" i="2"/>
  <c r="M96" i="2"/>
  <c r="M24" i="2"/>
  <c r="M55" i="2"/>
  <c r="M35" i="2"/>
  <c r="M44" i="2"/>
  <c r="M43" i="2"/>
  <c r="M104" i="2"/>
  <c r="M56" i="2"/>
  <c r="M66" i="2"/>
  <c r="M25" i="2"/>
  <c r="M63" i="2"/>
  <c r="M4" i="2"/>
  <c r="M7" i="2"/>
  <c r="M8" i="2"/>
  <c r="M10" i="2"/>
  <c r="M12" i="2"/>
  <c r="M3" i="2"/>
  <c r="M17" i="2"/>
  <c r="M19" i="2"/>
  <c r="M5" i="2"/>
  <c r="M14" i="2"/>
  <c r="M18" i="2"/>
  <c r="M9" i="2"/>
  <c r="M13" i="2"/>
  <c r="M20" i="2"/>
  <c r="M16" i="2"/>
  <c r="M15" i="2"/>
  <c r="M11" i="2"/>
  <c r="M6" i="2"/>
  <c r="M190" i="1"/>
  <c r="M193" i="1"/>
  <c r="M185" i="1"/>
  <c r="M179" i="1"/>
  <c r="M187" i="1"/>
  <c r="M217" i="1"/>
  <c r="M214" i="1"/>
  <c r="M198" i="1"/>
  <c r="M210" i="1"/>
  <c r="M202" i="1"/>
  <c r="M177" i="1"/>
  <c r="M180" i="1"/>
  <c r="M176" i="1"/>
  <c r="M189" i="1"/>
  <c r="M195" i="1"/>
  <c r="M203" i="1"/>
  <c r="M183" i="1"/>
  <c r="M199" i="1"/>
  <c r="M184" i="1"/>
  <c r="M212" i="1"/>
  <c r="M188" i="1"/>
  <c r="M213" i="1"/>
  <c r="M194" i="1"/>
  <c r="M209" i="1"/>
  <c r="M204" i="1"/>
  <c r="M216" i="1"/>
  <c r="M182" i="1"/>
  <c r="M174" i="1"/>
  <c r="M211" i="1"/>
  <c r="M215" i="1"/>
  <c r="M192" i="1"/>
  <c r="M175" i="1"/>
  <c r="M196" i="1"/>
  <c r="M191" i="1"/>
  <c r="M181" i="1"/>
  <c r="M186" i="1"/>
  <c r="M178" i="1"/>
  <c r="M172" i="1"/>
  <c r="M200" i="1"/>
  <c r="M173" i="1"/>
  <c r="M208" i="1"/>
  <c r="M218" i="1"/>
  <c r="M206" i="1"/>
  <c r="M205" i="1"/>
  <c r="M197" i="1"/>
  <c r="M207" i="1"/>
  <c r="M201" i="1"/>
  <c r="M147" i="1"/>
  <c r="M161" i="1"/>
  <c r="M163" i="1"/>
  <c r="M123" i="1"/>
  <c r="M140" i="1"/>
  <c r="M125" i="1"/>
  <c r="M132" i="1"/>
  <c r="M152" i="1"/>
  <c r="M162" i="1"/>
  <c r="M142" i="1"/>
  <c r="M136" i="1"/>
  <c r="M168" i="1"/>
  <c r="M135" i="1"/>
  <c r="M145" i="1"/>
  <c r="M133" i="1"/>
  <c r="M148" i="1"/>
  <c r="M164" i="1"/>
  <c r="M137" i="1"/>
  <c r="M143" i="1"/>
  <c r="M156" i="1"/>
  <c r="M169" i="1"/>
  <c r="M166" i="1"/>
  <c r="M154" i="1"/>
  <c r="M122" i="1"/>
  <c r="M130" i="1"/>
  <c r="M146" i="1"/>
  <c r="M153" i="1"/>
  <c r="M134" i="1"/>
  <c r="M155" i="1"/>
  <c r="M138" i="1"/>
  <c r="M124" i="1"/>
  <c r="M129" i="1"/>
  <c r="M139" i="1"/>
  <c r="M160" i="1"/>
  <c r="M150" i="1"/>
  <c r="M159" i="1"/>
  <c r="M128" i="1"/>
  <c r="M149" i="1"/>
  <c r="M151" i="1"/>
  <c r="M170" i="1"/>
  <c r="M171" i="1"/>
  <c r="M141" i="1"/>
  <c r="M167" i="1"/>
  <c r="M165" i="1"/>
  <c r="M126" i="1"/>
  <c r="M157" i="1"/>
  <c r="M131" i="1"/>
  <c r="M158" i="1"/>
  <c r="M127" i="1"/>
  <c r="M144" i="1"/>
  <c r="M52" i="1"/>
  <c r="M91" i="1"/>
  <c r="M101" i="1"/>
  <c r="M100" i="1"/>
  <c r="M67" i="1"/>
  <c r="M78" i="1"/>
  <c r="M63" i="1"/>
  <c r="M27" i="1"/>
  <c r="M23" i="1"/>
  <c r="M69" i="1"/>
  <c r="M49" i="1"/>
  <c r="M40" i="1"/>
  <c r="M47" i="1"/>
  <c r="M44" i="1"/>
  <c r="M71" i="1"/>
  <c r="M75" i="1"/>
  <c r="M98" i="1"/>
  <c r="M54" i="1"/>
  <c r="M58" i="1"/>
  <c r="M115" i="1"/>
  <c r="M60" i="1"/>
  <c r="M59" i="1"/>
  <c r="M112" i="1"/>
  <c r="M55" i="1"/>
  <c r="M113" i="1"/>
  <c r="M61" i="1"/>
  <c r="M79" i="1"/>
  <c r="M99" i="1"/>
  <c r="M38" i="1"/>
  <c r="M80" i="1"/>
  <c r="M93" i="1"/>
  <c r="M48" i="1"/>
  <c r="M70" i="1"/>
  <c r="M66" i="1"/>
  <c r="M94" i="1"/>
  <c r="M37" i="1"/>
  <c r="M68" i="1"/>
  <c r="M57" i="1"/>
  <c r="M103" i="1"/>
  <c r="M97" i="1"/>
  <c r="M95" i="1"/>
  <c r="M39" i="1"/>
  <c r="M109" i="1"/>
  <c r="M25" i="1"/>
  <c r="M62" i="1"/>
  <c r="M96" i="1"/>
  <c r="M36" i="1"/>
  <c r="M116" i="1"/>
  <c r="M24" i="1"/>
  <c r="M26" i="1"/>
  <c r="M110" i="1"/>
  <c r="M102" i="1"/>
  <c r="M76" i="1"/>
  <c r="M46" i="1"/>
  <c r="M34" i="1"/>
  <c r="M82" i="1"/>
  <c r="M92" i="1"/>
  <c r="M77" i="1"/>
  <c r="M56" i="1"/>
  <c r="M35" i="1"/>
  <c r="M53" i="1"/>
  <c r="M81" i="1"/>
  <c r="M90" i="1"/>
  <c r="M114" i="1"/>
  <c r="M45" i="1"/>
  <c r="M89" i="1"/>
  <c r="M74" i="1"/>
  <c r="M119" i="1"/>
  <c r="M120" i="1"/>
  <c r="M117" i="1"/>
  <c r="M32" i="1"/>
  <c r="M118" i="1"/>
  <c r="M88" i="1"/>
  <c r="M65" i="1"/>
  <c r="M87" i="1"/>
  <c r="M121" i="1"/>
  <c r="M42" i="1"/>
  <c r="M106" i="1"/>
  <c r="M86" i="1"/>
  <c r="M28" i="1"/>
  <c r="M43" i="1"/>
  <c r="M84" i="1"/>
  <c r="M85" i="1"/>
  <c r="M29" i="1"/>
  <c r="M41" i="1"/>
  <c r="M108" i="1"/>
  <c r="M31" i="1"/>
  <c r="M64" i="1"/>
  <c r="M107" i="1"/>
  <c r="M51" i="1"/>
  <c r="M105" i="1"/>
  <c r="M104" i="1"/>
  <c r="M72" i="1"/>
  <c r="M73" i="1"/>
  <c r="M83" i="1"/>
  <c r="M50" i="1"/>
  <c r="M33" i="1"/>
  <c r="M30" i="1"/>
  <c r="M111" i="1"/>
  <c r="M17" i="1"/>
  <c r="M15" i="1"/>
  <c r="M8" i="1"/>
  <c r="M11" i="1"/>
  <c r="M4" i="1"/>
  <c r="M22" i="1"/>
  <c r="M19" i="1"/>
  <c r="M6" i="1"/>
  <c r="M5" i="1"/>
  <c r="M20" i="1"/>
  <c r="M9" i="1"/>
  <c r="M10" i="1"/>
  <c r="M3" i="1"/>
  <c r="M21" i="1"/>
  <c r="M16" i="1"/>
  <c r="M13" i="1"/>
  <c r="M7" i="1"/>
  <c r="M14" i="1"/>
  <c r="M12" i="1"/>
  <c r="M18" i="1"/>
  <c r="M235" i="1"/>
  <c r="M236" i="1"/>
  <c r="M232" i="1"/>
  <c r="M229" i="1"/>
  <c r="M227" i="1"/>
  <c r="M228" i="1"/>
  <c r="M219" i="1"/>
  <c r="I158" i="1"/>
  <c r="I131" i="1"/>
  <c r="I101" i="5"/>
  <c r="I100" i="5"/>
  <c r="L20" i="7"/>
  <c r="O20" i="7" s="1"/>
  <c r="L19" i="7"/>
  <c r="H86" i="17" l="1"/>
  <c r="O19" i="7"/>
  <c r="H80" i="17"/>
  <c r="O35" i="8"/>
  <c r="H87" i="17"/>
  <c r="G93" i="18"/>
  <c r="D93" i="18"/>
  <c r="E93" i="18"/>
  <c r="O31" i="8"/>
  <c r="F93" i="18"/>
  <c r="H93" i="18"/>
  <c r="L24" i="6"/>
  <c r="H73" i="17" s="1"/>
  <c r="L23" i="6"/>
  <c r="H72" i="17" s="1"/>
  <c r="L141" i="5"/>
  <c r="O141" i="5" s="1"/>
  <c r="L142" i="5"/>
  <c r="L140" i="5"/>
  <c r="L134" i="5"/>
  <c r="O134" i="5" s="1"/>
  <c r="L135" i="5"/>
  <c r="O135" i="5" s="1"/>
  <c r="L138" i="5"/>
  <c r="L137" i="5"/>
  <c r="O137" i="5" s="1"/>
  <c r="L133" i="5"/>
  <c r="L118" i="5"/>
  <c r="L104" i="5"/>
  <c r="L105" i="5"/>
  <c r="L106" i="5"/>
  <c r="L130" i="5"/>
  <c r="L109" i="5"/>
  <c r="L120" i="5"/>
  <c r="L110" i="5"/>
  <c r="L111" i="5"/>
  <c r="L102" i="5"/>
  <c r="L116" i="5"/>
  <c r="L112" i="5"/>
  <c r="L115" i="5"/>
  <c r="L107" i="5"/>
  <c r="L114" i="5"/>
  <c r="L121" i="5"/>
  <c r="L119" i="5"/>
  <c r="L124" i="5"/>
  <c r="L108" i="5"/>
  <c r="L103" i="5"/>
  <c r="L123" i="5"/>
  <c r="L125" i="5"/>
  <c r="L127" i="5"/>
  <c r="L126" i="5"/>
  <c r="L113" i="5"/>
  <c r="L128" i="5"/>
  <c r="L129" i="5"/>
  <c r="L117" i="5"/>
  <c r="L131" i="5"/>
  <c r="L132" i="5"/>
  <c r="L122" i="5"/>
  <c r="L73" i="5"/>
  <c r="L90" i="5"/>
  <c r="L72" i="5"/>
  <c r="L76" i="5"/>
  <c r="L77" i="5"/>
  <c r="L82" i="5"/>
  <c r="L81" i="5"/>
  <c r="L96" i="5"/>
  <c r="L78" i="5"/>
  <c r="L93" i="5"/>
  <c r="L79" i="5"/>
  <c r="L74" i="5"/>
  <c r="L85" i="5"/>
  <c r="L86" i="5"/>
  <c r="L87" i="5"/>
  <c r="L75" i="5"/>
  <c r="L84" i="5"/>
  <c r="L95" i="5"/>
  <c r="L91" i="5"/>
  <c r="L92" i="5"/>
  <c r="L80" i="5"/>
  <c r="L94" i="5"/>
  <c r="L83" i="5"/>
  <c r="L88" i="5"/>
  <c r="L97" i="5"/>
  <c r="L99" i="5"/>
  <c r="L98" i="5"/>
  <c r="L100" i="5"/>
  <c r="O100" i="5" s="1"/>
  <c r="L101" i="5"/>
  <c r="O101" i="5" s="1"/>
  <c r="L89" i="5"/>
  <c r="L40" i="4"/>
  <c r="L41" i="4"/>
  <c r="L42" i="4"/>
  <c r="L34" i="4"/>
  <c r="L36" i="4"/>
  <c r="L39" i="4"/>
  <c r="L44" i="4"/>
  <c r="L45" i="4"/>
  <c r="L38" i="4"/>
  <c r="L35" i="4"/>
  <c r="L43" i="4"/>
  <c r="L46" i="4"/>
  <c r="L37" i="4"/>
  <c r="L28" i="4"/>
  <c r="L23" i="4"/>
  <c r="L24" i="4"/>
  <c r="L29" i="4"/>
  <c r="L26" i="4"/>
  <c r="L31" i="4"/>
  <c r="L27" i="4"/>
  <c r="L25" i="4"/>
  <c r="L32" i="4"/>
  <c r="L33" i="4"/>
  <c r="L30" i="4"/>
  <c r="L5" i="4"/>
  <c r="L12" i="4"/>
  <c r="L6" i="4"/>
  <c r="L9" i="4"/>
  <c r="L14" i="4"/>
  <c r="L7" i="4"/>
  <c r="L13" i="4"/>
  <c r="L15" i="4"/>
  <c r="L11" i="4"/>
  <c r="L8" i="4"/>
  <c r="L22" i="4"/>
  <c r="L17" i="4"/>
  <c r="L16" i="4"/>
  <c r="L20" i="4"/>
  <c r="L19" i="4"/>
  <c r="L18" i="4"/>
  <c r="L21" i="4"/>
  <c r="L10" i="4"/>
  <c r="L50" i="4"/>
  <c r="O50" i="4" s="1"/>
  <c r="L51" i="4"/>
  <c r="L49" i="4"/>
  <c r="O49" i="4" s="1"/>
  <c r="L47" i="4"/>
  <c r="L103" i="3"/>
  <c r="O103" i="3" s="1"/>
  <c r="L100" i="3"/>
  <c r="O100" i="3" s="1"/>
  <c r="L102" i="3"/>
  <c r="O102" i="3" s="1"/>
  <c r="L101" i="3"/>
  <c r="L94" i="3"/>
  <c r="O94" i="3" s="1"/>
  <c r="L92" i="3"/>
  <c r="O92" i="3" s="1"/>
  <c r="L91" i="3"/>
  <c r="O91" i="3" s="1"/>
  <c r="L98" i="3"/>
  <c r="L99" i="3"/>
  <c r="O99" i="3" s="1"/>
  <c r="L93" i="3"/>
  <c r="L221" i="2"/>
  <c r="O221" i="2" s="1"/>
  <c r="L222" i="2"/>
  <c r="L219" i="2"/>
  <c r="O219" i="2" s="1"/>
  <c r="L223" i="2"/>
  <c r="O223" i="2" s="1"/>
  <c r="L224" i="2"/>
  <c r="O224" i="2" s="1"/>
  <c r="L220" i="2"/>
  <c r="L206" i="2"/>
  <c r="L211" i="2"/>
  <c r="O211" i="2" s="1"/>
  <c r="L204" i="2"/>
  <c r="O204" i="2" s="1"/>
  <c r="L213" i="2"/>
  <c r="O213" i="2" s="1"/>
  <c r="L214" i="2"/>
  <c r="O214" i="2" s="1"/>
  <c r="L216" i="2"/>
  <c r="O216" i="2" s="1"/>
  <c r="L217" i="2"/>
  <c r="O217" i="2" s="1"/>
  <c r="L218" i="2"/>
  <c r="O218" i="2" s="1"/>
  <c r="L209" i="2"/>
  <c r="L190" i="2"/>
  <c r="L152" i="2"/>
  <c r="L185" i="2"/>
  <c r="L191" i="2"/>
  <c r="L169" i="2"/>
  <c r="L177" i="2"/>
  <c r="L189" i="2"/>
  <c r="L155" i="2"/>
  <c r="L188" i="2"/>
  <c r="L149" i="2"/>
  <c r="L184" i="2"/>
  <c r="L174" i="2"/>
  <c r="L183" i="2"/>
  <c r="L172" i="2"/>
  <c r="L198" i="2"/>
  <c r="L164" i="2"/>
  <c r="L179" i="2"/>
  <c r="L168" i="2"/>
  <c r="L158" i="2"/>
  <c r="L197" i="2"/>
  <c r="L192" i="2"/>
  <c r="L153" i="2"/>
  <c r="L180" i="2"/>
  <c r="L194" i="2"/>
  <c r="L163" i="2"/>
  <c r="L170" i="2"/>
  <c r="L157" i="2"/>
  <c r="L161" i="2"/>
  <c r="L150" i="2"/>
  <c r="L181" i="2"/>
  <c r="L182" i="2"/>
  <c r="L151" i="2"/>
  <c r="L167" i="2"/>
  <c r="L176" i="2"/>
  <c r="L156" i="2"/>
  <c r="L171" i="2"/>
  <c r="L187" i="2"/>
  <c r="L201" i="2"/>
  <c r="L165" i="2"/>
  <c r="L175" i="2"/>
  <c r="L195" i="2"/>
  <c r="L159" i="2"/>
  <c r="L178" i="2"/>
  <c r="L199" i="2"/>
  <c r="L160" i="2"/>
  <c r="L202" i="2"/>
  <c r="L186" i="2"/>
  <c r="L203" i="2"/>
  <c r="L173" i="2"/>
  <c r="L162" i="2"/>
  <c r="L200" i="2"/>
  <c r="L166" i="2"/>
  <c r="L154" i="2"/>
  <c r="L193" i="2"/>
  <c r="L130" i="2"/>
  <c r="L141" i="2"/>
  <c r="L145" i="2"/>
  <c r="L113" i="2"/>
  <c r="L127" i="2"/>
  <c r="L122" i="2"/>
  <c r="L129" i="2"/>
  <c r="L128" i="2"/>
  <c r="L133" i="2"/>
  <c r="L143" i="2"/>
  <c r="L138" i="2"/>
  <c r="L146" i="2"/>
  <c r="L147" i="2"/>
  <c r="L109" i="2"/>
  <c r="L139" i="2"/>
  <c r="L110" i="2"/>
  <c r="L140" i="2"/>
  <c r="L135" i="2"/>
  <c r="L142" i="2"/>
  <c r="L112" i="2"/>
  <c r="L116" i="2"/>
  <c r="L123" i="2"/>
  <c r="L118" i="2"/>
  <c r="L144" i="2"/>
  <c r="L115" i="2"/>
  <c r="L131" i="2"/>
  <c r="L124" i="2"/>
  <c r="L114" i="2"/>
  <c r="L132" i="2"/>
  <c r="L125" i="2"/>
  <c r="L120" i="2"/>
  <c r="L108" i="2"/>
  <c r="L126" i="2"/>
  <c r="L137" i="2"/>
  <c r="L111" i="2"/>
  <c r="L136" i="2"/>
  <c r="L148" i="2"/>
  <c r="L119" i="2"/>
  <c r="L121" i="2"/>
  <c r="L134" i="2"/>
  <c r="L117" i="2"/>
  <c r="L26" i="2"/>
  <c r="L22" i="2"/>
  <c r="L53" i="2"/>
  <c r="L69" i="2"/>
  <c r="L57" i="2"/>
  <c r="L89" i="2"/>
  <c r="L72" i="2"/>
  <c r="L40" i="2"/>
  <c r="L49" i="2"/>
  <c r="L52" i="2"/>
  <c r="L54" i="2"/>
  <c r="L31" i="2"/>
  <c r="L58" i="2"/>
  <c r="L48" i="2"/>
  <c r="L91" i="2"/>
  <c r="L74" i="2"/>
  <c r="L32" i="2"/>
  <c r="L60" i="2"/>
  <c r="L75" i="2"/>
  <c r="L90" i="2"/>
  <c r="L27" i="2"/>
  <c r="L92" i="2"/>
  <c r="L61" i="2"/>
  <c r="L101" i="2"/>
  <c r="L80" i="2"/>
  <c r="L95" i="2"/>
  <c r="L64" i="2"/>
  <c r="L70" i="2"/>
  <c r="L68" i="2"/>
  <c r="L102" i="2"/>
  <c r="L86" i="2"/>
  <c r="L78" i="2"/>
  <c r="L30" i="2"/>
  <c r="L107" i="2"/>
  <c r="L73" i="2"/>
  <c r="L94" i="2"/>
  <c r="L88" i="2"/>
  <c r="L83" i="2"/>
  <c r="L71" i="2"/>
  <c r="L50" i="2"/>
  <c r="L41" i="2"/>
  <c r="L82" i="2"/>
  <c r="L29" i="2"/>
  <c r="L81" i="2"/>
  <c r="L93" i="2"/>
  <c r="L45" i="2"/>
  <c r="L59" i="2"/>
  <c r="L37" i="2"/>
  <c r="L28" i="2"/>
  <c r="L38" i="2"/>
  <c r="L67" i="2"/>
  <c r="L99" i="2"/>
  <c r="L105" i="2"/>
  <c r="L34" i="2"/>
  <c r="L76" i="2"/>
  <c r="L33" i="2"/>
  <c r="L42" i="2"/>
  <c r="L36" i="2"/>
  <c r="L98" i="2"/>
  <c r="L51" i="2"/>
  <c r="L85" i="2"/>
  <c r="L106" i="2"/>
  <c r="L46" i="2"/>
  <c r="L77" i="2"/>
  <c r="L62" i="2"/>
  <c r="L97" i="2"/>
  <c r="L39" i="2"/>
  <c r="L23" i="2"/>
  <c r="L79" i="2"/>
  <c r="L47" i="2"/>
  <c r="L65" i="2"/>
  <c r="L100" i="2"/>
  <c r="L84" i="2"/>
  <c r="L87" i="2"/>
  <c r="L21" i="2"/>
  <c r="L103" i="2"/>
  <c r="L96" i="2"/>
  <c r="L24" i="2"/>
  <c r="L55" i="2"/>
  <c r="L35" i="2"/>
  <c r="L44" i="2"/>
  <c r="L43" i="2"/>
  <c r="L104" i="2"/>
  <c r="L56" i="2"/>
  <c r="L66" i="2"/>
  <c r="L25" i="2"/>
  <c r="L63" i="2"/>
  <c r="N235" i="1"/>
  <c r="N236" i="1"/>
  <c r="N232" i="1"/>
  <c r="N229" i="1"/>
  <c r="N227" i="1"/>
  <c r="N228" i="1"/>
  <c r="N219" i="1"/>
  <c r="L235" i="1"/>
  <c r="O235" i="1" s="1"/>
  <c r="L236" i="1"/>
  <c r="L232" i="1"/>
  <c r="O232" i="1" s="1"/>
  <c r="L229" i="1"/>
  <c r="O229" i="1" s="1"/>
  <c r="L227" i="1"/>
  <c r="O227" i="1" s="1"/>
  <c r="L228" i="1"/>
  <c r="O228" i="1" s="1"/>
  <c r="L219" i="1"/>
  <c r="I23" i="8"/>
  <c r="I24" i="8"/>
  <c r="I25" i="8"/>
  <c r="I26" i="8"/>
  <c r="I27" i="8"/>
  <c r="I28" i="8"/>
  <c r="I29" i="8"/>
  <c r="I30" i="8"/>
  <c r="I22" i="8"/>
  <c r="I13" i="8"/>
  <c r="I14" i="8"/>
  <c r="I15" i="8"/>
  <c r="I16" i="8"/>
  <c r="I17" i="8"/>
  <c r="I18" i="8"/>
  <c r="I19" i="8"/>
  <c r="I20" i="8"/>
  <c r="I21" i="8"/>
  <c r="I12" i="8"/>
  <c r="L23" i="8"/>
  <c r="L24" i="8"/>
  <c r="L25" i="8"/>
  <c r="L26" i="8"/>
  <c r="L27" i="8"/>
  <c r="L28" i="8"/>
  <c r="L29" i="8"/>
  <c r="L30" i="8"/>
  <c r="L22" i="8"/>
  <c r="L13" i="8"/>
  <c r="L14" i="8"/>
  <c r="L15" i="8"/>
  <c r="L16" i="8"/>
  <c r="L17" i="8"/>
  <c r="L18" i="8"/>
  <c r="L19" i="8"/>
  <c r="L20" i="8"/>
  <c r="L21" i="8"/>
  <c r="L12" i="8"/>
  <c r="L5" i="8"/>
  <c r="L6" i="8"/>
  <c r="L7" i="8"/>
  <c r="L8" i="8"/>
  <c r="L9" i="8"/>
  <c r="L10" i="8"/>
  <c r="L11" i="8"/>
  <c r="L4" i="8"/>
  <c r="L3" i="8"/>
  <c r="H82" i="17" s="1"/>
  <c r="I82" i="18" s="1"/>
  <c r="I5" i="8"/>
  <c r="I6" i="8"/>
  <c r="I7" i="8"/>
  <c r="I8" i="8"/>
  <c r="I9" i="8"/>
  <c r="I10" i="8"/>
  <c r="I11" i="8"/>
  <c r="I4" i="8"/>
  <c r="I3" i="8"/>
  <c r="E82" i="17" s="1"/>
  <c r="F82" i="18" s="1"/>
  <c r="L15" i="7"/>
  <c r="L16" i="7"/>
  <c r="L18" i="7"/>
  <c r="L17" i="7"/>
  <c r="L13" i="7"/>
  <c r="L14" i="7"/>
  <c r="L8" i="7"/>
  <c r="L5" i="7"/>
  <c r="L9" i="7"/>
  <c r="L7" i="7"/>
  <c r="L6" i="7"/>
  <c r="L4" i="7"/>
  <c r="L11" i="7"/>
  <c r="L12" i="7"/>
  <c r="L10" i="7"/>
  <c r="L3" i="7"/>
  <c r="H75" i="17" s="1"/>
  <c r="I75" i="18" s="1"/>
  <c r="L18" i="6"/>
  <c r="L21" i="6"/>
  <c r="L20" i="6"/>
  <c r="O20" i="6" s="1"/>
  <c r="L19" i="6"/>
  <c r="H71" i="17" s="1"/>
  <c r="I71" i="18" s="1"/>
  <c r="L11" i="6"/>
  <c r="L16" i="6"/>
  <c r="L15" i="6"/>
  <c r="L14" i="6"/>
  <c r="L17" i="6"/>
  <c r="L12" i="6"/>
  <c r="L13" i="6"/>
  <c r="L7" i="6"/>
  <c r="L8" i="6"/>
  <c r="L10" i="6"/>
  <c r="L6" i="6"/>
  <c r="L5" i="6"/>
  <c r="L9" i="6"/>
  <c r="L4" i="6"/>
  <c r="H69" i="17" s="1"/>
  <c r="I69" i="18" s="1"/>
  <c r="L3" i="6"/>
  <c r="H68" i="17" s="1"/>
  <c r="I68" i="18" s="1"/>
  <c r="L32" i="5"/>
  <c r="L15" i="5"/>
  <c r="L21" i="5"/>
  <c r="L17" i="5"/>
  <c r="L18" i="5"/>
  <c r="L19" i="5"/>
  <c r="L26" i="5"/>
  <c r="L24" i="5"/>
  <c r="L48" i="5"/>
  <c r="L13" i="5"/>
  <c r="L49" i="5"/>
  <c r="L25" i="5"/>
  <c r="L23" i="5"/>
  <c r="L27" i="5"/>
  <c r="L28" i="5"/>
  <c r="L34" i="5"/>
  <c r="L30" i="5"/>
  <c r="L42" i="5"/>
  <c r="L47" i="5"/>
  <c r="L33" i="5"/>
  <c r="L36" i="5"/>
  <c r="L43" i="5"/>
  <c r="L40" i="5"/>
  <c r="L37" i="5"/>
  <c r="L38" i="5"/>
  <c r="L39" i="5"/>
  <c r="L20" i="5"/>
  <c r="L14" i="5"/>
  <c r="L16" i="5"/>
  <c r="L22" i="5"/>
  <c r="L44" i="5"/>
  <c r="L29" i="5"/>
  <c r="L46" i="5"/>
  <c r="L45" i="5"/>
  <c r="L31" i="5"/>
  <c r="L41" i="5"/>
  <c r="L50" i="5"/>
  <c r="L51" i="5"/>
  <c r="L71" i="5"/>
  <c r="L53" i="5"/>
  <c r="L64" i="5"/>
  <c r="L61" i="5"/>
  <c r="L56" i="5"/>
  <c r="L57" i="5"/>
  <c r="L54" i="5"/>
  <c r="L59" i="5"/>
  <c r="L60" i="5"/>
  <c r="L63" i="5"/>
  <c r="L55" i="5"/>
  <c r="L70" i="5"/>
  <c r="L65" i="5"/>
  <c r="L69" i="5"/>
  <c r="L62" i="5"/>
  <c r="L67" i="5"/>
  <c r="L68" i="5"/>
  <c r="L52" i="5"/>
  <c r="L58" i="5"/>
  <c r="L66" i="5"/>
  <c r="L35" i="5"/>
  <c r="L7" i="5"/>
  <c r="L4" i="5"/>
  <c r="L6" i="5"/>
  <c r="L5" i="5"/>
  <c r="L9" i="5"/>
  <c r="L10" i="5"/>
  <c r="L8" i="5"/>
  <c r="L3" i="5"/>
  <c r="L12" i="5"/>
  <c r="L11" i="5"/>
  <c r="L3" i="4"/>
  <c r="L4" i="4"/>
  <c r="I89" i="3"/>
  <c r="L81" i="3"/>
  <c r="L75" i="3"/>
  <c r="L85" i="3"/>
  <c r="L74" i="3"/>
  <c r="L78" i="3"/>
  <c r="L70" i="3"/>
  <c r="L72" i="3"/>
  <c r="L84" i="3"/>
  <c r="L88" i="3"/>
  <c r="L77" i="3"/>
  <c r="L87" i="3"/>
  <c r="L73" i="3"/>
  <c r="L80" i="3"/>
  <c r="L82" i="3"/>
  <c r="L76" i="3"/>
  <c r="L86" i="3"/>
  <c r="L79" i="3"/>
  <c r="L69" i="3"/>
  <c r="L71" i="3"/>
  <c r="L90" i="3"/>
  <c r="L89" i="3"/>
  <c r="L83" i="3"/>
  <c r="L59" i="3"/>
  <c r="L60" i="3"/>
  <c r="L64" i="3"/>
  <c r="L63" i="3"/>
  <c r="L61" i="3"/>
  <c r="L68" i="3"/>
  <c r="L65" i="3"/>
  <c r="L67" i="3"/>
  <c r="L57" i="3"/>
  <c r="L62" i="3"/>
  <c r="L58" i="3"/>
  <c r="L66" i="3"/>
  <c r="N17" i="3"/>
  <c r="L13" i="3"/>
  <c r="L27" i="3"/>
  <c r="L32" i="3"/>
  <c r="L24" i="3"/>
  <c r="L29" i="3"/>
  <c r="L15" i="3"/>
  <c r="L33" i="3"/>
  <c r="L34" i="3"/>
  <c r="L30" i="3"/>
  <c r="L16" i="3"/>
  <c r="L20" i="3"/>
  <c r="L36" i="3"/>
  <c r="L22" i="3"/>
  <c r="L21" i="3"/>
  <c r="L28" i="3"/>
  <c r="L19" i="3"/>
  <c r="L25" i="3"/>
  <c r="L12" i="3"/>
  <c r="L35" i="3"/>
  <c r="L26" i="3"/>
  <c r="L23" i="3"/>
  <c r="L14" i="3"/>
  <c r="L31" i="3"/>
  <c r="L18" i="3"/>
  <c r="L51" i="3"/>
  <c r="L56" i="3"/>
  <c r="L55" i="3"/>
  <c r="L50" i="3"/>
  <c r="L43" i="3"/>
  <c r="L41" i="3"/>
  <c r="L52" i="3"/>
  <c r="L47" i="3"/>
  <c r="L53" i="3"/>
  <c r="L44" i="3"/>
  <c r="L54" i="3"/>
  <c r="L42" i="3"/>
  <c r="L49" i="3"/>
  <c r="L46" i="3"/>
  <c r="L45" i="3"/>
  <c r="L11" i="3"/>
  <c r="L40" i="3"/>
  <c r="L48" i="3"/>
  <c r="L37" i="3"/>
  <c r="L39" i="3"/>
  <c r="L38" i="3"/>
  <c r="L17" i="3"/>
  <c r="L4" i="3"/>
  <c r="L9" i="3"/>
  <c r="L3" i="3"/>
  <c r="L8" i="3"/>
  <c r="L5" i="3"/>
  <c r="L6" i="3"/>
  <c r="L10" i="3"/>
  <c r="L7" i="3"/>
  <c r="I190" i="2"/>
  <c r="I152" i="2"/>
  <c r="I185" i="2"/>
  <c r="I191" i="2"/>
  <c r="I169" i="2"/>
  <c r="I177" i="2"/>
  <c r="I189" i="2"/>
  <c r="I155" i="2"/>
  <c r="I188" i="2"/>
  <c r="I149" i="2"/>
  <c r="I184" i="2"/>
  <c r="I174" i="2"/>
  <c r="I183" i="2"/>
  <c r="I172" i="2"/>
  <c r="I198" i="2"/>
  <c r="I164" i="2"/>
  <c r="I179" i="2"/>
  <c r="I168" i="2"/>
  <c r="I158" i="2"/>
  <c r="I197" i="2"/>
  <c r="I192" i="2"/>
  <c r="I153" i="2"/>
  <c r="I180" i="2"/>
  <c r="I194" i="2"/>
  <c r="I163" i="2"/>
  <c r="I170" i="2"/>
  <c r="I157" i="2"/>
  <c r="I161" i="2"/>
  <c r="I150" i="2"/>
  <c r="I181" i="2"/>
  <c r="I182" i="2"/>
  <c r="I151" i="2"/>
  <c r="I167" i="2"/>
  <c r="I176" i="2"/>
  <c r="I156" i="2"/>
  <c r="I171" i="2"/>
  <c r="I187" i="2"/>
  <c r="I201" i="2"/>
  <c r="I165" i="2"/>
  <c r="I175" i="2"/>
  <c r="I195" i="2"/>
  <c r="I159" i="2"/>
  <c r="I178" i="2"/>
  <c r="I199" i="2"/>
  <c r="I160" i="2"/>
  <c r="I202" i="2"/>
  <c r="I186" i="2"/>
  <c r="I196" i="2"/>
  <c r="I203" i="2"/>
  <c r="I173" i="2"/>
  <c r="I162" i="2"/>
  <c r="I200" i="2"/>
  <c r="I166" i="2"/>
  <c r="I154" i="2"/>
  <c r="I193" i="2"/>
  <c r="I130" i="2"/>
  <c r="I141" i="2"/>
  <c r="I145" i="2"/>
  <c r="I113" i="2"/>
  <c r="I127" i="2"/>
  <c r="I122" i="2"/>
  <c r="I129" i="2"/>
  <c r="I128" i="2"/>
  <c r="I133" i="2"/>
  <c r="I143" i="2"/>
  <c r="I138" i="2"/>
  <c r="I146" i="2"/>
  <c r="I147" i="2"/>
  <c r="I109" i="2"/>
  <c r="I139" i="2"/>
  <c r="I110" i="2"/>
  <c r="I140" i="2"/>
  <c r="I135" i="2"/>
  <c r="I142" i="2"/>
  <c r="I112" i="2"/>
  <c r="I116" i="2"/>
  <c r="I123" i="2"/>
  <c r="I118" i="2"/>
  <c r="I144" i="2"/>
  <c r="I115" i="2"/>
  <c r="I131" i="2"/>
  <c r="I124" i="2"/>
  <c r="I114" i="2"/>
  <c r="I132" i="2"/>
  <c r="I125" i="2"/>
  <c r="I120" i="2"/>
  <c r="I108" i="2"/>
  <c r="I126" i="2"/>
  <c r="I137" i="2"/>
  <c r="I111" i="2"/>
  <c r="I136" i="2"/>
  <c r="I148" i="2"/>
  <c r="I119" i="2"/>
  <c r="I121" i="2"/>
  <c r="I134" i="2"/>
  <c r="I117" i="2"/>
  <c r="L4" i="2"/>
  <c r="L7" i="2"/>
  <c r="L8" i="2"/>
  <c r="L10" i="2"/>
  <c r="L12" i="2"/>
  <c r="L3" i="2"/>
  <c r="L17" i="2"/>
  <c r="L19" i="2"/>
  <c r="L5" i="2"/>
  <c r="L14" i="2"/>
  <c r="L18" i="2"/>
  <c r="L9" i="2"/>
  <c r="L13" i="2"/>
  <c r="L20" i="2"/>
  <c r="L16" i="2"/>
  <c r="L15" i="2"/>
  <c r="L11" i="2"/>
  <c r="L6" i="2"/>
  <c r="L190" i="1"/>
  <c r="L193" i="1"/>
  <c r="L185" i="1"/>
  <c r="L179" i="1"/>
  <c r="L187" i="1"/>
  <c r="L217" i="1"/>
  <c r="L214" i="1"/>
  <c r="L198" i="1"/>
  <c r="L210" i="1"/>
  <c r="L202" i="1"/>
  <c r="L177" i="1"/>
  <c r="L180" i="1"/>
  <c r="L176" i="1"/>
  <c r="L189" i="1"/>
  <c r="L195" i="1"/>
  <c r="L203" i="1"/>
  <c r="L183" i="1"/>
  <c r="L199" i="1"/>
  <c r="L184" i="1"/>
  <c r="L212" i="1"/>
  <c r="L188" i="1"/>
  <c r="L213" i="1"/>
  <c r="L194" i="1"/>
  <c r="L209" i="1"/>
  <c r="L204" i="1"/>
  <c r="L216" i="1"/>
  <c r="L182" i="1"/>
  <c r="L174" i="1"/>
  <c r="L211" i="1"/>
  <c r="L215" i="1"/>
  <c r="L192" i="1"/>
  <c r="L175" i="1"/>
  <c r="L196" i="1"/>
  <c r="L191" i="1"/>
  <c r="L181" i="1"/>
  <c r="L186" i="1"/>
  <c r="L178" i="1"/>
  <c r="L172" i="1"/>
  <c r="L200" i="1"/>
  <c r="L173" i="1"/>
  <c r="L208" i="1"/>
  <c r="L218" i="1"/>
  <c r="L206" i="1"/>
  <c r="L205" i="1"/>
  <c r="L197" i="1"/>
  <c r="L207" i="1"/>
  <c r="L201" i="1"/>
  <c r="L147" i="1"/>
  <c r="L161" i="1"/>
  <c r="L163" i="1"/>
  <c r="L123" i="1"/>
  <c r="L140" i="1"/>
  <c r="L125" i="1"/>
  <c r="L132" i="1"/>
  <c r="L152" i="1"/>
  <c r="L162" i="1"/>
  <c r="L142" i="1"/>
  <c r="L136" i="1"/>
  <c r="L168" i="1"/>
  <c r="L135" i="1"/>
  <c r="L145" i="1"/>
  <c r="L133" i="1"/>
  <c r="L148" i="1"/>
  <c r="L164" i="1"/>
  <c r="L137" i="1"/>
  <c r="L143" i="1"/>
  <c r="L156" i="1"/>
  <c r="L169" i="1"/>
  <c r="L166" i="1"/>
  <c r="L154" i="1"/>
  <c r="L122" i="1"/>
  <c r="L130" i="1"/>
  <c r="L146" i="1"/>
  <c r="L153" i="1"/>
  <c r="L134" i="1"/>
  <c r="L155" i="1"/>
  <c r="L138" i="1"/>
  <c r="L124" i="1"/>
  <c r="L129" i="1"/>
  <c r="L139" i="1"/>
  <c r="L160" i="1"/>
  <c r="L150" i="1"/>
  <c r="L159" i="1"/>
  <c r="L128" i="1"/>
  <c r="L149" i="1"/>
  <c r="L151" i="1"/>
  <c r="L170" i="1"/>
  <c r="L171" i="1"/>
  <c r="L141" i="1"/>
  <c r="L144" i="1"/>
  <c r="L165" i="1"/>
  <c r="L126" i="1"/>
  <c r="L157" i="1"/>
  <c r="L131" i="1"/>
  <c r="O131" i="1" s="1"/>
  <c r="L158" i="1"/>
  <c r="O158" i="1" s="1"/>
  <c r="L127" i="1"/>
  <c r="L167" i="1"/>
  <c r="L52" i="1"/>
  <c r="L91" i="1"/>
  <c r="L101" i="1"/>
  <c r="L100" i="1"/>
  <c r="L67" i="1"/>
  <c r="L78" i="1"/>
  <c r="L63" i="1"/>
  <c r="L27" i="1"/>
  <c r="L23" i="1"/>
  <c r="L69" i="1"/>
  <c r="L49" i="1"/>
  <c r="L40" i="1"/>
  <c r="L47" i="1"/>
  <c r="L44" i="1"/>
  <c r="L71" i="1"/>
  <c r="L75" i="1"/>
  <c r="L98" i="1"/>
  <c r="L54" i="1"/>
  <c r="L58" i="1"/>
  <c r="L115" i="1"/>
  <c r="L60" i="1"/>
  <c r="L59" i="1"/>
  <c r="L112" i="1"/>
  <c r="L55" i="1"/>
  <c r="L113" i="1"/>
  <c r="L61" i="1"/>
  <c r="L79" i="1"/>
  <c r="L99" i="1"/>
  <c r="L38" i="1"/>
  <c r="L80" i="1"/>
  <c r="L93" i="1"/>
  <c r="L48" i="1"/>
  <c r="L70" i="1"/>
  <c r="L66" i="1"/>
  <c r="L94" i="1"/>
  <c r="L37" i="1"/>
  <c r="L68" i="1"/>
  <c r="L57" i="1"/>
  <c r="L103" i="1"/>
  <c r="L97" i="1"/>
  <c r="L95" i="1"/>
  <c r="L39" i="1"/>
  <c r="L109" i="1"/>
  <c r="L25" i="1"/>
  <c r="L62" i="1"/>
  <c r="L96" i="1"/>
  <c r="L36" i="1"/>
  <c r="L116" i="1"/>
  <c r="L24" i="1"/>
  <c r="L26" i="1"/>
  <c r="L110" i="1"/>
  <c r="L102" i="1"/>
  <c r="L76" i="1"/>
  <c r="L46" i="1"/>
  <c r="L34" i="1"/>
  <c r="L82" i="1"/>
  <c r="L92" i="1"/>
  <c r="L77" i="1"/>
  <c r="L56" i="1"/>
  <c r="L35" i="1"/>
  <c r="L53" i="1"/>
  <c r="L81" i="1"/>
  <c r="L90" i="1"/>
  <c r="L114" i="1"/>
  <c r="L45" i="1"/>
  <c r="L89" i="1"/>
  <c r="L74" i="1"/>
  <c r="L119" i="1"/>
  <c r="L120" i="1"/>
  <c r="L117" i="1"/>
  <c r="L32" i="1"/>
  <c r="L118" i="1"/>
  <c r="L88" i="1"/>
  <c r="L65" i="1"/>
  <c r="L87" i="1"/>
  <c r="L121" i="1"/>
  <c r="L42" i="1"/>
  <c r="L106" i="1"/>
  <c r="L86" i="1"/>
  <c r="L28" i="1"/>
  <c r="L43" i="1"/>
  <c r="L84" i="1"/>
  <c r="L85" i="1"/>
  <c r="L29" i="1"/>
  <c r="L41" i="1"/>
  <c r="L108" i="1"/>
  <c r="L31" i="1"/>
  <c r="L64" i="1"/>
  <c r="L107" i="1"/>
  <c r="L51" i="1"/>
  <c r="L105" i="1"/>
  <c r="L104" i="1"/>
  <c r="L72" i="1"/>
  <c r="L73" i="1"/>
  <c r="L83" i="1"/>
  <c r="L50" i="1"/>
  <c r="L33" i="1"/>
  <c r="L30" i="1"/>
  <c r="L111" i="1"/>
  <c r="L17" i="1"/>
  <c r="L15" i="1"/>
  <c r="L8" i="1"/>
  <c r="L11" i="1"/>
  <c r="L4" i="1"/>
  <c r="L22" i="1"/>
  <c r="L19" i="1"/>
  <c r="L6" i="1"/>
  <c r="L5" i="1"/>
  <c r="L20" i="1"/>
  <c r="L9" i="1"/>
  <c r="L10" i="1"/>
  <c r="L3" i="1"/>
  <c r="L21" i="1"/>
  <c r="L16" i="1"/>
  <c r="L13" i="1"/>
  <c r="L7" i="1"/>
  <c r="L14" i="1"/>
  <c r="L12" i="1"/>
  <c r="L18" i="1"/>
  <c r="N30" i="8"/>
  <c r="N9" i="8"/>
  <c r="N10" i="8"/>
  <c r="N11" i="8"/>
  <c r="N100" i="5"/>
  <c r="N101" i="5"/>
  <c r="I21" i="4"/>
  <c r="I18" i="4"/>
  <c r="N18" i="4"/>
  <c r="N21" i="4"/>
  <c r="N89" i="3"/>
  <c r="N119" i="2"/>
  <c r="N121" i="2"/>
  <c r="N134" i="2"/>
  <c r="N45" i="2"/>
  <c r="N127" i="1"/>
  <c r="N157" i="1"/>
  <c r="N131" i="1"/>
  <c r="N158" i="1"/>
  <c r="N73" i="1"/>
  <c r="N83" i="1"/>
  <c r="N50" i="1"/>
  <c r="N33" i="1"/>
  <c r="N30" i="1"/>
  <c r="E84" i="17" l="1"/>
  <c r="F84" i="18" s="1"/>
  <c r="H35" i="17"/>
  <c r="I35" i="18" s="1"/>
  <c r="H36" i="17"/>
  <c r="I36" i="18" s="1"/>
  <c r="H37" i="17"/>
  <c r="H63" i="17"/>
  <c r="E28" i="17"/>
  <c r="F28" i="18" s="1"/>
  <c r="H43" i="17"/>
  <c r="I43" i="18" s="1"/>
  <c r="H9" i="17"/>
  <c r="M9" i="18" s="1"/>
  <c r="H6" i="17"/>
  <c r="M82" i="18"/>
  <c r="H77" i="17"/>
  <c r="I77" i="18" s="1"/>
  <c r="H78" i="17"/>
  <c r="I78" i="18" s="1"/>
  <c r="H70" i="17"/>
  <c r="I70" i="18" s="1"/>
  <c r="O142" i="5"/>
  <c r="H66" i="17"/>
  <c r="H52" i="17"/>
  <c r="H59" i="17"/>
  <c r="E85" i="17"/>
  <c r="F85" i="18" s="1"/>
  <c r="E83" i="17"/>
  <c r="F83" i="18" s="1"/>
  <c r="H83" i="17"/>
  <c r="I83" i="18" s="1"/>
  <c r="H84" i="17"/>
  <c r="I84" i="18" s="1"/>
  <c r="M84" i="18" s="1"/>
  <c r="H85" i="17"/>
  <c r="I85" i="18" s="1"/>
  <c r="M85" i="18" s="1"/>
  <c r="H76" i="17"/>
  <c r="H51" i="17"/>
  <c r="H65" i="17"/>
  <c r="O138" i="5"/>
  <c r="H58" i="17"/>
  <c r="H47" i="17"/>
  <c r="H54" i="17"/>
  <c r="H48" i="17"/>
  <c r="H55" i="17"/>
  <c r="H61" i="17"/>
  <c r="H62" i="17"/>
  <c r="H49" i="17"/>
  <c r="H56" i="17"/>
  <c r="H50" i="17"/>
  <c r="H57" i="17"/>
  <c r="H64" i="17"/>
  <c r="H44" i="17"/>
  <c r="O51" i="4"/>
  <c r="H45" i="17"/>
  <c r="H30" i="17"/>
  <c r="H16" i="17"/>
  <c r="O206" i="2"/>
  <c r="H23" i="17"/>
  <c r="H41" i="17"/>
  <c r="I41" i="18" s="1"/>
  <c r="H42" i="17"/>
  <c r="I42" i="18" s="1"/>
  <c r="H40" i="17"/>
  <c r="I40" i="18" s="1"/>
  <c r="O101" i="3"/>
  <c r="H38" i="17"/>
  <c r="H33" i="17"/>
  <c r="H34" i="17"/>
  <c r="I34" i="18" s="1"/>
  <c r="O220" i="2"/>
  <c r="H31" i="17"/>
  <c r="H17" i="17"/>
  <c r="O222" i="2"/>
  <c r="H24" i="17"/>
  <c r="H5" i="17"/>
  <c r="H7" i="17"/>
  <c r="H8" i="17"/>
  <c r="O236" i="1"/>
  <c r="H10" i="17"/>
  <c r="M10" i="18" s="1"/>
  <c r="H12" i="17"/>
  <c r="H19" i="17"/>
  <c r="E14" i="17"/>
  <c r="F14" i="18" s="1"/>
  <c r="E21" i="17"/>
  <c r="F21" i="18" s="1"/>
  <c r="H26" i="17"/>
  <c r="E29" i="17"/>
  <c r="F29" i="18" s="1"/>
  <c r="E15" i="17"/>
  <c r="F15" i="18" s="1"/>
  <c r="E22" i="17"/>
  <c r="F22" i="18" s="1"/>
  <c r="H14" i="17"/>
  <c r="H21" i="17"/>
  <c r="H28" i="17"/>
  <c r="H22" i="17"/>
  <c r="H27" i="17"/>
  <c r="H13" i="17"/>
  <c r="H20" i="17"/>
  <c r="H29" i="17"/>
  <c r="H15" i="17"/>
  <c r="O24" i="6"/>
  <c r="O219" i="1"/>
  <c r="O47" i="4"/>
  <c r="K74" i="18"/>
  <c r="O93" i="3"/>
  <c r="D94" i="18"/>
  <c r="G88" i="18"/>
  <c r="O23" i="6"/>
  <c r="K93" i="18"/>
  <c r="O21" i="8"/>
  <c r="O19" i="8"/>
  <c r="O17" i="8"/>
  <c r="O15" i="8"/>
  <c r="O13" i="8"/>
  <c r="O30" i="8"/>
  <c r="O28" i="8"/>
  <c r="O24" i="8"/>
  <c r="O3" i="8"/>
  <c r="O4" i="8"/>
  <c r="O12" i="8"/>
  <c r="O20" i="8"/>
  <c r="O18" i="8"/>
  <c r="O16" i="8"/>
  <c r="O14" i="8"/>
  <c r="O22" i="8"/>
  <c r="O29" i="8"/>
  <c r="O27" i="8"/>
  <c r="O25" i="8"/>
  <c r="O23" i="8"/>
  <c r="O6" i="8"/>
  <c r="O10" i="8"/>
  <c r="O26" i="8"/>
  <c r="O11" i="8"/>
  <c r="O9" i="8"/>
  <c r="O7" i="8"/>
  <c r="O5" i="8"/>
  <c r="C93" i="17"/>
  <c r="O140" i="5"/>
  <c r="O133" i="5"/>
  <c r="O21" i="4"/>
  <c r="O18" i="4"/>
  <c r="D93" i="17"/>
  <c r="O89" i="3"/>
  <c r="O98" i="3"/>
  <c r="O209" i="2"/>
  <c r="O193" i="2"/>
  <c r="O154" i="2"/>
  <c r="O173" i="2"/>
  <c r="O202" i="2"/>
  <c r="O159" i="2"/>
  <c r="O201" i="2"/>
  <c r="O176" i="2"/>
  <c r="O181" i="2"/>
  <c r="O170" i="2"/>
  <c r="O153" i="2"/>
  <c r="O168" i="2"/>
  <c r="O172" i="2"/>
  <c r="O149" i="2"/>
  <c r="O177" i="2"/>
  <c r="O152" i="2"/>
  <c r="O134" i="2"/>
  <c r="O136" i="2"/>
  <c r="O108" i="2"/>
  <c r="O114" i="2"/>
  <c r="O144" i="2"/>
  <c r="O112" i="2"/>
  <c r="O110" i="2"/>
  <c r="O146" i="2"/>
  <c r="O128" i="2"/>
  <c r="O162" i="2"/>
  <c r="O186" i="2"/>
  <c r="O178" i="2"/>
  <c r="O165" i="2"/>
  <c r="O156" i="2"/>
  <c r="O182" i="2"/>
  <c r="O157" i="2"/>
  <c r="O180" i="2"/>
  <c r="O158" i="2"/>
  <c r="O198" i="2"/>
  <c r="O184" i="2"/>
  <c r="O189" i="2"/>
  <c r="O185" i="2"/>
  <c r="C94" i="17"/>
  <c r="O8" i="8"/>
  <c r="O113" i="2"/>
  <c r="O111" i="2"/>
  <c r="O124" i="2"/>
  <c r="O118" i="2"/>
  <c r="O139" i="2"/>
  <c r="O129" i="2"/>
  <c r="O119" i="2"/>
  <c r="O137" i="2"/>
  <c r="O125" i="2"/>
  <c r="O131" i="2"/>
  <c r="O123" i="2"/>
  <c r="O135" i="2"/>
  <c r="O109" i="2"/>
  <c r="O143" i="2"/>
  <c r="O122" i="2"/>
  <c r="O141" i="2"/>
  <c r="O166" i="2"/>
  <c r="O203" i="2"/>
  <c r="O160" i="2"/>
  <c r="O195" i="2"/>
  <c r="O187" i="2"/>
  <c r="O167" i="2"/>
  <c r="O150" i="2"/>
  <c r="O163" i="2"/>
  <c r="O192" i="2"/>
  <c r="O179" i="2"/>
  <c r="O183" i="2"/>
  <c r="O188" i="2"/>
  <c r="O169" i="2"/>
  <c r="O190" i="2"/>
  <c r="O121" i="2"/>
  <c r="O120" i="2"/>
  <c r="O142" i="2"/>
  <c r="O138" i="2"/>
  <c r="O145" i="2"/>
  <c r="O117" i="2"/>
  <c r="O148" i="2"/>
  <c r="O126" i="2"/>
  <c r="O132" i="2"/>
  <c r="O115" i="2"/>
  <c r="O116" i="2"/>
  <c r="O140" i="2"/>
  <c r="O147" i="2"/>
  <c r="O133" i="2"/>
  <c r="O127" i="2"/>
  <c r="O130" i="2"/>
  <c r="O200" i="2"/>
  <c r="O196" i="2"/>
  <c r="O199" i="2"/>
  <c r="O175" i="2"/>
  <c r="O171" i="2"/>
  <c r="O151" i="2"/>
  <c r="O161" i="2"/>
  <c r="O194" i="2"/>
  <c r="O197" i="2"/>
  <c r="O164" i="2"/>
  <c r="O174" i="2"/>
  <c r="O155" i="2"/>
  <c r="O191" i="2"/>
  <c r="I13" i="7"/>
  <c r="O13" i="7" s="1"/>
  <c r="I17" i="7"/>
  <c r="I15" i="7"/>
  <c r="O15" i="7" s="1"/>
  <c r="I16" i="7"/>
  <c r="O16" i="7" s="1"/>
  <c r="I18" i="7"/>
  <c r="O18" i="7" s="1"/>
  <c r="I14" i="7"/>
  <c r="I8" i="7"/>
  <c r="O8" i="7" s="1"/>
  <c r="I5" i="7"/>
  <c r="O5" i="7" s="1"/>
  <c r="I9" i="7"/>
  <c r="O9" i="7" s="1"/>
  <c r="I4" i="7"/>
  <c r="O4" i="7" s="1"/>
  <c r="I7" i="7"/>
  <c r="O7" i="7" s="1"/>
  <c r="I11" i="7"/>
  <c r="O11" i="7" s="1"/>
  <c r="I12" i="7"/>
  <c r="O12" i="7" s="1"/>
  <c r="I6" i="7"/>
  <c r="O6" i="7" s="1"/>
  <c r="I10" i="7"/>
  <c r="I3" i="7"/>
  <c r="I19" i="6"/>
  <c r="I21" i="6"/>
  <c r="O21" i="6" s="1"/>
  <c r="I18" i="6"/>
  <c r="O18" i="6" s="1"/>
  <c r="I16" i="6"/>
  <c r="O16" i="6" s="1"/>
  <c r="I14" i="6"/>
  <c r="O14" i="6" s="1"/>
  <c r="I12" i="6"/>
  <c r="O12" i="6" s="1"/>
  <c r="I17" i="6"/>
  <c r="O17" i="6" s="1"/>
  <c r="I11" i="6"/>
  <c r="O11" i="6" s="1"/>
  <c r="I15" i="6"/>
  <c r="O15" i="6" s="1"/>
  <c r="I13" i="6"/>
  <c r="I5" i="6"/>
  <c r="O5" i="6" s="1"/>
  <c r="I6" i="6"/>
  <c r="O6" i="6" s="1"/>
  <c r="I7" i="6"/>
  <c r="O7" i="6" s="1"/>
  <c r="I8" i="6"/>
  <c r="O8" i="6" s="1"/>
  <c r="I9" i="6"/>
  <c r="O9" i="6" s="1"/>
  <c r="I10" i="6"/>
  <c r="O10" i="6" s="1"/>
  <c r="I4" i="6"/>
  <c r="E69" i="17" s="1"/>
  <c r="F69" i="18" s="1"/>
  <c r="M69" i="18" s="1"/>
  <c r="I3" i="6"/>
  <c r="N73" i="5"/>
  <c r="N90" i="5"/>
  <c r="N88" i="5"/>
  <c r="N72" i="5"/>
  <c r="N76" i="5"/>
  <c r="N96" i="5"/>
  <c r="N86" i="5"/>
  <c r="N81" i="5"/>
  <c r="N78" i="5"/>
  <c r="N93" i="5"/>
  <c r="N79" i="5"/>
  <c r="N74" i="5"/>
  <c r="N85" i="5"/>
  <c r="N87" i="5"/>
  <c r="N77" i="5"/>
  <c r="N75" i="5"/>
  <c r="N84" i="5"/>
  <c r="N95" i="5"/>
  <c r="N91" i="5"/>
  <c r="N80" i="5"/>
  <c r="N82" i="5"/>
  <c r="N94" i="5"/>
  <c r="N97" i="5"/>
  <c r="N99" i="5"/>
  <c r="N98" i="5"/>
  <c r="N83" i="5"/>
  <c r="N92" i="5"/>
  <c r="N89" i="5"/>
  <c r="N32" i="5"/>
  <c r="N26" i="5"/>
  <c r="N48" i="5"/>
  <c r="N15" i="5"/>
  <c r="N21" i="5"/>
  <c r="N17" i="5"/>
  <c r="N18" i="5"/>
  <c r="N19" i="5"/>
  <c r="N41" i="5"/>
  <c r="N24" i="5"/>
  <c r="N13" i="5"/>
  <c r="N49" i="5"/>
  <c r="N25" i="5"/>
  <c r="N23" i="5"/>
  <c r="N27" i="5"/>
  <c r="N28" i="5"/>
  <c r="N34" i="5"/>
  <c r="N30" i="5"/>
  <c r="N42" i="5"/>
  <c r="N47" i="5"/>
  <c r="N50" i="5"/>
  <c r="N36" i="5"/>
  <c r="N33" i="5"/>
  <c r="N43" i="5"/>
  <c r="N39" i="5"/>
  <c r="N40" i="5"/>
  <c r="N37" i="5"/>
  <c r="N38" i="5"/>
  <c r="N20" i="5"/>
  <c r="N14" i="5"/>
  <c r="N22" i="5"/>
  <c r="N16" i="5"/>
  <c r="N44" i="5"/>
  <c r="N29" i="5"/>
  <c r="N46" i="5"/>
  <c r="N45" i="5"/>
  <c r="N31" i="5"/>
  <c r="N51" i="5"/>
  <c r="N71" i="5"/>
  <c r="N53" i="5"/>
  <c r="N64" i="5"/>
  <c r="N61" i="5"/>
  <c r="N56" i="5"/>
  <c r="N57" i="5"/>
  <c r="N54" i="5"/>
  <c r="N59" i="5"/>
  <c r="N60" i="5"/>
  <c r="N63" i="5"/>
  <c r="N55" i="5"/>
  <c r="N70" i="5"/>
  <c r="N65" i="5"/>
  <c r="N69" i="5"/>
  <c r="N62" i="5"/>
  <c r="N67" i="5"/>
  <c r="N68" i="5"/>
  <c r="N52" i="5"/>
  <c r="N58" i="5"/>
  <c r="N66" i="5"/>
  <c r="N35" i="5"/>
  <c r="I105" i="5"/>
  <c r="O105" i="5" s="1"/>
  <c r="I104" i="5"/>
  <c r="I106" i="5"/>
  <c r="O106" i="5" s="1"/>
  <c r="I130" i="5"/>
  <c r="O130" i="5" s="1"/>
  <c r="I109" i="5"/>
  <c r="O109" i="5" s="1"/>
  <c r="I120" i="5"/>
  <c r="O120" i="5" s="1"/>
  <c r="I110" i="5"/>
  <c r="O110" i="5" s="1"/>
  <c r="I111" i="5"/>
  <c r="O111" i="5" s="1"/>
  <c r="I102" i="5"/>
  <c r="O102" i="5" s="1"/>
  <c r="I116" i="5"/>
  <c r="O116" i="5" s="1"/>
  <c r="I112" i="5"/>
  <c r="O112" i="5" s="1"/>
  <c r="I115" i="5"/>
  <c r="O115" i="5" s="1"/>
  <c r="I131" i="5"/>
  <c r="O131" i="5" s="1"/>
  <c r="I114" i="5"/>
  <c r="O114" i="5" s="1"/>
  <c r="I121" i="5"/>
  <c r="O121" i="5" s="1"/>
  <c r="I119" i="5"/>
  <c r="O119" i="5" s="1"/>
  <c r="I124" i="5"/>
  <c r="O124" i="5" s="1"/>
  <c r="I103" i="5"/>
  <c r="O103" i="5" s="1"/>
  <c r="I108" i="5"/>
  <c r="O108" i="5" s="1"/>
  <c r="I123" i="5"/>
  <c r="O123" i="5" s="1"/>
  <c r="I126" i="5"/>
  <c r="O126" i="5" s="1"/>
  <c r="I125" i="5"/>
  <c r="O125" i="5" s="1"/>
  <c r="I127" i="5"/>
  <c r="O127" i="5" s="1"/>
  <c r="I113" i="5"/>
  <c r="O113" i="5" s="1"/>
  <c r="I129" i="5"/>
  <c r="O129" i="5" s="1"/>
  <c r="I128" i="5"/>
  <c r="O128" i="5" s="1"/>
  <c r="I107" i="5"/>
  <c r="O107" i="5" s="1"/>
  <c r="I117" i="5"/>
  <c r="O117" i="5" s="1"/>
  <c r="I132" i="5"/>
  <c r="O132" i="5" s="1"/>
  <c r="I118" i="5"/>
  <c r="O118" i="5" s="1"/>
  <c r="I122" i="5"/>
  <c r="I73" i="5"/>
  <c r="I90" i="5"/>
  <c r="O90" i="5" s="1"/>
  <c r="I88" i="5"/>
  <c r="O88" i="5" s="1"/>
  <c r="I72" i="5"/>
  <c r="O72" i="5" s="1"/>
  <c r="I76" i="5"/>
  <c r="O76" i="5" s="1"/>
  <c r="I96" i="5"/>
  <c r="O96" i="5" s="1"/>
  <c r="I86" i="5"/>
  <c r="O86" i="5" s="1"/>
  <c r="I81" i="5"/>
  <c r="O81" i="5" s="1"/>
  <c r="I78" i="5"/>
  <c r="O78" i="5" s="1"/>
  <c r="I93" i="5"/>
  <c r="O93" i="5" s="1"/>
  <c r="I79" i="5"/>
  <c r="O79" i="5" s="1"/>
  <c r="I74" i="5"/>
  <c r="O74" i="5" s="1"/>
  <c r="I85" i="5"/>
  <c r="O85" i="5" s="1"/>
  <c r="I87" i="5"/>
  <c r="O87" i="5" s="1"/>
  <c r="I77" i="5"/>
  <c r="O77" i="5" s="1"/>
  <c r="I75" i="5"/>
  <c r="O75" i="5" s="1"/>
  <c r="I84" i="5"/>
  <c r="O84" i="5" s="1"/>
  <c r="I95" i="5"/>
  <c r="O95" i="5" s="1"/>
  <c r="I91" i="5"/>
  <c r="O91" i="5" s="1"/>
  <c r="I80" i="5"/>
  <c r="O80" i="5" s="1"/>
  <c r="I82" i="5"/>
  <c r="O82" i="5" s="1"/>
  <c r="I94" i="5"/>
  <c r="O94" i="5" s="1"/>
  <c r="I97" i="5"/>
  <c r="O97" i="5" s="1"/>
  <c r="I99" i="5"/>
  <c r="O99" i="5" s="1"/>
  <c r="I98" i="5"/>
  <c r="O98" i="5" s="1"/>
  <c r="I83" i="5"/>
  <c r="O83" i="5" s="1"/>
  <c r="I92" i="5"/>
  <c r="O92" i="5" s="1"/>
  <c r="I89" i="5"/>
  <c r="I32" i="5"/>
  <c r="O32" i="5" s="1"/>
  <c r="I26" i="5"/>
  <c r="O26" i="5" s="1"/>
  <c r="I48" i="5"/>
  <c r="O48" i="5" s="1"/>
  <c r="I15" i="5"/>
  <c r="I21" i="5"/>
  <c r="O21" i="5" s="1"/>
  <c r="I17" i="5"/>
  <c r="O17" i="5" s="1"/>
  <c r="I18" i="5"/>
  <c r="O18" i="5" s="1"/>
  <c r="I19" i="5"/>
  <c r="O19" i="5" s="1"/>
  <c r="I41" i="5"/>
  <c r="O41" i="5" s="1"/>
  <c r="I24" i="5"/>
  <c r="O24" i="5" s="1"/>
  <c r="I13" i="5"/>
  <c r="O13" i="5" s="1"/>
  <c r="I49" i="5"/>
  <c r="O49" i="5" s="1"/>
  <c r="I25" i="5"/>
  <c r="O25" i="5" s="1"/>
  <c r="I23" i="5"/>
  <c r="O23" i="5" s="1"/>
  <c r="I27" i="5"/>
  <c r="O27" i="5" s="1"/>
  <c r="I28" i="5"/>
  <c r="O28" i="5" s="1"/>
  <c r="I34" i="5"/>
  <c r="O34" i="5" s="1"/>
  <c r="I30" i="5"/>
  <c r="O30" i="5" s="1"/>
  <c r="I42" i="5"/>
  <c r="O42" i="5" s="1"/>
  <c r="I47" i="5"/>
  <c r="O47" i="5" s="1"/>
  <c r="I50" i="5"/>
  <c r="O50" i="5" s="1"/>
  <c r="I36" i="5"/>
  <c r="O36" i="5" s="1"/>
  <c r="I33" i="5"/>
  <c r="O33" i="5" s="1"/>
  <c r="I43" i="5"/>
  <c r="O43" i="5" s="1"/>
  <c r="I39" i="5"/>
  <c r="O39" i="5" s="1"/>
  <c r="I40" i="5"/>
  <c r="O40" i="5" s="1"/>
  <c r="I37" i="5"/>
  <c r="O37" i="5" s="1"/>
  <c r="I38" i="5"/>
  <c r="O38" i="5" s="1"/>
  <c r="I20" i="5"/>
  <c r="O20" i="5" s="1"/>
  <c r="I14" i="5"/>
  <c r="O14" i="5" s="1"/>
  <c r="I22" i="5"/>
  <c r="O22" i="5" s="1"/>
  <c r="I16" i="5"/>
  <c r="O16" i="5" s="1"/>
  <c r="I44" i="5"/>
  <c r="O44" i="5" s="1"/>
  <c r="I29" i="5"/>
  <c r="O29" i="5" s="1"/>
  <c r="I46" i="5"/>
  <c r="O46" i="5" s="1"/>
  <c r="I45" i="5"/>
  <c r="O45" i="5" s="1"/>
  <c r="I31" i="5"/>
  <c r="O31" i="5" s="1"/>
  <c r="I51" i="5"/>
  <c r="O51" i="5" s="1"/>
  <c r="I71" i="5"/>
  <c r="O71" i="5" s="1"/>
  <c r="I53" i="5"/>
  <c r="O53" i="5" s="1"/>
  <c r="I64" i="5"/>
  <c r="O64" i="5" s="1"/>
  <c r="I61" i="5"/>
  <c r="O61" i="5" s="1"/>
  <c r="I56" i="5"/>
  <c r="O56" i="5" s="1"/>
  <c r="I57" i="5"/>
  <c r="O57" i="5" s="1"/>
  <c r="I54" i="5"/>
  <c r="O54" i="5" s="1"/>
  <c r="I59" i="5"/>
  <c r="O59" i="5" s="1"/>
  <c r="I60" i="5"/>
  <c r="O60" i="5" s="1"/>
  <c r="I63" i="5"/>
  <c r="O63" i="5" s="1"/>
  <c r="I55" i="5"/>
  <c r="O55" i="5" s="1"/>
  <c r="I70" i="5"/>
  <c r="O70" i="5" s="1"/>
  <c r="I65" i="5"/>
  <c r="O65" i="5" s="1"/>
  <c r="I69" i="5"/>
  <c r="O69" i="5" s="1"/>
  <c r="I62" i="5"/>
  <c r="O62" i="5" s="1"/>
  <c r="I67" i="5"/>
  <c r="O67" i="5" s="1"/>
  <c r="I68" i="5"/>
  <c r="O68" i="5" s="1"/>
  <c r="I52" i="5"/>
  <c r="O52" i="5" s="1"/>
  <c r="I58" i="5"/>
  <c r="O58" i="5" s="1"/>
  <c r="I66" i="5"/>
  <c r="O66" i="5" s="1"/>
  <c r="I35" i="5"/>
  <c r="I4" i="5"/>
  <c r="O4" i="5" s="1"/>
  <c r="I6" i="5"/>
  <c r="I5" i="5"/>
  <c r="O5" i="5" s="1"/>
  <c r="I7" i="5"/>
  <c r="O7" i="5" s="1"/>
  <c r="I9" i="5"/>
  <c r="O9" i="5" s="1"/>
  <c r="I10" i="5"/>
  <c r="O10" i="5" s="1"/>
  <c r="I8" i="5"/>
  <c r="O8" i="5" s="1"/>
  <c r="I3" i="5"/>
  <c r="O3" i="5" s="1"/>
  <c r="I12" i="5"/>
  <c r="O12" i="5" s="1"/>
  <c r="I11" i="5"/>
  <c r="N4" i="5"/>
  <c r="N6" i="5"/>
  <c r="N5" i="5"/>
  <c r="N7" i="5"/>
  <c r="N9" i="5"/>
  <c r="N10" i="5"/>
  <c r="N8" i="5"/>
  <c r="N3" i="5"/>
  <c r="N12" i="5"/>
  <c r="I40" i="4"/>
  <c r="O40" i="4" s="1"/>
  <c r="I41" i="4"/>
  <c r="O41" i="4" s="1"/>
  <c r="I42" i="4"/>
  <c r="O42" i="4" s="1"/>
  <c r="I34" i="4"/>
  <c r="O34" i="4" s="1"/>
  <c r="I39" i="4"/>
  <c r="O39" i="4" s="1"/>
  <c r="I44" i="4"/>
  <c r="O44" i="4" s="1"/>
  <c r="I45" i="4"/>
  <c r="O45" i="4" s="1"/>
  <c r="I38" i="4"/>
  <c r="O38" i="4" s="1"/>
  <c r="I36" i="4"/>
  <c r="O36" i="4" s="1"/>
  <c r="I35" i="4"/>
  <c r="O35" i="4" s="1"/>
  <c r="I43" i="4"/>
  <c r="O43" i="4" s="1"/>
  <c r="I46" i="4"/>
  <c r="O46" i="4" s="1"/>
  <c r="I37" i="4"/>
  <c r="I28" i="4"/>
  <c r="O28" i="4" s="1"/>
  <c r="I30" i="4"/>
  <c r="I23" i="4"/>
  <c r="O23" i="4" s="1"/>
  <c r="I24" i="4"/>
  <c r="O24" i="4" s="1"/>
  <c r="I29" i="4"/>
  <c r="O29" i="4" s="1"/>
  <c r="I27" i="4"/>
  <c r="O27" i="4" s="1"/>
  <c r="I25" i="4"/>
  <c r="O25" i="4" s="1"/>
  <c r="I31" i="4"/>
  <c r="O31" i="4" s="1"/>
  <c r="I32" i="4"/>
  <c r="O32" i="4" s="1"/>
  <c r="I33" i="4"/>
  <c r="O33" i="4" s="1"/>
  <c r="I26" i="4"/>
  <c r="O26" i="4" s="1"/>
  <c r="I5" i="4"/>
  <c r="O5" i="4" s="1"/>
  <c r="I12" i="4"/>
  <c r="O12" i="4" s="1"/>
  <c r="I6" i="4"/>
  <c r="O6" i="4" s="1"/>
  <c r="I9" i="4"/>
  <c r="O9" i="4" s="1"/>
  <c r="I7" i="4"/>
  <c r="O7" i="4" s="1"/>
  <c r="I14" i="4"/>
  <c r="O14" i="4" s="1"/>
  <c r="I13" i="4"/>
  <c r="O13" i="4" s="1"/>
  <c r="I15" i="4"/>
  <c r="O15" i="4" s="1"/>
  <c r="I11" i="4"/>
  <c r="O11" i="4" s="1"/>
  <c r="I8" i="4"/>
  <c r="O8" i="4" s="1"/>
  <c r="I22" i="4"/>
  <c r="O22" i="4" s="1"/>
  <c r="I17" i="4"/>
  <c r="O17" i="4" s="1"/>
  <c r="I16" i="4"/>
  <c r="O16" i="4" s="1"/>
  <c r="I20" i="4"/>
  <c r="O20" i="4" s="1"/>
  <c r="I19" i="4"/>
  <c r="O19" i="4" s="1"/>
  <c r="I10" i="4"/>
  <c r="I4" i="4"/>
  <c r="I3" i="4"/>
  <c r="O3" i="4" s="1"/>
  <c r="I81" i="3"/>
  <c r="O81" i="3" s="1"/>
  <c r="I75" i="3"/>
  <c r="O75" i="3" s="1"/>
  <c r="I85" i="3"/>
  <c r="O85" i="3" s="1"/>
  <c r="I74" i="3"/>
  <c r="O74" i="3" s="1"/>
  <c r="I78" i="3"/>
  <c r="O78" i="3" s="1"/>
  <c r="I70" i="3"/>
  <c r="O70" i="3" s="1"/>
  <c r="I72" i="3"/>
  <c r="O72" i="3" s="1"/>
  <c r="I84" i="3"/>
  <c r="O84" i="3" s="1"/>
  <c r="I88" i="3"/>
  <c r="O88" i="3" s="1"/>
  <c r="I87" i="3"/>
  <c r="O87" i="3" s="1"/>
  <c r="I73" i="3"/>
  <c r="O73" i="3" s="1"/>
  <c r="I80" i="3"/>
  <c r="O80" i="3" s="1"/>
  <c r="I82" i="3"/>
  <c r="O82" i="3" s="1"/>
  <c r="I76" i="3"/>
  <c r="O76" i="3" s="1"/>
  <c r="I77" i="3"/>
  <c r="O77" i="3" s="1"/>
  <c r="I79" i="3"/>
  <c r="O79" i="3" s="1"/>
  <c r="I69" i="3"/>
  <c r="O69" i="3" s="1"/>
  <c r="I71" i="3"/>
  <c r="O71" i="3" s="1"/>
  <c r="I90" i="3"/>
  <c r="O90" i="3" s="1"/>
  <c r="I86" i="3"/>
  <c r="O86" i="3" s="1"/>
  <c r="I83" i="3"/>
  <c r="I59" i="3"/>
  <c r="O59" i="3" s="1"/>
  <c r="I60" i="3"/>
  <c r="O60" i="3" s="1"/>
  <c r="I64" i="3"/>
  <c r="O64" i="3" s="1"/>
  <c r="I63" i="3"/>
  <c r="O63" i="3" s="1"/>
  <c r="I61" i="3"/>
  <c r="O61" i="3" s="1"/>
  <c r="I68" i="3"/>
  <c r="O68" i="3" s="1"/>
  <c r="I62" i="3"/>
  <c r="O62" i="3" s="1"/>
  <c r="I57" i="3"/>
  <c r="O57" i="3" s="1"/>
  <c r="I58" i="3"/>
  <c r="O58" i="3" s="1"/>
  <c r="I65" i="3"/>
  <c r="O65" i="3" s="1"/>
  <c r="I67" i="3"/>
  <c r="O67" i="3" s="1"/>
  <c r="I66" i="3"/>
  <c r="I13" i="3"/>
  <c r="O13" i="3" s="1"/>
  <c r="I27" i="3"/>
  <c r="O27" i="3" s="1"/>
  <c r="I32" i="3"/>
  <c r="O32" i="3" s="1"/>
  <c r="I24" i="3"/>
  <c r="O24" i="3" s="1"/>
  <c r="I33" i="3"/>
  <c r="O33" i="3" s="1"/>
  <c r="I29" i="3"/>
  <c r="O29" i="3" s="1"/>
  <c r="I34" i="3"/>
  <c r="O34" i="3" s="1"/>
  <c r="I15" i="3"/>
  <c r="O15" i="3" s="1"/>
  <c r="I30" i="3"/>
  <c r="O30" i="3" s="1"/>
  <c r="I20" i="3"/>
  <c r="O20" i="3" s="1"/>
  <c r="I16" i="3"/>
  <c r="O16" i="3" s="1"/>
  <c r="I36" i="3"/>
  <c r="O36" i="3" s="1"/>
  <c r="I31" i="3"/>
  <c r="O31" i="3" s="1"/>
  <c r="I21" i="3"/>
  <c r="O21" i="3" s="1"/>
  <c r="I11" i="3"/>
  <c r="O11" i="3" s="1"/>
  <c r="I19" i="3"/>
  <c r="O19" i="3" s="1"/>
  <c r="I28" i="3"/>
  <c r="O28" i="3" s="1"/>
  <c r="I25" i="3"/>
  <c r="O25" i="3" s="1"/>
  <c r="I12" i="3"/>
  <c r="O12" i="3" s="1"/>
  <c r="I35" i="3"/>
  <c r="O35" i="3" s="1"/>
  <c r="I26" i="3"/>
  <c r="O26" i="3" s="1"/>
  <c r="I23" i="3"/>
  <c r="O23" i="3" s="1"/>
  <c r="I14" i="3"/>
  <c r="O14" i="3" s="1"/>
  <c r="I18" i="3"/>
  <c r="O18" i="3" s="1"/>
  <c r="I51" i="3"/>
  <c r="O51" i="3" s="1"/>
  <c r="I56" i="3"/>
  <c r="O56" i="3" s="1"/>
  <c r="I55" i="3"/>
  <c r="O55" i="3" s="1"/>
  <c r="I50" i="3"/>
  <c r="O50" i="3" s="1"/>
  <c r="I43" i="3"/>
  <c r="O43" i="3" s="1"/>
  <c r="I47" i="3"/>
  <c r="O47" i="3" s="1"/>
  <c r="I41" i="3"/>
  <c r="O41" i="3" s="1"/>
  <c r="I40" i="3"/>
  <c r="O40" i="3" s="1"/>
  <c r="I48" i="3"/>
  <c r="O48" i="3" s="1"/>
  <c r="I52" i="3"/>
  <c r="O52" i="3" s="1"/>
  <c r="I37" i="3"/>
  <c r="O37" i="3" s="1"/>
  <c r="I39" i="3"/>
  <c r="O39" i="3" s="1"/>
  <c r="I54" i="3"/>
  <c r="O54" i="3" s="1"/>
  <c r="I53" i="3"/>
  <c r="O53" i="3" s="1"/>
  <c r="I44" i="3"/>
  <c r="O44" i="3" s="1"/>
  <c r="I42" i="3"/>
  <c r="O42" i="3" s="1"/>
  <c r="I49" i="3"/>
  <c r="O49" i="3" s="1"/>
  <c r="I46" i="3"/>
  <c r="O46" i="3" s="1"/>
  <c r="I38" i="3"/>
  <c r="O38" i="3" s="1"/>
  <c r="I45" i="3"/>
  <c r="O45" i="3" s="1"/>
  <c r="I22" i="3"/>
  <c r="O22" i="3" s="1"/>
  <c r="I17" i="3"/>
  <c r="I4" i="3"/>
  <c r="O4" i="3" s="1"/>
  <c r="I5" i="3"/>
  <c r="O5" i="3" s="1"/>
  <c r="I6" i="3"/>
  <c r="O6" i="3" s="1"/>
  <c r="I7" i="3"/>
  <c r="I8" i="3"/>
  <c r="O8" i="3" s="1"/>
  <c r="I9" i="3"/>
  <c r="O9" i="3" s="1"/>
  <c r="I10" i="3"/>
  <c r="O10" i="3" s="1"/>
  <c r="I3" i="3"/>
  <c r="O3" i="3" s="1"/>
  <c r="I56" i="18" l="1"/>
  <c r="F56" i="22"/>
  <c r="I64" i="18"/>
  <c r="F64" i="22"/>
  <c r="I50" i="18"/>
  <c r="F50" i="22"/>
  <c r="I49" i="18"/>
  <c r="F49" i="22"/>
  <c r="I61" i="18"/>
  <c r="F61" i="22"/>
  <c r="I48" i="18"/>
  <c r="F48" i="22"/>
  <c r="I47" i="18"/>
  <c r="F47" i="22"/>
  <c r="I57" i="18"/>
  <c r="F57" i="22"/>
  <c r="I62" i="18"/>
  <c r="F62" i="22"/>
  <c r="I55" i="18"/>
  <c r="F55" i="22"/>
  <c r="I54" i="18"/>
  <c r="F54" i="22"/>
  <c r="I63" i="18"/>
  <c r="F63" i="22"/>
  <c r="I29" i="18"/>
  <c r="M29" i="18" s="1"/>
  <c r="F29" i="22"/>
  <c r="I13" i="18"/>
  <c r="F13" i="22"/>
  <c r="I22" i="18"/>
  <c r="F22" i="22"/>
  <c r="I21" i="18"/>
  <c r="M21" i="18" s="1"/>
  <c r="F21" i="22"/>
  <c r="I19" i="18"/>
  <c r="F19" i="22"/>
  <c r="I15" i="18"/>
  <c r="F15" i="22"/>
  <c r="I20" i="18"/>
  <c r="F20" i="22"/>
  <c r="I27" i="18"/>
  <c r="F27" i="22"/>
  <c r="I28" i="18"/>
  <c r="M28" i="18" s="1"/>
  <c r="F28" i="22"/>
  <c r="I14" i="18"/>
  <c r="M14" i="18" s="1"/>
  <c r="F14" i="22"/>
  <c r="I26" i="18"/>
  <c r="F26" i="22"/>
  <c r="I12" i="18"/>
  <c r="F12" i="22"/>
  <c r="F18" i="22" s="1"/>
  <c r="I8" i="18"/>
  <c r="F8" i="22"/>
  <c r="I5" i="18"/>
  <c r="F5" i="22"/>
  <c r="I7" i="18"/>
  <c r="I11" i="18" s="1"/>
  <c r="F7" i="22"/>
  <c r="I6" i="18"/>
  <c r="F6" i="22"/>
  <c r="F90" i="22" s="1"/>
  <c r="M22" i="18"/>
  <c r="M15" i="18"/>
  <c r="H39" i="17"/>
  <c r="I33" i="18"/>
  <c r="M83" i="18"/>
  <c r="H81" i="17"/>
  <c r="I76" i="18"/>
  <c r="O3" i="6"/>
  <c r="E68" i="17"/>
  <c r="O13" i="6"/>
  <c r="E70" i="17"/>
  <c r="F70" i="18" s="1"/>
  <c r="M70" i="18" s="1"/>
  <c r="E71" i="17"/>
  <c r="F71" i="18" s="1"/>
  <c r="M71" i="18" s="1"/>
  <c r="H74" i="17"/>
  <c r="E88" i="17"/>
  <c r="H88" i="17"/>
  <c r="H25" i="17"/>
  <c r="H11" i="17"/>
  <c r="H46" i="17"/>
  <c r="H67" i="17"/>
  <c r="H53" i="17"/>
  <c r="H32" i="17"/>
  <c r="H18" i="17"/>
  <c r="H60" i="17"/>
  <c r="O10" i="7"/>
  <c r="E76" i="17"/>
  <c r="F76" i="18" s="1"/>
  <c r="O3" i="7"/>
  <c r="E75" i="17"/>
  <c r="F75" i="18" s="1"/>
  <c r="M75" i="18" s="1"/>
  <c r="O14" i="7"/>
  <c r="E77" i="17"/>
  <c r="F77" i="18" s="1"/>
  <c r="M77" i="18" s="1"/>
  <c r="O17" i="7"/>
  <c r="E78" i="17"/>
  <c r="F78" i="18" s="1"/>
  <c r="M78" i="18" s="1"/>
  <c r="O11" i="5"/>
  <c r="E47" i="17"/>
  <c r="F47" i="18" s="1"/>
  <c r="M47" i="18" s="1"/>
  <c r="E54" i="17"/>
  <c r="F54" i="18" s="1"/>
  <c r="M54" i="18" s="1"/>
  <c r="O6" i="5"/>
  <c r="E61" i="17"/>
  <c r="F61" i="18" s="1"/>
  <c r="M61" i="18" s="1"/>
  <c r="O35" i="5"/>
  <c r="E48" i="17"/>
  <c r="F48" i="18" s="1"/>
  <c r="M48" i="18" s="1"/>
  <c r="E55" i="17"/>
  <c r="F55" i="18" s="1"/>
  <c r="M55" i="18" s="1"/>
  <c r="O73" i="5"/>
  <c r="E63" i="17"/>
  <c r="F63" i="18" s="1"/>
  <c r="M63" i="18" s="1"/>
  <c r="O104" i="5"/>
  <c r="E64" i="17"/>
  <c r="F64" i="18" s="1"/>
  <c r="M64" i="18" s="1"/>
  <c r="O15" i="5"/>
  <c r="E62" i="17"/>
  <c r="F62" i="18" s="1"/>
  <c r="M62" i="18" s="1"/>
  <c r="E49" i="17"/>
  <c r="F49" i="18" s="1"/>
  <c r="M49" i="18" s="1"/>
  <c r="E56" i="17"/>
  <c r="F56" i="18" s="1"/>
  <c r="M56" i="18" s="1"/>
  <c r="O122" i="5"/>
  <c r="E50" i="17"/>
  <c r="F50" i="18" s="1"/>
  <c r="M50" i="18" s="1"/>
  <c r="E57" i="17"/>
  <c r="F57" i="18" s="1"/>
  <c r="M57" i="18" s="1"/>
  <c r="E41" i="17"/>
  <c r="F41" i="18" s="1"/>
  <c r="M41" i="18" s="1"/>
  <c r="O4" i="4"/>
  <c r="E40" i="17"/>
  <c r="F40" i="18" s="1"/>
  <c r="M40" i="18" s="1"/>
  <c r="O30" i="4"/>
  <c r="E42" i="17"/>
  <c r="F42" i="18" s="1"/>
  <c r="M42" i="18" s="1"/>
  <c r="O37" i="4"/>
  <c r="E43" i="17"/>
  <c r="F43" i="18" s="1"/>
  <c r="M43" i="18" s="1"/>
  <c r="E34" i="17"/>
  <c r="F34" i="18" s="1"/>
  <c r="M34" i="18" s="1"/>
  <c r="E33" i="17"/>
  <c r="F33" i="18" s="1"/>
  <c r="O66" i="3"/>
  <c r="E35" i="17"/>
  <c r="F35" i="18" s="1"/>
  <c r="M35" i="18" s="1"/>
  <c r="O83" i="3"/>
  <c r="E36" i="17"/>
  <c r="F36" i="18" s="1"/>
  <c r="M36" i="18" s="1"/>
  <c r="K88" i="18"/>
  <c r="D94" i="17"/>
  <c r="E94" i="17"/>
  <c r="K53" i="18"/>
  <c r="O10" i="4"/>
  <c r="O17" i="3"/>
  <c r="K94" i="18"/>
  <c r="H94" i="18"/>
  <c r="E94" i="18"/>
  <c r="F94" i="18"/>
  <c r="K46" i="18"/>
  <c r="L93" i="18"/>
  <c r="L94" i="18"/>
  <c r="F94" i="17"/>
  <c r="G94" i="18"/>
  <c r="I74" i="18"/>
  <c r="G74" i="18"/>
  <c r="F88" i="18"/>
  <c r="G11" i="18"/>
  <c r="O4" i="6"/>
  <c r="O19" i="6"/>
  <c r="I53" i="18"/>
  <c r="G46" i="18"/>
  <c r="K91" i="18"/>
  <c r="K92" i="18"/>
  <c r="K18" i="18"/>
  <c r="K89" i="18"/>
  <c r="K81" i="18"/>
  <c r="K90" i="18"/>
  <c r="O89" i="5"/>
  <c r="O7" i="3"/>
  <c r="G94" i="17"/>
  <c r="H94" i="17"/>
  <c r="F93" i="17"/>
  <c r="G93" i="17"/>
  <c r="E93" i="17"/>
  <c r="N59" i="2"/>
  <c r="N37" i="2"/>
  <c r="N28" i="2"/>
  <c r="N38" i="2"/>
  <c r="N67" i="2"/>
  <c r="N99" i="2"/>
  <c r="N105" i="2"/>
  <c r="N34" i="2"/>
  <c r="N76" i="2"/>
  <c r="N33" i="2"/>
  <c r="N42" i="2"/>
  <c r="N36" i="2"/>
  <c r="N98" i="2"/>
  <c r="N51" i="2"/>
  <c r="N85" i="2"/>
  <c r="N106" i="2"/>
  <c r="N46" i="2"/>
  <c r="N77" i="2"/>
  <c r="N62" i="2"/>
  <c r="N97" i="2"/>
  <c r="N39" i="2"/>
  <c r="N23" i="2"/>
  <c r="N79" i="2"/>
  <c r="N47" i="2"/>
  <c r="N65" i="2"/>
  <c r="N100" i="2"/>
  <c r="N84" i="2"/>
  <c r="N87" i="2"/>
  <c r="N21" i="2"/>
  <c r="N103" i="2"/>
  <c r="N96" i="2"/>
  <c r="N24" i="2"/>
  <c r="N55" i="2"/>
  <c r="N35" i="2"/>
  <c r="N44" i="2"/>
  <c r="N43" i="2"/>
  <c r="N104" i="2"/>
  <c r="N56" i="2"/>
  <c r="N66" i="2"/>
  <c r="N25" i="2"/>
  <c r="N190" i="2"/>
  <c r="N152" i="2"/>
  <c r="N185" i="2"/>
  <c r="N172" i="2"/>
  <c r="N191" i="2"/>
  <c r="N169" i="2"/>
  <c r="N177" i="2"/>
  <c r="N189" i="2"/>
  <c r="N155" i="2"/>
  <c r="N188" i="2"/>
  <c r="N149" i="2"/>
  <c r="N184" i="2"/>
  <c r="N173" i="2"/>
  <c r="N186" i="2"/>
  <c r="N183" i="2"/>
  <c r="N194" i="2"/>
  <c r="N198" i="2"/>
  <c r="N164" i="2"/>
  <c r="N179" i="2"/>
  <c r="N168" i="2"/>
  <c r="N158" i="2"/>
  <c r="N197" i="2"/>
  <c r="N153" i="2"/>
  <c r="N180" i="2"/>
  <c r="N163" i="2"/>
  <c r="N170" i="2"/>
  <c r="N157" i="2"/>
  <c r="N161" i="2"/>
  <c r="N150" i="2"/>
  <c r="N181" i="2"/>
  <c r="N182" i="2"/>
  <c r="N151" i="2"/>
  <c r="N167" i="2"/>
  <c r="N201" i="2"/>
  <c r="N156" i="2"/>
  <c r="N187" i="2"/>
  <c r="N165" i="2"/>
  <c r="N175" i="2"/>
  <c r="N195" i="2"/>
  <c r="N199" i="2"/>
  <c r="N192" i="2"/>
  <c r="N159" i="2"/>
  <c r="N178" i="2"/>
  <c r="N160" i="2"/>
  <c r="N196" i="2"/>
  <c r="N162" i="2"/>
  <c r="N200" i="2"/>
  <c r="N166" i="2"/>
  <c r="N202" i="2"/>
  <c r="N154" i="2"/>
  <c r="N176" i="2"/>
  <c r="N174" i="2"/>
  <c r="N171" i="2"/>
  <c r="N203" i="2"/>
  <c r="N193" i="2"/>
  <c r="G18" i="18"/>
  <c r="I60" i="18" l="1"/>
  <c r="I67" i="18"/>
  <c r="F60" i="22"/>
  <c r="F53" i="22"/>
  <c r="F67" i="22"/>
  <c r="I25" i="18"/>
  <c r="I32" i="18"/>
  <c r="F91" i="22"/>
  <c r="F92" i="22"/>
  <c r="F32" i="22"/>
  <c r="F25" i="22"/>
  <c r="F89" i="22"/>
  <c r="F11" i="22"/>
  <c r="F96" i="22" s="1"/>
  <c r="F39" i="18"/>
  <c r="M33" i="18"/>
  <c r="M39" i="18" s="1"/>
  <c r="I39" i="18"/>
  <c r="M76" i="18"/>
  <c r="F68" i="18"/>
  <c r="M68" i="18" s="1"/>
  <c r="M74" i="18" s="1"/>
  <c r="E74" i="17"/>
  <c r="M67" i="18"/>
  <c r="M60" i="18"/>
  <c r="F67" i="18"/>
  <c r="F60" i="18"/>
  <c r="E46" i="17"/>
  <c r="E53" i="17"/>
  <c r="E81" i="17"/>
  <c r="E39" i="17"/>
  <c r="E67" i="17"/>
  <c r="E60" i="17"/>
  <c r="F90" i="17"/>
  <c r="I94" i="18"/>
  <c r="G89" i="18"/>
  <c r="H53" i="18"/>
  <c r="I93" i="18"/>
  <c r="M94" i="18"/>
  <c r="H89" i="17"/>
  <c r="I92" i="18"/>
  <c r="I46" i="18"/>
  <c r="F89" i="17"/>
  <c r="I88" i="18"/>
  <c r="M88" i="18"/>
  <c r="F53" i="18"/>
  <c r="G91" i="18"/>
  <c r="M93" i="18"/>
  <c r="H74" i="18"/>
  <c r="G53" i="18"/>
  <c r="M53" i="18"/>
  <c r="K95" i="18"/>
  <c r="I91" i="18"/>
  <c r="G92" i="18"/>
  <c r="K96" i="18"/>
  <c r="I89" i="18"/>
  <c r="I18" i="18"/>
  <c r="G81" i="18"/>
  <c r="G90" i="18"/>
  <c r="I81" i="18"/>
  <c r="I90" i="18"/>
  <c r="H81" i="18"/>
  <c r="H90" i="18"/>
  <c r="G90" i="17"/>
  <c r="F91" i="17"/>
  <c r="H90" i="17"/>
  <c r="H92" i="17"/>
  <c r="H91" i="17"/>
  <c r="H93" i="17"/>
  <c r="I71" i="2"/>
  <c r="O71" i="2" s="1"/>
  <c r="I95" i="2"/>
  <c r="O95" i="2" s="1"/>
  <c r="I73" i="2"/>
  <c r="O73" i="2" s="1"/>
  <c r="I54" i="2"/>
  <c r="O54" i="2" s="1"/>
  <c r="I94" i="2"/>
  <c r="O94" i="2" s="1"/>
  <c r="I101" i="2"/>
  <c r="O101" i="2" s="1"/>
  <c r="I63" i="2"/>
  <c r="I26" i="2"/>
  <c r="I83" i="2"/>
  <c r="O83" i="2" s="1"/>
  <c r="I49" i="2"/>
  <c r="O49" i="2" s="1"/>
  <c r="I78" i="2"/>
  <c r="O78" i="2" s="1"/>
  <c r="I53" i="2"/>
  <c r="O53" i="2" s="1"/>
  <c r="I60" i="2"/>
  <c r="O60" i="2" s="1"/>
  <c r="I107" i="2"/>
  <c r="O107" i="2" s="1"/>
  <c r="I75" i="2"/>
  <c r="O75" i="2" s="1"/>
  <c r="I102" i="2"/>
  <c r="O102" i="2" s="1"/>
  <c r="I22" i="2"/>
  <c r="O22" i="2" s="1"/>
  <c r="I92" i="2"/>
  <c r="O92" i="2" s="1"/>
  <c r="I64" i="2"/>
  <c r="O64" i="2" s="1"/>
  <c r="I74" i="2"/>
  <c r="O74" i="2" s="1"/>
  <c r="I69" i="2"/>
  <c r="O69" i="2" s="1"/>
  <c r="I91" i="2"/>
  <c r="O91" i="2" s="1"/>
  <c r="I45" i="2"/>
  <c r="O45" i="2" s="1"/>
  <c r="I90" i="2"/>
  <c r="O90" i="2" s="1"/>
  <c r="I58" i="2"/>
  <c r="O58" i="2" s="1"/>
  <c r="I50" i="2"/>
  <c r="O50" i="2" s="1"/>
  <c r="I82" i="2"/>
  <c r="O82" i="2" s="1"/>
  <c r="I41" i="2"/>
  <c r="O41" i="2" s="1"/>
  <c r="I88" i="2"/>
  <c r="O88" i="2" s="1"/>
  <c r="I72" i="2"/>
  <c r="O72" i="2" s="1"/>
  <c r="I61" i="2"/>
  <c r="O61" i="2" s="1"/>
  <c r="I52" i="2"/>
  <c r="O52" i="2" s="1"/>
  <c r="I89" i="2"/>
  <c r="O89" i="2" s="1"/>
  <c r="I70" i="2"/>
  <c r="O70" i="2" s="1"/>
  <c r="I57" i="2"/>
  <c r="O57" i="2" s="1"/>
  <c r="I32" i="2"/>
  <c r="O32" i="2" s="1"/>
  <c r="I81" i="2"/>
  <c r="O81" i="2" s="1"/>
  <c r="I86" i="2"/>
  <c r="O86" i="2" s="1"/>
  <c r="I48" i="2"/>
  <c r="O48" i="2" s="1"/>
  <c r="I30" i="2"/>
  <c r="O30" i="2" s="1"/>
  <c r="I93" i="2"/>
  <c r="O93" i="2" s="1"/>
  <c r="I27" i="2"/>
  <c r="O27" i="2" s="1"/>
  <c r="I29" i="2"/>
  <c r="O29" i="2" s="1"/>
  <c r="I68" i="2"/>
  <c r="O68" i="2" s="1"/>
  <c r="I80" i="2"/>
  <c r="O80" i="2" s="1"/>
  <c r="I31" i="2"/>
  <c r="O31" i="2" s="1"/>
  <c r="I59" i="2"/>
  <c r="O59" i="2" s="1"/>
  <c r="I37" i="2"/>
  <c r="O37" i="2" s="1"/>
  <c r="I28" i="2"/>
  <c r="O28" i="2" s="1"/>
  <c r="I38" i="2"/>
  <c r="O38" i="2" s="1"/>
  <c r="I67" i="2"/>
  <c r="O67" i="2" s="1"/>
  <c r="I99" i="2"/>
  <c r="O99" i="2" s="1"/>
  <c r="I105" i="2"/>
  <c r="O105" i="2" s="1"/>
  <c r="I34" i="2"/>
  <c r="O34" i="2" s="1"/>
  <c r="I76" i="2"/>
  <c r="O76" i="2" s="1"/>
  <c r="I33" i="2"/>
  <c r="O33" i="2" s="1"/>
  <c r="I42" i="2"/>
  <c r="O42" i="2" s="1"/>
  <c r="I36" i="2"/>
  <c r="O36" i="2" s="1"/>
  <c r="I98" i="2"/>
  <c r="O98" i="2" s="1"/>
  <c r="I51" i="2"/>
  <c r="O51" i="2" s="1"/>
  <c r="I85" i="2"/>
  <c r="O85" i="2" s="1"/>
  <c r="I106" i="2"/>
  <c r="O106" i="2" s="1"/>
  <c r="I46" i="2"/>
  <c r="O46" i="2" s="1"/>
  <c r="I77" i="2"/>
  <c r="O77" i="2" s="1"/>
  <c r="I62" i="2"/>
  <c r="O62" i="2" s="1"/>
  <c r="I97" i="2"/>
  <c r="O97" i="2" s="1"/>
  <c r="I39" i="2"/>
  <c r="O39" i="2" s="1"/>
  <c r="I23" i="2"/>
  <c r="O23" i="2" s="1"/>
  <c r="I79" i="2"/>
  <c r="O79" i="2" s="1"/>
  <c r="I47" i="2"/>
  <c r="O47" i="2" s="1"/>
  <c r="I65" i="2"/>
  <c r="O65" i="2" s="1"/>
  <c r="I100" i="2"/>
  <c r="O100" i="2" s="1"/>
  <c r="I84" i="2"/>
  <c r="O84" i="2" s="1"/>
  <c r="I87" i="2"/>
  <c r="O87" i="2" s="1"/>
  <c r="I21" i="2"/>
  <c r="O21" i="2" s="1"/>
  <c r="I103" i="2"/>
  <c r="O103" i="2" s="1"/>
  <c r="I96" i="2"/>
  <c r="O96" i="2" s="1"/>
  <c r="I24" i="2"/>
  <c r="O24" i="2" s="1"/>
  <c r="I55" i="2"/>
  <c r="O55" i="2" s="1"/>
  <c r="I35" i="2"/>
  <c r="O35" i="2" s="1"/>
  <c r="I44" i="2"/>
  <c r="O44" i="2" s="1"/>
  <c r="I43" i="2"/>
  <c r="O43" i="2" s="1"/>
  <c r="I104" i="2"/>
  <c r="O104" i="2" s="1"/>
  <c r="I56" i="2"/>
  <c r="O56" i="2" s="1"/>
  <c r="I66" i="2"/>
  <c r="O66" i="2" s="1"/>
  <c r="I25" i="2"/>
  <c r="O25" i="2" s="1"/>
  <c r="I40" i="2"/>
  <c r="O40" i="2" s="1"/>
  <c r="F95" i="22" l="1"/>
  <c r="H95" i="17"/>
  <c r="O63" i="2"/>
  <c r="E27" i="17"/>
  <c r="F27" i="18" s="1"/>
  <c r="M27" i="18" s="1"/>
  <c r="E13" i="17"/>
  <c r="F13" i="18" s="1"/>
  <c r="M13" i="18" s="1"/>
  <c r="O26" i="2"/>
  <c r="E20" i="17"/>
  <c r="F20" i="18" s="1"/>
  <c r="M20" i="18" s="1"/>
  <c r="G96" i="18"/>
  <c r="G95" i="18"/>
  <c r="F74" i="18"/>
  <c r="F46" i="18"/>
  <c r="F81" i="18"/>
  <c r="M46" i="18"/>
  <c r="F96" i="17"/>
  <c r="L53" i="18"/>
  <c r="F92" i="17"/>
  <c r="F95" i="17" s="1"/>
  <c r="I96" i="18"/>
  <c r="I95" i="18"/>
  <c r="M81" i="18"/>
  <c r="H96" i="17"/>
  <c r="N19" i="4"/>
  <c r="I15" i="2"/>
  <c r="O15" i="2" s="1"/>
  <c r="I5" i="2"/>
  <c r="O5" i="2" s="1"/>
  <c r="I10" i="2"/>
  <c r="O10" i="2" s="1"/>
  <c r="I11" i="2"/>
  <c r="O11" i="2" s="1"/>
  <c r="I4" i="2"/>
  <c r="O4" i="2" s="1"/>
  <c r="I12" i="2"/>
  <c r="I3" i="2"/>
  <c r="O3" i="2" s="1"/>
  <c r="I19" i="2"/>
  <c r="O19" i="2" s="1"/>
  <c r="I16" i="2"/>
  <c r="O16" i="2" s="1"/>
  <c r="I18" i="2"/>
  <c r="O18" i="2" s="1"/>
  <c r="I14" i="2"/>
  <c r="O14" i="2" s="1"/>
  <c r="I13" i="2"/>
  <c r="O13" i="2" s="1"/>
  <c r="I7" i="2"/>
  <c r="O7" i="2" s="1"/>
  <c r="I9" i="2"/>
  <c r="O9" i="2" s="1"/>
  <c r="I6" i="2"/>
  <c r="I8" i="2"/>
  <c r="O8" i="2" s="1"/>
  <c r="I17" i="2"/>
  <c r="O17" i="2" s="1"/>
  <c r="I20" i="2"/>
  <c r="O20" i="2" s="1"/>
  <c r="I176" i="1"/>
  <c r="O176" i="1" s="1"/>
  <c r="I177" i="1"/>
  <c r="O177" i="1" s="1"/>
  <c r="I189" i="1"/>
  <c r="O189" i="1" s="1"/>
  <c r="I209" i="1"/>
  <c r="O209" i="1" s="1"/>
  <c r="I172" i="1"/>
  <c r="O172" i="1" s="1"/>
  <c r="I182" i="1"/>
  <c r="O182" i="1" s="1"/>
  <c r="I195" i="1"/>
  <c r="O195" i="1" s="1"/>
  <c r="I190" i="1"/>
  <c r="O190" i="1" s="1"/>
  <c r="I214" i="1"/>
  <c r="O214" i="1" s="1"/>
  <c r="I210" i="1"/>
  <c r="O210" i="1" s="1"/>
  <c r="I178" i="1"/>
  <c r="O178" i="1" s="1"/>
  <c r="I198" i="1"/>
  <c r="O198" i="1" s="1"/>
  <c r="I211" i="1"/>
  <c r="O211" i="1" s="1"/>
  <c r="I215" i="1"/>
  <c r="O215" i="1" s="1"/>
  <c r="I199" i="1"/>
  <c r="O199" i="1" s="1"/>
  <c r="I200" i="1"/>
  <c r="O200" i="1" s="1"/>
  <c r="I212" i="1"/>
  <c r="O212" i="1" s="1"/>
  <c r="I191" i="1"/>
  <c r="O191" i="1" s="1"/>
  <c r="I192" i="1"/>
  <c r="O192" i="1" s="1"/>
  <c r="I193" i="1"/>
  <c r="O193" i="1" s="1"/>
  <c r="I213" i="1"/>
  <c r="O213" i="1" s="1"/>
  <c r="I183" i="1"/>
  <c r="O183" i="1" s="1"/>
  <c r="I179" i="1"/>
  <c r="O179" i="1" s="1"/>
  <c r="I201" i="1"/>
  <c r="O201" i="1" s="1"/>
  <c r="I173" i="1"/>
  <c r="O173" i="1" s="1"/>
  <c r="I202" i="1"/>
  <c r="O202" i="1" s="1"/>
  <c r="I186" i="1"/>
  <c r="O186" i="1" s="1"/>
  <c r="I203" i="1"/>
  <c r="O203" i="1" s="1"/>
  <c r="I216" i="1"/>
  <c r="O216" i="1" s="1"/>
  <c r="I204" i="1"/>
  <c r="O204" i="1" s="1"/>
  <c r="I187" i="1"/>
  <c r="O187" i="1" s="1"/>
  <c r="I184" i="1"/>
  <c r="O184" i="1" s="1"/>
  <c r="I185" i="1"/>
  <c r="O185" i="1" s="1"/>
  <c r="I196" i="1"/>
  <c r="O196" i="1" s="1"/>
  <c r="I217" i="1"/>
  <c r="O217" i="1" s="1"/>
  <c r="I188" i="1"/>
  <c r="O188" i="1" s="1"/>
  <c r="I180" i="1"/>
  <c r="O180" i="1" s="1"/>
  <c r="I174" i="1"/>
  <c r="O174" i="1" s="1"/>
  <c r="I194" i="1"/>
  <c r="O194" i="1" s="1"/>
  <c r="I175" i="1"/>
  <c r="O175" i="1" s="1"/>
  <c r="I208" i="1"/>
  <c r="O208" i="1" s="1"/>
  <c r="I218" i="1"/>
  <c r="I206" i="1"/>
  <c r="O206" i="1" s="1"/>
  <c r="I205" i="1"/>
  <c r="O205" i="1" s="1"/>
  <c r="I197" i="1"/>
  <c r="O197" i="1" s="1"/>
  <c r="I207" i="1"/>
  <c r="O207" i="1" s="1"/>
  <c r="I181" i="1"/>
  <c r="O181" i="1" s="1"/>
  <c r="I133" i="1"/>
  <c r="O133" i="1" s="1"/>
  <c r="I122" i="1"/>
  <c r="O122" i="1" s="1"/>
  <c r="I134" i="1"/>
  <c r="O134" i="1" s="1"/>
  <c r="I135" i="1"/>
  <c r="O135" i="1" s="1"/>
  <c r="I147" i="1"/>
  <c r="O147" i="1" s="1"/>
  <c r="I142" i="1"/>
  <c r="O142" i="1" s="1"/>
  <c r="I136" i="1"/>
  <c r="O136" i="1" s="1"/>
  <c r="I148" i="1"/>
  <c r="O148" i="1" s="1"/>
  <c r="I166" i="1"/>
  <c r="O166" i="1" s="1"/>
  <c r="I129" i="1"/>
  <c r="O129" i="1" s="1"/>
  <c r="I150" i="1"/>
  <c r="O150" i="1" s="1"/>
  <c r="I152" i="1"/>
  <c r="O152" i="1" s="1"/>
  <c r="I160" i="1"/>
  <c r="O160" i="1" s="1"/>
  <c r="I161" i="1"/>
  <c r="O161" i="1" s="1"/>
  <c r="I153" i="1"/>
  <c r="O153" i="1" s="1"/>
  <c r="I137" i="1"/>
  <c r="O137" i="1" s="1"/>
  <c r="I154" i="1"/>
  <c r="O154" i="1" s="1"/>
  <c r="I138" i="1"/>
  <c r="O138" i="1" s="1"/>
  <c r="I145" i="1"/>
  <c r="O145" i="1" s="1"/>
  <c r="I155" i="1"/>
  <c r="O155" i="1" s="1"/>
  <c r="I167" i="1"/>
  <c r="O167" i="1" s="1"/>
  <c r="I123" i="1"/>
  <c r="O123" i="1" s="1"/>
  <c r="I139" i="1"/>
  <c r="O139" i="1" s="1"/>
  <c r="I143" i="1"/>
  <c r="O143" i="1" s="1"/>
  <c r="I168" i="1"/>
  <c r="O168" i="1" s="1"/>
  <c r="I156" i="1"/>
  <c r="O156" i="1" s="1"/>
  <c r="I162" i="1"/>
  <c r="O162" i="1" s="1"/>
  <c r="I146" i="1"/>
  <c r="O146" i="1" s="1"/>
  <c r="I169" i="1"/>
  <c r="O169" i="1" s="1"/>
  <c r="I140" i="1"/>
  <c r="O140" i="1" s="1"/>
  <c r="I163" i="1"/>
  <c r="O163" i="1" s="1"/>
  <c r="I164" i="1"/>
  <c r="O164" i="1" s="1"/>
  <c r="I130" i="1"/>
  <c r="O130" i="1" s="1"/>
  <c r="I124" i="1"/>
  <c r="O124" i="1" s="1"/>
  <c r="I125" i="1"/>
  <c r="O125" i="1" s="1"/>
  <c r="I159" i="1"/>
  <c r="O159" i="1" s="1"/>
  <c r="I128" i="1"/>
  <c r="O128" i="1" s="1"/>
  <c r="I149" i="1"/>
  <c r="O149" i="1" s="1"/>
  <c r="I151" i="1"/>
  <c r="O151" i="1" s="1"/>
  <c r="I170" i="1"/>
  <c r="O170" i="1" s="1"/>
  <c r="I171" i="1"/>
  <c r="O171" i="1" s="1"/>
  <c r="I141" i="1"/>
  <c r="I144" i="1"/>
  <c r="O144" i="1" s="1"/>
  <c r="I165" i="1"/>
  <c r="O165" i="1" s="1"/>
  <c r="I126" i="1"/>
  <c r="O126" i="1" s="1"/>
  <c r="I157" i="1"/>
  <c r="O157" i="1" s="1"/>
  <c r="I127" i="1"/>
  <c r="O127" i="1" s="1"/>
  <c r="I132" i="1"/>
  <c r="O132" i="1" s="1"/>
  <c r="I34" i="1"/>
  <c r="O34" i="1" s="1"/>
  <c r="I58" i="1"/>
  <c r="O58" i="1" s="1"/>
  <c r="I44" i="1"/>
  <c r="O44" i="1" s="1"/>
  <c r="I91" i="1"/>
  <c r="O91" i="1" s="1"/>
  <c r="I23" i="1"/>
  <c r="O23" i="1" s="1"/>
  <c r="I66" i="1"/>
  <c r="O66" i="1" s="1"/>
  <c r="I92" i="1"/>
  <c r="O92" i="1" s="1"/>
  <c r="I46" i="1"/>
  <c r="O46" i="1" s="1"/>
  <c r="I47" i="1"/>
  <c r="O47" i="1" s="1"/>
  <c r="I109" i="1"/>
  <c r="O109" i="1" s="1"/>
  <c r="I93" i="1"/>
  <c r="O93" i="1" s="1"/>
  <c r="I94" i="1"/>
  <c r="I48" i="1"/>
  <c r="O48" i="1" s="1"/>
  <c r="I110" i="1"/>
  <c r="O110" i="1" s="1"/>
  <c r="I95" i="1"/>
  <c r="O95" i="1" s="1"/>
  <c r="I35" i="1"/>
  <c r="O35" i="1" s="1"/>
  <c r="I75" i="1"/>
  <c r="O75" i="1" s="1"/>
  <c r="I76" i="1"/>
  <c r="O76" i="1" s="1"/>
  <c r="I53" i="1"/>
  <c r="O53" i="1" s="1"/>
  <c r="I77" i="1"/>
  <c r="O77" i="1" s="1"/>
  <c r="I96" i="1"/>
  <c r="O96" i="1" s="1"/>
  <c r="I97" i="1"/>
  <c r="O97" i="1" s="1"/>
  <c r="I78" i="1"/>
  <c r="O78" i="1" s="1"/>
  <c r="I24" i="1"/>
  <c r="O24" i="1" s="1"/>
  <c r="I67" i="1"/>
  <c r="O67" i="1" s="1"/>
  <c r="I98" i="1"/>
  <c r="O98" i="1" s="1"/>
  <c r="I36" i="1"/>
  <c r="O36" i="1" s="1"/>
  <c r="I79" i="1"/>
  <c r="O79" i="1" s="1"/>
  <c r="I111" i="1"/>
  <c r="I112" i="1"/>
  <c r="O112" i="1" s="1"/>
  <c r="I80" i="1"/>
  <c r="O80" i="1" s="1"/>
  <c r="I54" i="1"/>
  <c r="O54" i="1" s="1"/>
  <c r="I49" i="1"/>
  <c r="O49" i="1" s="1"/>
  <c r="I55" i="1"/>
  <c r="O55" i="1" s="1"/>
  <c r="I59" i="1"/>
  <c r="O59" i="1" s="1"/>
  <c r="I37" i="1"/>
  <c r="O37" i="1" s="1"/>
  <c r="I68" i="1"/>
  <c r="O68" i="1" s="1"/>
  <c r="I113" i="1"/>
  <c r="O113" i="1" s="1"/>
  <c r="I25" i="1"/>
  <c r="O25" i="1" s="1"/>
  <c r="I56" i="1"/>
  <c r="O56" i="1" s="1"/>
  <c r="I60" i="1"/>
  <c r="O60" i="1" s="1"/>
  <c r="I99" i="1"/>
  <c r="O99" i="1" s="1"/>
  <c r="I61" i="1"/>
  <c r="O61" i="1" s="1"/>
  <c r="I81" i="1"/>
  <c r="O81" i="1" s="1"/>
  <c r="I100" i="1"/>
  <c r="O100" i="1" s="1"/>
  <c r="I82" i="1"/>
  <c r="O82" i="1" s="1"/>
  <c r="I38" i="1"/>
  <c r="O38" i="1" s="1"/>
  <c r="I69" i="1"/>
  <c r="O69" i="1" s="1"/>
  <c r="I115" i="1"/>
  <c r="O115" i="1" s="1"/>
  <c r="I70" i="1"/>
  <c r="O70" i="1" s="1"/>
  <c r="I101" i="1"/>
  <c r="O101" i="1" s="1"/>
  <c r="I71" i="1"/>
  <c r="O71" i="1" s="1"/>
  <c r="I57" i="1"/>
  <c r="O57" i="1" s="1"/>
  <c r="I39" i="1"/>
  <c r="O39" i="1" s="1"/>
  <c r="I26" i="1"/>
  <c r="O26" i="1" s="1"/>
  <c r="I102" i="1"/>
  <c r="O102" i="1" s="1"/>
  <c r="I27" i="1"/>
  <c r="O27" i="1" s="1"/>
  <c r="I62" i="1"/>
  <c r="O62" i="1" s="1"/>
  <c r="I116" i="1"/>
  <c r="O116" i="1" s="1"/>
  <c r="I40" i="1"/>
  <c r="O40" i="1" s="1"/>
  <c r="I63" i="1"/>
  <c r="O63" i="1" s="1"/>
  <c r="I103" i="1"/>
  <c r="O103" i="1" s="1"/>
  <c r="I90" i="1"/>
  <c r="O90" i="1" s="1"/>
  <c r="I114" i="1"/>
  <c r="O114" i="1" s="1"/>
  <c r="I45" i="1"/>
  <c r="O45" i="1" s="1"/>
  <c r="I89" i="1"/>
  <c r="O89" i="1" s="1"/>
  <c r="I74" i="1"/>
  <c r="O74" i="1" s="1"/>
  <c r="I119" i="1"/>
  <c r="O119" i="1" s="1"/>
  <c r="I120" i="1"/>
  <c r="O120" i="1" s="1"/>
  <c r="I117" i="1"/>
  <c r="O117" i="1" s="1"/>
  <c r="I32" i="1"/>
  <c r="O32" i="1" s="1"/>
  <c r="I118" i="1"/>
  <c r="O118" i="1" s="1"/>
  <c r="I88" i="1"/>
  <c r="O88" i="1" s="1"/>
  <c r="I65" i="1"/>
  <c r="O65" i="1" s="1"/>
  <c r="I87" i="1"/>
  <c r="O87" i="1" s="1"/>
  <c r="I121" i="1"/>
  <c r="O121" i="1" s="1"/>
  <c r="I42" i="1"/>
  <c r="O42" i="1" s="1"/>
  <c r="I106" i="1"/>
  <c r="O106" i="1" s="1"/>
  <c r="I86" i="1"/>
  <c r="O86" i="1" s="1"/>
  <c r="I28" i="1"/>
  <c r="O28" i="1" s="1"/>
  <c r="I43" i="1"/>
  <c r="O43" i="1" s="1"/>
  <c r="I84" i="1"/>
  <c r="O84" i="1" s="1"/>
  <c r="I85" i="1"/>
  <c r="O85" i="1" s="1"/>
  <c r="I29" i="1"/>
  <c r="O29" i="1" s="1"/>
  <c r="I41" i="1"/>
  <c r="O41" i="1" s="1"/>
  <c r="I108" i="1"/>
  <c r="O108" i="1" s="1"/>
  <c r="I31" i="1"/>
  <c r="O31" i="1" s="1"/>
  <c r="I64" i="1"/>
  <c r="O64" i="1" s="1"/>
  <c r="I107" i="1"/>
  <c r="O107" i="1" s="1"/>
  <c r="I51" i="1"/>
  <c r="O51" i="1" s="1"/>
  <c r="I105" i="1"/>
  <c r="O105" i="1" s="1"/>
  <c r="I104" i="1"/>
  <c r="O104" i="1" s="1"/>
  <c r="I72" i="1"/>
  <c r="O72" i="1" s="1"/>
  <c r="I73" i="1"/>
  <c r="O73" i="1" s="1"/>
  <c r="I83" i="1"/>
  <c r="O83" i="1" s="1"/>
  <c r="I50" i="1"/>
  <c r="O50" i="1" s="1"/>
  <c r="I33" i="1"/>
  <c r="O33" i="1" s="1"/>
  <c r="I30" i="1"/>
  <c r="O30" i="1" s="1"/>
  <c r="I52" i="1"/>
  <c r="O52" i="1" s="1"/>
  <c r="O218" i="1" l="1"/>
  <c r="E8" i="17"/>
  <c r="F8" i="18" s="1"/>
  <c r="M8" i="18" s="1"/>
  <c r="M92" i="18" s="1"/>
  <c r="O94" i="1"/>
  <c r="E6" i="17"/>
  <c r="F6" i="18" s="1"/>
  <c r="M6" i="18" s="1"/>
  <c r="O141" i="1"/>
  <c r="E7" i="17"/>
  <c r="F7" i="18" s="1"/>
  <c r="M7" i="18" s="1"/>
  <c r="M91" i="18" s="1"/>
  <c r="O12" i="2"/>
  <c r="E26" i="17"/>
  <c r="O6" i="2"/>
  <c r="E12" i="17"/>
  <c r="E19" i="17"/>
  <c r="D88" i="18"/>
  <c r="D53" i="18"/>
  <c r="F90" i="18"/>
  <c r="O111" i="1"/>
  <c r="F92" i="18"/>
  <c r="I15" i="1"/>
  <c r="O15" i="1" s="1"/>
  <c r="I16" i="1"/>
  <c r="O16" i="1" s="1"/>
  <c r="I4" i="1"/>
  <c r="O4" i="1" s="1"/>
  <c r="I17" i="1"/>
  <c r="O17" i="1" s="1"/>
  <c r="I5" i="1"/>
  <c r="O5" i="1" s="1"/>
  <c r="I11" i="1"/>
  <c r="O11" i="1" s="1"/>
  <c r="I13" i="1"/>
  <c r="O13" i="1" s="1"/>
  <c r="I9" i="1"/>
  <c r="O9" i="1" s="1"/>
  <c r="I22" i="1"/>
  <c r="O22" i="1" s="1"/>
  <c r="I18" i="1"/>
  <c r="O18" i="1" s="1"/>
  <c r="I19" i="1"/>
  <c r="O19" i="1" s="1"/>
  <c r="I7" i="1"/>
  <c r="O7" i="1" s="1"/>
  <c r="I20" i="1"/>
  <c r="O20" i="1" s="1"/>
  <c r="I10" i="1"/>
  <c r="I21" i="1"/>
  <c r="O21" i="1" s="1"/>
  <c r="I3" i="1"/>
  <c r="O3" i="1" s="1"/>
  <c r="I8" i="1"/>
  <c r="O8" i="1" s="1"/>
  <c r="I14" i="1"/>
  <c r="O14" i="1" s="1"/>
  <c r="I12" i="1"/>
  <c r="O12" i="1" s="1"/>
  <c r="I6" i="1"/>
  <c r="O6" i="1" s="1"/>
  <c r="N27" i="8"/>
  <c r="N25" i="8"/>
  <c r="N24" i="8"/>
  <c r="N23" i="8"/>
  <c r="N29" i="8"/>
  <c r="N22" i="8"/>
  <c r="N28" i="8"/>
  <c r="N26" i="8"/>
  <c r="N15" i="8"/>
  <c r="N16" i="8"/>
  <c r="N14" i="8"/>
  <c r="N12" i="8"/>
  <c r="N13" i="8"/>
  <c r="N18" i="8"/>
  <c r="N19" i="8"/>
  <c r="N20" i="8"/>
  <c r="N21" i="8"/>
  <c r="N17" i="8"/>
  <c r="N6" i="8"/>
  <c r="N7" i="8"/>
  <c r="N8" i="8"/>
  <c r="N5" i="8"/>
  <c r="N4" i="8"/>
  <c r="N3" i="8"/>
  <c r="H88" i="18"/>
  <c r="N15" i="7"/>
  <c r="N16" i="7"/>
  <c r="N18" i="7"/>
  <c r="N17" i="7"/>
  <c r="N13" i="7"/>
  <c r="N14" i="7"/>
  <c r="N6" i="7"/>
  <c r="N7" i="7"/>
  <c r="N8" i="7"/>
  <c r="N9" i="7"/>
  <c r="N10" i="7"/>
  <c r="N4" i="7"/>
  <c r="N11" i="7"/>
  <c r="N12" i="7"/>
  <c r="N5" i="7"/>
  <c r="N3" i="7"/>
  <c r="N19" i="6"/>
  <c r="N21" i="6"/>
  <c r="N16" i="6"/>
  <c r="N14" i="6"/>
  <c r="N12" i="6"/>
  <c r="N17" i="6"/>
  <c r="N11" i="6"/>
  <c r="N15" i="6"/>
  <c r="N5" i="6"/>
  <c r="N6" i="6"/>
  <c r="N7" i="6"/>
  <c r="N8" i="6"/>
  <c r="N9" i="6"/>
  <c r="N10" i="6"/>
  <c r="N18" i="6"/>
  <c r="N13" i="6"/>
  <c r="N4" i="6"/>
  <c r="N3" i="6"/>
  <c r="N24" i="4"/>
  <c r="N25" i="4"/>
  <c r="N26" i="4"/>
  <c r="N27" i="4"/>
  <c r="N28" i="4"/>
  <c r="N29" i="4"/>
  <c r="N30" i="4"/>
  <c r="N31" i="4"/>
  <c r="N32" i="4"/>
  <c r="N33" i="4"/>
  <c r="N23" i="4"/>
  <c r="N6" i="4"/>
  <c r="N7" i="4"/>
  <c r="N8" i="4"/>
  <c r="N9" i="4"/>
  <c r="N10" i="4"/>
  <c r="N11" i="4"/>
  <c r="N12" i="4"/>
  <c r="N13" i="4"/>
  <c r="N14" i="4"/>
  <c r="N15" i="4"/>
  <c r="N22" i="4"/>
  <c r="N17" i="4"/>
  <c r="N16" i="4"/>
  <c r="N20" i="4"/>
  <c r="N5" i="4"/>
  <c r="N4" i="4"/>
  <c r="N3" i="4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71" i="3"/>
  <c r="N90" i="3"/>
  <c r="N69" i="3"/>
  <c r="N58" i="3"/>
  <c r="N59" i="3"/>
  <c r="N60" i="3"/>
  <c r="N61" i="3"/>
  <c r="N62" i="3"/>
  <c r="N63" i="3"/>
  <c r="N64" i="3"/>
  <c r="N65" i="3"/>
  <c r="N66" i="3"/>
  <c r="N67" i="3"/>
  <c r="N68" i="3"/>
  <c r="N57" i="3"/>
  <c r="N13" i="3"/>
  <c r="N27" i="3"/>
  <c r="N32" i="3"/>
  <c r="N24" i="3"/>
  <c r="N33" i="3"/>
  <c r="N29" i="3"/>
  <c r="N34" i="3"/>
  <c r="N15" i="3"/>
  <c r="N30" i="3"/>
  <c r="N20" i="3"/>
  <c r="N16" i="3"/>
  <c r="N36" i="3"/>
  <c r="N31" i="3"/>
  <c r="N21" i="3"/>
  <c r="N11" i="3"/>
  <c r="N19" i="3"/>
  <c r="N28" i="3"/>
  <c r="N25" i="3"/>
  <c r="N12" i="3"/>
  <c r="N35" i="3"/>
  <c r="N26" i="3"/>
  <c r="N23" i="3"/>
  <c r="N14" i="3"/>
  <c r="N18" i="3"/>
  <c r="N51" i="3"/>
  <c r="N56" i="3"/>
  <c r="N55" i="3"/>
  <c r="N50" i="3"/>
  <c r="N43" i="3"/>
  <c r="N47" i="3"/>
  <c r="N41" i="3"/>
  <c r="N40" i="3"/>
  <c r="N48" i="3"/>
  <c r="N52" i="3"/>
  <c r="N37" i="3"/>
  <c r="N39" i="3"/>
  <c r="N54" i="3"/>
  <c r="N53" i="3"/>
  <c r="N44" i="3"/>
  <c r="N42" i="3"/>
  <c r="N49" i="3"/>
  <c r="N46" i="3"/>
  <c r="N38" i="3"/>
  <c r="N45" i="3"/>
  <c r="N22" i="3"/>
  <c r="N4" i="3"/>
  <c r="N5" i="3"/>
  <c r="N6" i="3"/>
  <c r="N7" i="3"/>
  <c r="N8" i="3"/>
  <c r="N9" i="3"/>
  <c r="N10" i="3"/>
  <c r="N3" i="3"/>
  <c r="N141" i="2"/>
  <c r="N145" i="2"/>
  <c r="N117" i="2"/>
  <c r="N113" i="2"/>
  <c r="N129" i="2"/>
  <c r="N122" i="2"/>
  <c r="N126" i="2"/>
  <c r="N133" i="2"/>
  <c r="N146" i="2"/>
  <c r="N147" i="2"/>
  <c r="N109" i="2"/>
  <c r="N110" i="2"/>
  <c r="N140" i="2"/>
  <c r="N143" i="2"/>
  <c r="N135" i="2"/>
  <c r="N139" i="2"/>
  <c r="N142" i="2"/>
  <c r="N137" i="2"/>
  <c r="N112" i="2"/>
  <c r="N116" i="2"/>
  <c r="N123" i="2"/>
  <c r="N144" i="2"/>
  <c r="N118" i="2"/>
  <c r="N115" i="2"/>
  <c r="N124" i="2"/>
  <c r="N132" i="2"/>
  <c r="N125" i="2"/>
  <c r="N120" i="2"/>
  <c r="N108" i="2"/>
  <c r="N111" i="2"/>
  <c r="N136" i="2"/>
  <c r="N148" i="2"/>
  <c r="N114" i="2"/>
  <c r="N128" i="2"/>
  <c r="N127" i="2"/>
  <c r="N131" i="2"/>
  <c r="N138" i="2"/>
  <c r="N130" i="2"/>
  <c r="N71" i="2"/>
  <c r="N95" i="2"/>
  <c r="N73" i="2"/>
  <c r="N54" i="2"/>
  <c r="N94" i="2"/>
  <c r="N101" i="2"/>
  <c r="N63" i="2"/>
  <c r="N26" i="2"/>
  <c r="N83" i="2"/>
  <c r="N49" i="2"/>
  <c r="N78" i="2"/>
  <c r="N53" i="2"/>
  <c r="N60" i="2"/>
  <c r="N107" i="2"/>
  <c r="N75" i="2"/>
  <c r="N102" i="2"/>
  <c r="N22" i="2"/>
  <c r="N92" i="2"/>
  <c r="N64" i="2"/>
  <c r="N74" i="2"/>
  <c r="N69" i="2"/>
  <c r="N91" i="2"/>
  <c r="N90" i="2"/>
  <c r="N58" i="2"/>
  <c r="N50" i="2"/>
  <c r="N82" i="2"/>
  <c r="N41" i="2"/>
  <c r="N88" i="2"/>
  <c r="N72" i="2"/>
  <c r="N61" i="2"/>
  <c r="N52" i="2"/>
  <c r="N89" i="2"/>
  <c r="N70" i="2"/>
  <c r="N57" i="2"/>
  <c r="N32" i="2"/>
  <c r="N81" i="2"/>
  <c r="N86" i="2"/>
  <c r="N48" i="2"/>
  <c r="N30" i="2"/>
  <c r="N93" i="2"/>
  <c r="N27" i="2"/>
  <c r="N29" i="2"/>
  <c r="N68" i="2"/>
  <c r="N80" i="2"/>
  <c r="N31" i="2"/>
  <c r="N40" i="2"/>
  <c r="N15" i="2"/>
  <c r="N5" i="2"/>
  <c r="N10" i="2"/>
  <c r="N11" i="2"/>
  <c r="N4" i="2"/>
  <c r="N12" i="2"/>
  <c r="N3" i="2"/>
  <c r="N19" i="2"/>
  <c r="N16" i="2"/>
  <c r="N18" i="2"/>
  <c r="N14" i="2"/>
  <c r="N13" i="2"/>
  <c r="N7" i="2"/>
  <c r="N9" i="2"/>
  <c r="N6" i="2"/>
  <c r="N8" i="2"/>
  <c r="N17" i="2"/>
  <c r="N20" i="2"/>
  <c r="N176" i="1"/>
  <c r="N177" i="1"/>
  <c r="N189" i="1"/>
  <c r="N209" i="1"/>
  <c r="N172" i="1"/>
  <c r="N182" i="1"/>
  <c r="N195" i="1"/>
  <c r="N190" i="1"/>
  <c r="N214" i="1"/>
  <c r="N210" i="1"/>
  <c r="N178" i="1"/>
  <c r="N198" i="1"/>
  <c r="N211" i="1"/>
  <c r="N215" i="1"/>
  <c r="N199" i="1"/>
  <c r="N200" i="1"/>
  <c r="N212" i="1"/>
  <c r="N191" i="1"/>
  <c r="N192" i="1"/>
  <c r="N193" i="1"/>
  <c r="N213" i="1"/>
  <c r="N183" i="1"/>
  <c r="N179" i="1"/>
  <c r="N201" i="1"/>
  <c r="N173" i="1"/>
  <c r="N202" i="1"/>
  <c r="N186" i="1"/>
  <c r="N203" i="1"/>
  <c r="N216" i="1"/>
  <c r="N204" i="1"/>
  <c r="N187" i="1"/>
  <c r="N184" i="1"/>
  <c r="N185" i="1"/>
  <c r="N196" i="1"/>
  <c r="N217" i="1"/>
  <c r="N188" i="1"/>
  <c r="N180" i="1"/>
  <c r="N174" i="1"/>
  <c r="N194" i="1"/>
  <c r="N175" i="1"/>
  <c r="N208" i="1"/>
  <c r="N218" i="1"/>
  <c r="N206" i="1"/>
  <c r="N205" i="1"/>
  <c r="N197" i="1"/>
  <c r="N207" i="1"/>
  <c r="N181" i="1"/>
  <c r="N133" i="1"/>
  <c r="N122" i="1"/>
  <c r="N134" i="1"/>
  <c r="N135" i="1"/>
  <c r="N147" i="1"/>
  <c r="N142" i="1"/>
  <c r="N136" i="1"/>
  <c r="N148" i="1"/>
  <c r="N166" i="1"/>
  <c r="N129" i="1"/>
  <c r="N150" i="1"/>
  <c r="N152" i="1"/>
  <c r="N160" i="1"/>
  <c r="N161" i="1"/>
  <c r="N153" i="1"/>
  <c r="N137" i="1"/>
  <c r="N154" i="1"/>
  <c r="N138" i="1"/>
  <c r="N145" i="1"/>
  <c r="N155" i="1"/>
  <c r="N167" i="1"/>
  <c r="N123" i="1"/>
  <c r="N139" i="1"/>
  <c r="N143" i="1"/>
  <c r="N168" i="1"/>
  <c r="N156" i="1"/>
  <c r="N162" i="1"/>
  <c r="N146" i="1"/>
  <c r="N169" i="1"/>
  <c r="N140" i="1"/>
  <c r="N163" i="1"/>
  <c r="N164" i="1"/>
  <c r="N130" i="1"/>
  <c r="N124" i="1"/>
  <c r="N125" i="1"/>
  <c r="N159" i="1"/>
  <c r="N128" i="1"/>
  <c r="N149" i="1"/>
  <c r="N151" i="1"/>
  <c r="N170" i="1"/>
  <c r="N171" i="1"/>
  <c r="N141" i="1"/>
  <c r="N144" i="1"/>
  <c r="N165" i="1"/>
  <c r="N126" i="1"/>
  <c r="N132" i="1"/>
  <c r="N34" i="1"/>
  <c r="N58" i="1"/>
  <c r="N44" i="1"/>
  <c r="N91" i="1"/>
  <c r="N23" i="1"/>
  <c r="N66" i="1"/>
  <c r="N92" i="1"/>
  <c r="N46" i="1"/>
  <c r="N47" i="1"/>
  <c r="N109" i="1"/>
  <c r="N93" i="1"/>
  <c r="N94" i="1"/>
  <c r="N48" i="1"/>
  <c r="N110" i="1"/>
  <c r="N95" i="1"/>
  <c r="N35" i="1"/>
  <c r="N75" i="1"/>
  <c r="N76" i="1"/>
  <c r="N53" i="1"/>
  <c r="N77" i="1"/>
  <c r="N96" i="1"/>
  <c r="N97" i="1"/>
  <c r="N78" i="1"/>
  <c r="N24" i="1"/>
  <c r="N67" i="1"/>
  <c r="N98" i="1"/>
  <c r="N36" i="1"/>
  <c r="N79" i="1"/>
  <c r="N111" i="1"/>
  <c r="N112" i="1"/>
  <c r="N80" i="1"/>
  <c r="N54" i="1"/>
  <c r="N49" i="1"/>
  <c r="N55" i="1"/>
  <c r="N59" i="1"/>
  <c r="N37" i="1"/>
  <c r="N68" i="1"/>
  <c r="N113" i="1"/>
  <c r="N25" i="1"/>
  <c r="N56" i="1"/>
  <c r="N60" i="1"/>
  <c r="N99" i="1"/>
  <c r="N61" i="1"/>
  <c r="N81" i="1"/>
  <c r="N100" i="1"/>
  <c r="N82" i="1"/>
  <c r="N38" i="1"/>
  <c r="N69" i="1"/>
  <c r="N115" i="1"/>
  <c r="N70" i="1"/>
  <c r="N101" i="1"/>
  <c r="N71" i="1"/>
  <c r="N57" i="1"/>
  <c r="N39" i="1"/>
  <c r="N26" i="1"/>
  <c r="N102" i="1"/>
  <c r="N27" i="1"/>
  <c r="N62" i="1"/>
  <c r="N116" i="1"/>
  <c r="N40" i="1"/>
  <c r="N63" i="1"/>
  <c r="N103" i="1"/>
  <c r="N90" i="1"/>
  <c r="N114" i="1"/>
  <c r="N45" i="1"/>
  <c r="N89" i="1"/>
  <c r="N74" i="1"/>
  <c r="N119" i="1"/>
  <c r="N120" i="1"/>
  <c r="N117" i="1"/>
  <c r="N32" i="1"/>
  <c r="N118" i="1"/>
  <c r="N88" i="1"/>
  <c r="N65" i="1"/>
  <c r="N87" i="1"/>
  <c r="N121" i="1"/>
  <c r="N42" i="1"/>
  <c r="N106" i="1"/>
  <c r="N86" i="1"/>
  <c r="N28" i="1"/>
  <c r="N43" i="1"/>
  <c r="N84" i="1"/>
  <c r="N85" i="1"/>
  <c r="N29" i="1"/>
  <c r="N41" i="1"/>
  <c r="N108" i="1"/>
  <c r="N31" i="1"/>
  <c r="N64" i="1"/>
  <c r="N107" i="1"/>
  <c r="N51" i="1"/>
  <c r="N105" i="1"/>
  <c r="N104" i="1"/>
  <c r="N72" i="1"/>
  <c r="N52" i="1"/>
  <c r="N15" i="1"/>
  <c r="N16" i="1"/>
  <c r="N4" i="1"/>
  <c r="N17" i="1"/>
  <c r="N5" i="1"/>
  <c r="N11" i="1"/>
  <c r="N13" i="1"/>
  <c r="N9" i="1"/>
  <c r="N22" i="1"/>
  <c r="N18" i="1"/>
  <c r="N19" i="1"/>
  <c r="N7" i="1"/>
  <c r="N20" i="1"/>
  <c r="N10" i="1"/>
  <c r="N21" i="1"/>
  <c r="N3" i="1"/>
  <c r="N8" i="1"/>
  <c r="N14" i="1"/>
  <c r="N12" i="1"/>
  <c r="N6" i="1"/>
  <c r="E32" i="17" l="1"/>
  <c r="F26" i="18"/>
  <c r="E18" i="17"/>
  <c r="F12" i="18"/>
  <c r="M12" i="18" s="1"/>
  <c r="F91" i="18"/>
  <c r="E25" i="17"/>
  <c r="F19" i="18"/>
  <c r="O10" i="1"/>
  <c r="E5" i="17"/>
  <c r="D90" i="18"/>
  <c r="D91" i="18"/>
  <c r="D92" i="18"/>
  <c r="M90" i="18"/>
  <c r="F18" i="18"/>
  <c r="D81" i="18"/>
  <c r="D46" i="18"/>
  <c r="E53" i="18"/>
  <c r="E88" i="18"/>
  <c r="D89" i="18"/>
  <c r="D18" i="18"/>
  <c r="E18" i="18"/>
  <c r="E81" i="18"/>
  <c r="D11" i="18"/>
  <c r="D74" i="18"/>
  <c r="C91" i="17"/>
  <c r="C89" i="17"/>
  <c r="C92" i="17"/>
  <c r="H11" i="18"/>
  <c r="F32" i="18" l="1"/>
  <c r="M26" i="18"/>
  <c r="M32" i="18" s="1"/>
  <c r="E11" i="17"/>
  <c r="F5" i="18"/>
  <c r="M5" i="18" s="1"/>
  <c r="M11" i="18" s="1"/>
  <c r="F25" i="18"/>
  <c r="M19" i="18"/>
  <c r="M25" i="18" s="1"/>
  <c r="D95" i="18"/>
  <c r="E90" i="18"/>
  <c r="D90" i="17"/>
  <c r="D91" i="17"/>
  <c r="C96" i="17"/>
  <c r="D89" i="17"/>
  <c r="E74" i="18"/>
  <c r="E91" i="18"/>
  <c r="E46" i="18"/>
  <c r="L88" i="18"/>
  <c r="D92" i="17"/>
  <c r="D96" i="18"/>
  <c r="E89" i="18"/>
  <c r="E11" i="18"/>
  <c r="L74" i="18"/>
  <c r="E92" i="18"/>
  <c r="H18" i="18"/>
  <c r="M18" i="18"/>
  <c r="C90" i="17"/>
  <c r="C95" i="17" s="1"/>
  <c r="E90" i="17"/>
  <c r="E91" i="17"/>
  <c r="E89" i="17"/>
  <c r="E92" i="17"/>
  <c r="K46" i="9"/>
  <c r="J46" i="9"/>
  <c r="K30" i="9"/>
  <c r="J30" i="9"/>
  <c r="L26" i="9"/>
  <c r="L27" i="9"/>
  <c r="L28" i="9"/>
  <c r="L29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25" i="9"/>
  <c r="L9" i="9"/>
  <c r="L10" i="9"/>
  <c r="L11" i="9"/>
  <c r="L12" i="9"/>
  <c r="L13" i="9"/>
  <c r="L14" i="9"/>
  <c r="L15" i="9"/>
  <c r="L16" i="9"/>
  <c r="L17" i="9"/>
  <c r="L18" i="9"/>
  <c r="L8" i="9"/>
  <c r="K19" i="9"/>
  <c r="J19" i="9"/>
  <c r="F11" i="18" l="1"/>
  <c r="F96" i="18" s="1"/>
  <c r="M89" i="18"/>
  <c r="M95" i="18" s="1"/>
  <c r="M96" i="18"/>
  <c r="F89" i="18"/>
  <c r="F95" i="18" s="1"/>
  <c r="E95" i="18"/>
  <c r="E95" i="17"/>
  <c r="D95" i="17"/>
  <c r="L91" i="18"/>
  <c r="L92" i="18"/>
  <c r="H89" i="18"/>
  <c r="D96" i="17"/>
  <c r="L46" i="18"/>
  <c r="E96" i="18"/>
  <c r="L89" i="18"/>
  <c r="L90" i="18"/>
  <c r="L81" i="18"/>
  <c r="G89" i="17"/>
  <c r="E96" i="17"/>
  <c r="L19" i="9"/>
  <c r="L46" i="9"/>
  <c r="L30" i="9"/>
  <c r="H91" i="18" l="1"/>
  <c r="L95" i="18"/>
  <c r="G91" i="17"/>
  <c r="G92" i="17"/>
  <c r="H46" i="18"/>
  <c r="H96" i="18" s="1"/>
  <c r="H92" i="18"/>
  <c r="L96" i="18"/>
  <c r="H95" i="18" l="1"/>
  <c r="G95" i="17"/>
  <c r="G96" i="17"/>
</calcChain>
</file>

<file path=xl/sharedStrings.xml><?xml version="1.0" encoding="utf-8"?>
<sst xmlns="http://schemas.openxmlformats.org/spreadsheetml/2006/main" count="4771" uniqueCount="1425">
  <si>
    <t>病床機能報告29年度と30年度の医療機能別病床比較（内訳）</t>
  </si>
  <si>
    <t>病院のみ　非稼働病床：一般病床348床増加（一般病床1,821床　療養病床360床）</t>
  </si>
  <si>
    <t>５・６休棟中（1年間間の稼働なし）を選択した病院の非稼働病床数は一般病床667床、療養病床86床となっている。</t>
  </si>
  <si>
    <r>
      <t>①</t>
    </r>
    <r>
      <rPr>
        <b/>
        <sz val="7"/>
        <color theme="1"/>
        <rFont val="Times New Roman"/>
        <family val="1"/>
      </rPr>
      <t xml:space="preserve">  </t>
    </r>
    <r>
      <rPr>
        <b/>
        <sz val="10.5"/>
        <color theme="1"/>
        <rFont val="ＭＳ 明朝"/>
        <family val="1"/>
        <charset val="128"/>
      </rPr>
      <t>神戸圏域　342床→529床（＋187床）非稼働病床：658床</t>
    </r>
  </si>
  <si>
    <t>（一般病床）415床</t>
  </si>
  <si>
    <t>※医療法人沖縄徳洲会　神戸徳洲会病院、２西一般病棟30床は、６休棟中（今後廃止予定）が選択されているが、30床は稼働病床とされているのはなぜ？</t>
  </si>
  <si>
    <t>※神戸博愛病院、障害者病棟01、32床は、５休棟中（今後再開予定）が選択されているが、32床は稼働病床とされているのはなぜ？</t>
  </si>
  <si>
    <t>（療養病床）114床</t>
  </si>
  <si>
    <t>（診療所）129床</t>
  </si>
  <si>
    <t>　　</t>
  </si>
  <si>
    <t>②阪神圏域　355床→　559床（204床）</t>
  </si>
  <si>
    <t>（一般病床）470床</t>
  </si>
  <si>
    <t>　※市立川西病院、４階南病棟53床は、５休棟中(今後再開予定)とあるが、53床が稼働病床となっているのはなぜか？</t>
  </si>
  <si>
    <t>（療養病床）89床</t>
  </si>
  <si>
    <t>H29</t>
    <phoneticPr fontId="8"/>
  </si>
  <si>
    <t>H30</t>
    <phoneticPr fontId="8"/>
  </si>
  <si>
    <t>H30－H29</t>
    <phoneticPr fontId="8"/>
  </si>
  <si>
    <t>はくほう会セントラル病院</t>
  </si>
  <si>
    <t>公立学校共済組合近畿中央病院</t>
  </si>
  <si>
    <t>兵庫県立西宮病院</t>
  </si>
  <si>
    <t>社会医療法人中央会尼崎中央病院</t>
  </si>
  <si>
    <t>兵庫県立尼崎総合医療センター</t>
  </si>
  <si>
    <t>市立伊丹病院</t>
  </si>
  <si>
    <t>宝塚市立病院</t>
  </si>
  <si>
    <t>笹生病院</t>
  </si>
  <si>
    <t>三田市民病院</t>
  </si>
  <si>
    <t>独立行政法人労働者健康安全機構関西労災病院</t>
  </si>
  <si>
    <t>社会医療法人渡邊高記念会　西宮渡辺病院</t>
  </si>
  <si>
    <t>兵庫医科大学病院</t>
  </si>
  <si>
    <t>西宮協立脳神経外科病院</t>
  </si>
  <si>
    <t>神戸市立医療センター西市民病院</t>
  </si>
  <si>
    <t>神戸市立医療センター西市民病院</t>
    <phoneticPr fontId="8"/>
  </si>
  <si>
    <t>兵庫県立こども病院</t>
    <phoneticPr fontId="8"/>
  </si>
  <si>
    <t>神鋼記念病院</t>
  </si>
  <si>
    <t>神鋼記念病院</t>
    <phoneticPr fontId="8"/>
  </si>
  <si>
    <t>医療法人川崎病院</t>
  </si>
  <si>
    <t>医療法人川崎病院</t>
    <phoneticPr fontId="8"/>
  </si>
  <si>
    <t>神戸市立医療センター中央市民病院</t>
    <phoneticPr fontId="8"/>
  </si>
  <si>
    <t>独立行政法人地域医療機能推進機構神戸中央病院</t>
  </si>
  <si>
    <t>独立行政法人地域医療機能推進機構神戸中央病院</t>
    <phoneticPr fontId="8"/>
  </si>
  <si>
    <t>神戸掖済会病院</t>
  </si>
  <si>
    <t>神戸掖済会病院</t>
    <phoneticPr fontId="8"/>
  </si>
  <si>
    <t>神戸大学医学部附属病院</t>
    <phoneticPr fontId="8"/>
  </si>
  <si>
    <t>兵庫県災害医療センター</t>
    <phoneticPr fontId="8"/>
  </si>
  <si>
    <t>新須磨病院</t>
  </si>
  <si>
    <t>新須磨病院</t>
    <phoneticPr fontId="8"/>
  </si>
  <si>
    <t>神戸赤十字病院</t>
  </si>
  <si>
    <t>神戸赤十字病院</t>
    <phoneticPr fontId="8"/>
  </si>
  <si>
    <t>医療法人　沖縄徳洲会　神戸徳洲会病院</t>
  </si>
  <si>
    <t>独立行政法人労働者健康安全機構神戸労災病院</t>
  </si>
  <si>
    <t>独立行政法人労働者健康安全機構神戸労災病院</t>
    <phoneticPr fontId="8"/>
  </si>
  <si>
    <t>独立行政法人国立病院機構　神戸医療センター</t>
    <phoneticPr fontId="8"/>
  </si>
  <si>
    <t>兵庫県立がんセンター</t>
  </si>
  <si>
    <t>地方独立行政法人明石市立市民病院</t>
  </si>
  <si>
    <t>加古川中央市民病院</t>
  </si>
  <si>
    <t>兵庫県立加古川医療センター</t>
  </si>
  <si>
    <t>西脇市立西脇病院</t>
  </si>
  <si>
    <t>北播磨総合医療センター</t>
  </si>
  <si>
    <t>製鉄記念広畑病院</t>
  </si>
  <si>
    <t>兵庫県立姫路循環器病センター</t>
  </si>
  <si>
    <t>姫路聖マリア病院</t>
  </si>
  <si>
    <t>独立行政法人国立病院機構姫路医療センター</t>
  </si>
  <si>
    <t>姫路赤十字病院</t>
  </si>
  <si>
    <t>赤穂市民病院</t>
  </si>
  <si>
    <t>公立豊岡病院組合立豊岡病院</t>
  </si>
  <si>
    <t>公立豊岡病院組合立豊岡病院</t>
    <phoneticPr fontId="8"/>
  </si>
  <si>
    <t>兵庫県立柏原病院</t>
  </si>
  <si>
    <t>兵庫県立柏原病院</t>
    <phoneticPr fontId="8"/>
  </si>
  <si>
    <t>神戸百年記念病院</t>
  </si>
  <si>
    <t>舞子台病院</t>
  </si>
  <si>
    <t>神戸市立神戸アイセンター病院</t>
  </si>
  <si>
    <t>足立病院</t>
  </si>
  <si>
    <t>神戸大学医学部附属国際がん医療・研究センター</t>
  </si>
  <si>
    <t>あんしん病院</t>
  </si>
  <si>
    <t>偕生病院</t>
  </si>
  <si>
    <t>真星病院</t>
  </si>
  <si>
    <t>新長田眼科病院</t>
  </si>
  <si>
    <t>済生会兵庫県病院</t>
  </si>
  <si>
    <t>三聖病院</t>
  </si>
  <si>
    <t>母と子の上田病院</t>
  </si>
  <si>
    <t>神戸マリナーズ厚生会病院</t>
  </si>
  <si>
    <t>みどり病院</t>
  </si>
  <si>
    <t>神戸アドベンチスト病院</t>
  </si>
  <si>
    <t>三菱神戸病院</t>
  </si>
  <si>
    <t>神戸朝日病院</t>
  </si>
  <si>
    <t>医療法人社団菫会　北須磨病院</t>
  </si>
  <si>
    <t>兵庫県立リハビリテーション中央病院</t>
  </si>
  <si>
    <t>東神戸病院</t>
  </si>
  <si>
    <t>高橋病院</t>
  </si>
  <si>
    <t>吉田アーデント病院</t>
  </si>
  <si>
    <t>原泌尿器科病院</t>
  </si>
  <si>
    <t>尾原病院</t>
  </si>
  <si>
    <t>西宮市立中央病院</t>
  </si>
  <si>
    <t>芦屋セントマリア病院</t>
  </si>
  <si>
    <t>市立芦屋病院</t>
  </si>
  <si>
    <t>伊丹恒生脳神経外科病院</t>
  </si>
  <si>
    <t>合志病院</t>
  </si>
  <si>
    <t>アイワ病院</t>
  </si>
  <si>
    <t>こだま病院</t>
  </si>
  <si>
    <t>近藤病院</t>
  </si>
  <si>
    <t>自衛隊阪神病院</t>
  </si>
  <si>
    <t>正愛病院</t>
  </si>
  <si>
    <t>医療法人協和会　第二協立病院</t>
  </si>
  <si>
    <t>高田上谷病院</t>
  </si>
  <si>
    <t>市立川西病院</t>
  </si>
  <si>
    <t>医療法人協和会　協立病院</t>
  </si>
  <si>
    <t>独立行政法人国立病院機構兵庫中央病院</t>
  </si>
  <si>
    <t>尼崎新都心病院</t>
  </si>
  <si>
    <t>布谷整形外科病院</t>
  </si>
  <si>
    <t>尼崎医療生協病院</t>
  </si>
  <si>
    <t>明石仁十病院</t>
  </si>
  <si>
    <t>野木病院</t>
  </si>
  <si>
    <t>明石回生病院</t>
  </si>
  <si>
    <t>医療法人社団仁恵会石井病院</t>
  </si>
  <si>
    <t>医療法人社団せいわ会たずみ病院</t>
  </si>
  <si>
    <t>中谷整形外科病院</t>
  </si>
  <si>
    <t>高砂市民病院</t>
  </si>
  <si>
    <t>医療法人沖縄徳洲会高砂西部病院</t>
  </si>
  <si>
    <t>私立稲美中央病院</t>
  </si>
  <si>
    <t>大山記念病院</t>
  </si>
  <si>
    <t>服部病院</t>
  </si>
  <si>
    <t>ときわ病院</t>
  </si>
  <si>
    <t>三木山陽病院</t>
  </si>
  <si>
    <t>栄宏会小野病院</t>
  </si>
  <si>
    <t>市立加西病院</t>
  </si>
  <si>
    <t>松原メイフラワー病院</t>
  </si>
  <si>
    <t>加東市民病院</t>
  </si>
  <si>
    <t>多可赤十字病院</t>
  </si>
  <si>
    <t>城陽江尻病院</t>
  </si>
  <si>
    <t>木下病院</t>
  </si>
  <si>
    <t>神野病院</t>
  </si>
  <si>
    <t>井野病院</t>
  </si>
  <si>
    <t>國富胃腸病院</t>
  </si>
  <si>
    <t>公立神崎総合病院</t>
  </si>
  <si>
    <t>相生市民病院</t>
  </si>
  <si>
    <t>公立宍粟総合病院</t>
  </si>
  <si>
    <t>たつの市民病院</t>
  </si>
  <si>
    <t>とくなが病院</t>
  </si>
  <si>
    <t>兵庫県立粒子線医療センター</t>
  </si>
  <si>
    <t>信原病院</t>
  </si>
  <si>
    <t>医療法人社団一葉会佐用共立病院</t>
  </si>
  <si>
    <t>公立豊岡病院組合立豊岡病院出石医療センター</t>
  </si>
  <si>
    <t>公立豊岡病院組合立豊岡病院日高医療センター</t>
  </si>
  <si>
    <t>公立八鹿病院</t>
  </si>
  <si>
    <t>公立豊岡病院組合立朝来医療センター</t>
  </si>
  <si>
    <t>公立村岡病院</t>
  </si>
  <si>
    <t>公立香住病院</t>
  </si>
  <si>
    <t>岡本病院</t>
  </si>
  <si>
    <t>山鳥病院</t>
  </si>
  <si>
    <t>医療法人社団みどり会にしき記念病院</t>
  </si>
  <si>
    <t>兵庫医科大学ささやま医療センター</t>
  </si>
  <si>
    <t>兵庫県立淡路医療センター</t>
  </si>
  <si>
    <t>洲本伊月病院</t>
  </si>
  <si>
    <t>中林病院</t>
  </si>
  <si>
    <t>医療法人社団順心会順心淡路病院</t>
  </si>
  <si>
    <t>聖隷淡路病院</t>
  </si>
  <si>
    <t>神戸リハビリテーション病院</t>
  </si>
  <si>
    <t>新須磨リハビリテーション病院</t>
  </si>
  <si>
    <t>西記念ポートアイランドリハビリテーション病院</t>
  </si>
  <si>
    <t>松田病院</t>
  </si>
  <si>
    <t>春日野会病院</t>
  </si>
  <si>
    <t>適寿リハビリテーション病院</t>
  </si>
  <si>
    <t>神戸平成病院</t>
  </si>
  <si>
    <t>医療法人協和会協和マリナホスピタル</t>
  </si>
  <si>
    <t>医療法人協和会　協立温泉病院</t>
  </si>
  <si>
    <t>さんだリハビリテーション病院</t>
  </si>
  <si>
    <t>西宮協立リハビリテーション病院</t>
  </si>
  <si>
    <t>あさひ病院</t>
  </si>
  <si>
    <t>フェニックス加古川記念病院</t>
  </si>
  <si>
    <t>みきやまリハビリテーション病院</t>
  </si>
  <si>
    <t>土井病院</t>
  </si>
  <si>
    <t>石橋内科広畑センチュリー病院</t>
  </si>
  <si>
    <t>姫路医療生活協同組合共立病院</t>
  </si>
  <si>
    <t>医療法人五葉会城南多胡病院</t>
  </si>
  <si>
    <t>魚橋病院</t>
  </si>
  <si>
    <t>兵庫県立リハビリテーション西播磨病院</t>
  </si>
  <si>
    <t>公立浜坂病院</t>
  </si>
  <si>
    <t>八木病院</t>
  </si>
  <si>
    <t>翠鳳第一病院</t>
  </si>
  <si>
    <t>平成病院</t>
  </si>
  <si>
    <t>東浦平成病院</t>
  </si>
  <si>
    <t>田所病院</t>
  </si>
  <si>
    <t>彦坂病院</t>
  </si>
  <si>
    <t>須磨裕厚病院</t>
  </si>
  <si>
    <t>久野病院</t>
  </si>
  <si>
    <t>神戸博愛病院</t>
  </si>
  <si>
    <t>明芳外科リハビリテーション病院</t>
  </si>
  <si>
    <t>医療法人八十嶋病院</t>
  </si>
  <si>
    <t>須磨浦病院</t>
  </si>
  <si>
    <t>にこにこハウス医療福祉センター</t>
  </si>
  <si>
    <t>井上病院</t>
  </si>
  <si>
    <t>神崎病院</t>
  </si>
  <si>
    <t>熊野病院</t>
  </si>
  <si>
    <t>坂上田病院</t>
  </si>
  <si>
    <t>宝塚磯病院</t>
  </si>
  <si>
    <t>九十九記念病院</t>
  </si>
  <si>
    <t>中馬病院</t>
  </si>
  <si>
    <t>西宮すなご医療福祉センター</t>
  </si>
  <si>
    <t>医療法人中馬医療財団西武庫病院</t>
  </si>
  <si>
    <t>医療法人久仁会明石同仁病院</t>
  </si>
  <si>
    <t>加古川磯病院</t>
  </si>
  <si>
    <t>共立会病院</t>
  </si>
  <si>
    <t>吉川病院</t>
  </si>
  <si>
    <t>医療法人社団弘秀会米田病院</t>
  </si>
  <si>
    <t>北条田仲病院</t>
  </si>
  <si>
    <t>医療福祉センターきずな</t>
  </si>
  <si>
    <t>医療福祉センターのぎく</t>
  </si>
  <si>
    <t>金田病院</t>
  </si>
  <si>
    <t>中谷病院</t>
  </si>
  <si>
    <t>山田病院</t>
  </si>
  <si>
    <t>医療法人伯鳳会赤穂はくほう会病院</t>
  </si>
  <si>
    <t>尾﨑病院</t>
  </si>
  <si>
    <t>医療法人杏風会浜坂七釜温泉病院</t>
  </si>
  <si>
    <t>南淡路病院</t>
  </si>
  <si>
    <t>一般財団法人　甲南会　甲南病院</t>
    <phoneticPr fontId="8"/>
  </si>
  <si>
    <t>医療法人仁風会　小原病院</t>
    <phoneticPr fontId="8"/>
  </si>
  <si>
    <t xml:space="preserve">神戸掖済会病院 </t>
    <phoneticPr fontId="8"/>
  </si>
  <si>
    <t>一般財団法人甲南会六甲アイランド甲南病院</t>
    <phoneticPr fontId="8"/>
  </si>
  <si>
    <t>適寿リハビリテーション病院</t>
    <phoneticPr fontId="8"/>
  </si>
  <si>
    <t>国家公務員共済組合連合会　六甲病院</t>
    <phoneticPr fontId="8"/>
  </si>
  <si>
    <t xml:space="preserve">足立病院 </t>
    <phoneticPr fontId="8"/>
  </si>
  <si>
    <t xml:space="preserve">医療法人社団　六心会　恒生病院 </t>
    <phoneticPr fontId="8"/>
  </si>
  <si>
    <t xml:space="preserve">医療法人愛和会　金沢病院          </t>
    <phoneticPr fontId="8"/>
  </si>
  <si>
    <t xml:space="preserve">神戸リハビリテーション病院   </t>
    <phoneticPr fontId="8"/>
  </si>
  <si>
    <t xml:space="preserve">久野病院                                   </t>
    <phoneticPr fontId="8"/>
  </si>
  <si>
    <t xml:space="preserve">医療法人社団しらさぎ会さぎの病院       </t>
    <phoneticPr fontId="8"/>
  </si>
  <si>
    <t xml:space="preserve">真星病院                         </t>
    <phoneticPr fontId="8"/>
  </si>
  <si>
    <t xml:space="preserve">さとうクリニック           </t>
    <phoneticPr fontId="8"/>
  </si>
  <si>
    <t xml:space="preserve">マムクリニック            </t>
    <phoneticPr fontId="8"/>
  </si>
  <si>
    <t xml:space="preserve">         </t>
    <phoneticPr fontId="8"/>
  </si>
  <si>
    <t xml:space="preserve">山田医院 </t>
    <phoneticPr fontId="8"/>
  </si>
  <si>
    <t xml:space="preserve">　　          </t>
    <phoneticPr fontId="8"/>
  </si>
  <si>
    <t xml:space="preserve">永原心療内科 </t>
    <phoneticPr fontId="8"/>
  </si>
  <si>
    <t xml:space="preserve">英ウィメンズクリニック              </t>
    <phoneticPr fontId="8"/>
  </si>
  <si>
    <t xml:space="preserve">ろっこう医療生活協同組合灘診療所      </t>
    <phoneticPr fontId="8"/>
  </si>
  <si>
    <t xml:space="preserve">まつざきクリニック       </t>
    <phoneticPr fontId="8"/>
  </si>
  <si>
    <t xml:space="preserve">清水クリニック           </t>
    <phoneticPr fontId="8"/>
  </si>
  <si>
    <t xml:space="preserve">ひろクリニック                 </t>
    <phoneticPr fontId="8"/>
  </si>
  <si>
    <t xml:space="preserve">医療法人伍仁会　神戸アーバン乳腺クリニック      </t>
    <phoneticPr fontId="8"/>
  </si>
  <si>
    <t xml:space="preserve">田中整形外科                    </t>
    <phoneticPr fontId="8"/>
  </si>
  <si>
    <t xml:space="preserve">市橋クリニック              </t>
    <phoneticPr fontId="8"/>
  </si>
  <si>
    <t xml:space="preserve">前田呼吸器科クリニック       </t>
    <phoneticPr fontId="8"/>
  </si>
  <si>
    <t xml:space="preserve">神戸ゆうゆうの里診療所         </t>
    <phoneticPr fontId="8"/>
  </si>
  <si>
    <t>H30-H29</t>
    <phoneticPr fontId="8"/>
  </si>
  <si>
    <t>非稼働病床の比較</t>
    <phoneticPr fontId="8"/>
  </si>
  <si>
    <t>まつざきクリニック</t>
  </si>
  <si>
    <t>フェニックス岩岡クリニック</t>
  </si>
  <si>
    <t>西北ハートクリニック</t>
  </si>
  <si>
    <t>中村レディースクリニック</t>
  </si>
  <si>
    <t>松本ホームメディカルクリニック</t>
  </si>
  <si>
    <t>林産婦人科</t>
  </si>
  <si>
    <t>マムクリニック</t>
  </si>
  <si>
    <t>おかざきマタニティクリニック</t>
  </si>
  <si>
    <t>ろっこう医療生活協同組合灘診療所</t>
  </si>
  <si>
    <t>産科・婦人科みずとりクリニック</t>
  </si>
  <si>
    <t>もりレディースクリニック</t>
  </si>
  <si>
    <t>亀田マタニティ・レディースクリニック</t>
  </si>
  <si>
    <t>オカ・レディース・クリニック</t>
  </si>
  <si>
    <t>松岡産婦人科クリニック</t>
  </si>
  <si>
    <t>産科婦人科ナカムラクリニック</t>
  </si>
  <si>
    <t>たなべ産婦人科</t>
  </si>
  <si>
    <t>山田医院</t>
  </si>
  <si>
    <t>登村レディスクリニック</t>
  </si>
  <si>
    <t>森産婦人科医院</t>
  </si>
  <si>
    <t>前田呼吸器科クリニック</t>
  </si>
  <si>
    <t>長田眼科医院</t>
  </si>
  <si>
    <t>英ウイメンズクリニック</t>
  </si>
  <si>
    <t>ひろクリニック</t>
  </si>
  <si>
    <t>清水クリニック</t>
  </si>
  <si>
    <t>田中整形外科</t>
  </si>
  <si>
    <t>スタークリニック</t>
  </si>
  <si>
    <t>アキヨシ整形外科</t>
  </si>
  <si>
    <t>益子産婦人科医院</t>
  </si>
  <si>
    <t>チャイルド・ケモ・クリニック</t>
  </si>
  <si>
    <t>市橋クリニック</t>
  </si>
  <si>
    <t>神戸ゆうゆうの里診療所</t>
  </si>
  <si>
    <t>さとうクリニック</t>
  </si>
  <si>
    <t>顕修会クリニック</t>
  </si>
  <si>
    <t>福山診療所</t>
  </si>
  <si>
    <t>すすむ会クリニック</t>
  </si>
  <si>
    <t>西クリニック</t>
  </si>
  <si>
    <t>岡本クリニック</t>
  </si>
  <si>
    <t>東高砂胃腸外科</t>
  </si>
  <si>
    <t>平成泌尿器科クリニック</t>
  </si>
  <si>
    <t>博愛産科婦人科</t>
  </si>
  <si>
    <t>ちくご・ひらまつ産婦人科医院</t>
  </si>
  <si>
    <t>王子クリニック</t>
  </si>
  <si>
    <t>中山クリニック</t>
  </si>
  <si>
    <t>医療法人社団西村医院</t>
  </si>
  <si>
    <t>大森産婦人科医院</t>
  </si>
  <si>
    <t>塩津外科胃腸科</t>
  </si>
  <si>
    <t>志田クリニック</t>
  </si>
  <si>
    <t>大森整形外科医院</t>
  </si>
  <si>
    <t>かたしま・きたうら産婦人科医院</t>
  </si>
  <si>
    <t>私立二見レディースクリニック</t>
  </si>
  <si>
    <t>アイビスマキクリニック</t>
  </si>
  <si>
    <t>矢野産婦人科医院</t>
  </si>
  <si>
    <t>関島産婦人科医院</t>
  </si>
  <si>
    <t>新見眼科</t>
  </si>
  <si>
    <t>あきこレディースクリニック</t>
  </si>
  <si>
    <t>桂クリニック</t>
  </si>
  <si>
    <t>宝塚エデンの園附属診療所</t>
  </si>
  <si>
    <t>中村産婦人科</t>
  </si>
  <si>
    <t>おおはら内科循環器科クリニック</t>
  </si>
  <si>
    <t>高橋内科循環器科クリニック</t>
  </si>
  <si>
    <t>雲雀丘クリニック</t>
  </si>
  <si>
    <t>私立育が丘クリニック</t>
  </si>
  <si>
    <t>うつのみや産婦人科</t>
  </si>
  <si>
    <t>小野レディースクリニック</t>
  </si>
  <si>
    <t>わかば・産婦人科</t>
  </si>
  <si>
    <t>ミナミ整形外科内科</t>
  </si>
  <si>
    <t>大室整形外科脊椎・関節クリニック</t>
  </si>
  <si>
    <t>石橋内科</t>
  </si>
  <si>
    <t>立岩産婦人科医院</t>
  </si>
  <si>
    <t>栗尾整形外科</t>
  </si>
  <si>
    <t>中林産婦人科クリニック</t>
  </si>
  <si>
    <t>山田脳神経外科医院</t>
  </si>
  <si>
    <t>加藤整形外科</t>
  </si>
  <si>
    <t>和田産婦人科</t>
  </si>
  <si>
    <t>おおたレディースクリニック</t>
  </si>
  <si>
    <t>出口産婦人科</t>
  </si>
  <si>
    <t>ウスキ医院</t>
  </si>
  <si>
    <t>石川眼科</t>
  </si>
  <si>
    <t>信和内科クリニック</t>
  </si>
  <si>
    <t>西はりまクリニック</t>
  </si>
  <si>
    <t>日並内科・外科医院</t>
  </si>
  <si>
    <t>高祖整形外科医院</t>
  </si>
  <si>
    <t>脳神経外科枚田クリニック</t>
  </si>
  <si>
    <t>タマル産婦人科</t>
  </si>
  <si>
    <t>平坂眼科医院</t>
  </si>
  <si>
    <t>平野外科医院</t>
  </si>
  <si>
    <t>洲本市国民健康保険五色診療所</t>
  </si>
  <si>
    <t>高山クリニック</t>
  </si>
  <si>
    <t>鈴木整形外科</t>
  </si>
  <si>
    <t>・自衛隊阪神病院</t>
    <phoneticPr fontId="8"/>
  </si>
  <si>
    <t>・西宮協立脳神経外科病院</t>
    <phoneticPr fontId="8"/>
  </si>
  <si>
    <t>・兵庫医科大学病院</t>
    <phoneticPr fontId="8"/>
  </si>
  <si>
    <t>・医療法人　社団　尚仁会　平島病院</t>
    <phoneticPr fontId="8"/>
  </si>
  <si>
    <t>・市立川西病院</t>
    <phoneticPr fontId="8"/>
  </si>
  <si>
    <t>・正愛病院</t>
    <phoneticPr fontId="8"/>
  </si>
  <si>
    <t>・宝塚市立病院</t>
    <phoneticPr fontId="8"/>
  </si>
  <si>
    <t>・市立伊丹病院</t>
    <phoneticPr fontId="8"/>
  </si>
  <si>
    <t>・社会医療法人　愛仁会　尼崎だいもつ病院</t>
    <phoneticPr fontId="8"/>
  </si>
  <si>
    <t>・公立学校共済組合近畿中央病院</t>
    <phoneticPr fontId="8"/>
  </si>
  <si>
    <t>・社会医療法人渡邊高記念会　西宮渡辺心臓脳・血管センター</t>
    <phoneticPr fontId="8"/>
  </si>
  <si>
    <t>・社会医療法人渡邊高記念会　西宮渡辺脳卒中・心臓リハビリテーション病院</t>
    <phoneticPr fontId="8"/>
  </si>
  <si>
    <t>・西宮市立中央病院</t>
    <phoneticPr fontId="8"/>
  </si>
  <si>
    <t>・医療法人愛心会　東宝塚さとう病院</t>
    <phoneticPr fontId="8"/>
  </si>
  <si>
    <t>・医療法人朗源会　大隈病院</t>
    <phoneticPr fontId="8"/>
  </si>
  <si>
    <t>・医療法人社団正名会　池田病院</t>
    <phoneticPr fontId="8"/>
  </si>
  <si>
    <t>・宝塚磯病院</t>
    <phoneticPr fontId="8"/>
  </si>
  <si>
    <t>・神崎病院</t>
    <phoneticPr fontId="8"/>
  </si>
  <si>
    <t>・九十九記念病院</t>
    <phoneticPr fontId="8"/>
  </si>
  <si>
    <t>・医療法人社団アガペ会アガペ甲山病院</t>
    <phoneticPr fontId="8"/>
  </si>
  <si>
    <t>・医療法人社団　衿正会　生駒病院</t>
    <phoneticPr fontId="8"/>
  </si>
  <si>
    <t>・医療法人財団　樹徳会　上ヶ原病院</t>
    <phoneticPr fontId="8"/>
  </si>
  <si>
    <t>・医療法人敬愛会　西宮敬愛会病院</t>
    <phoneticPr fontId="8"/>
  </si>
  <si>
    <t>済生会兵庫県病院</t>
    <phoneticPr fontId="8"/>
  </si>
  <si>
    <t>神戸アドベンチスト病院</t>
    <phoneticPr fontId="8"/>
  </si>
  <si>
    <t>彦坂病院</t>
    <rPh sb="0" eb="2">
      <t>ヒコサカ</t>
    </rPh>
    <rPh sb="2" eb="4">
      <t>ビョウイン</t>
    </rPh>
    <phoneticPr fontId="8"/>
  </si>
  <si>
    <t>済生会兵庫県病院</t>
    <phoneticPr fontId="8"/>
  </si>
  <si>
    <t>医療法人昭生病院</t>
    <phoneticPr fontId="8"/>
  </si>
  <si>
    <t>医療法人晴風園伊丹今井病院</t>
    <phoneticPr fontId="8"/>
  </si>
  <si>
    <t>こじま肛門外科</t>
    <phoneticPr fontId="8"/>
  </si>
  <si>
    <t>高砂市民病院</t>
    <phoneticPr fontId="8"/>
  </si>
  <si>
    <t>崇高クリニック</t>
    <phoneticPr fontId="8"/>
  </si>
  <si>
    <t>H29</t>
    <phoneticPr fontId="8"/>
  </si>
  <si>
    <t>H30</t>
    <phoneticPr fontId="8"/>
  </si>
  <si>
    <t>H30-H29</t>
    <phoneticPr fontId="8"/>
  </si>
  <si>
    <t>復井診療所</t>
    <phoneticPr fontId="8"/>
  </si>
  <si>
    <t>H30-H29</t>
    <phoneticPr fontId="8"/>
  </si>
  <si>
    <t>アキタケ診療所</t>
    <phoneticPr fontId="8"/>
  </si>
  <si>
    <t>村瀬医院</t>
    <phoneticPr fontId="8"/>
  </si>
  <si>
    <t xml:space="preserve">H30 </t>
    <phoneticPr fontId="8"/>
  </si>
  <si>
    <t>H30-H29</t>
    <phoneticPr fontId="8"/>
  </si>
  <si>
    <t>柏原赤十字病院</t>
    <phoneticPr fontId="8"/>
  </si>
  <si>
    <t>柏原赤十字病院</t>
    <phoneticPr fontId="8"/>
  </si>
  <si>
    <t xml:space="preserve">H29 </t>
    <phoneticPr fontId="8"/>
  </si>
  <si>
    <t>H29</t>
    <phoneticPr fontId="8"/>
  </si>
  <si>
    <t>H30</t>
    <phoneticPr fontId="8"/>
  </si>
  <si>
    <t>H30-H29</t>
    <phoneticPr fontId="8"/>
  </si>
  <si>
    <t>溝上眼科</t>
    <phoneticPr fontId="8"/>
  </si>
  <si>
    <t>稼働</t>
    <rPh sb="0" eb="2">
      <t>カドウ</t>
    </rPh>
    <phoneticPr fontId="8"/>
  </si>
  <si>
    <t>許可</t>
    <rPh sb="0" eb="2">
      <t>キョカ</t>
    </rPh>
    <phoneticPr fontId="8"/>
  </si>
  <si>
    <t>非稼働</t>
    <rPh sb="0" eb="1">
      <t>ヒ</t>
    </rPh>
    <rPh sb="1" eb="3">
      <t>カドウ</t>
    </rPh>
    <phoneticPr fontId="8"/>
  </si>
  <si>
    <t>福田泌尿器・皮膚科医院</t>
    <phoneticPr fontId="8"/>
  </si>
  <si>
    <t>中山眼科医院</t>
    <rPh sb="0" eb="2">
      <t>ナカヤマ</t>
    </rPh>
    <rPh sb="2" eb="4">
      <t>ガンカ</t>
    </rPh>
    <rPh sb="4" eb="6">
      <t>イイン</t>
    </rPh>
    <phoneticPr fontId="8"/>
  </si>
  <si>
    <t>山崎産科婦人科医院</t>
    <phoneticPr fontId="8"/>
  </si>
  <si>
    <t>蓮池医院</t>
    <phoneticPr fontId="8"/>
  </si>
  <si>
    <t>森本産婦人科クリニック</t>
    <phoneticPr fontId="8"/>
  </si>
  <si>
    <t>マルノ整形外科</t>
    <phoneticPr fontId="8"/>
  </si>
  <si>
    <t>阪神圏域</t>
    <rPh sb="0" eb="2">
      <t>ハンシン</t>
    </rPh>
    <rPh sb="2" eb="4">
      <t>ケンイキ</t>
    </rPh>
    <phoneticPr fontId="8"/>
  </si>
  <si>
    <t>阪神医生協診療所</t>
  </si>
  <si>
    <t>青木診療所</t>
  </si>
  <si>
    <t>武部整形外科リハビリテーション</t>
  </si>
  <si>
    <t>青木外科整形外科</t>
  </si>
  <si>
    <t>永田整形外科</t>
  </si>
  <si>
    <t>レディース＆マタニティクリニックサンタクルスザシュクガワ</t>
  </si>
  <si>
    <t>吉江胃腸科外科</t>
  </si>
  <si>
    <t>太田外科診療所</t>
  </si>
  <si>
    <t>医療法人社団緑心会大橋クリニック</t>
  </si>
  <si>
    <t>星優クリニック</t>
  </si>
  <si>
    <t>双愛整形外科</t>
  </si>
  <si>
    <t>レディース＆マタニティクリニックサンタクルスザタカラヅカ</t>
  </si>
  <si>
    <t>児玉診療所</t>
  </si>
  <si>
    <t>医療法人社団森迫脳神経外科</t>
  </si>
  <si>
    <t>あおぞらクリニック</t>
  </si>
  <si>
    <t>勝呂クリニック</t>
  </si>
  <si>
    <t>高橋産婦人科クリニック</t>
  </si>
  <si>
    <t>渡辺産婦人科小児科</t>
    <rPh sb="0" eb="2">
      <t>ワタナベ</t>
    </rPh>
    <rPh sb="2" eb="6">
      <t>サンフジンカ</t>
    </rPh>
    <rPh sb="6" eb="9">
      <t>ショウニカ</t>
    </rPh>
    <phoneticPr fontId="1"/>
  </si>
  <si>
    <t>平野マタニティクリニック</t>
  </si>
  <si>
    <t>医療法人社団南川クリニック</t>
  </si>
  <si>
    <t>宮本レディースクリニック</t>
  </si>
  <si>
    <t>ハザマ耳鼻咽喉科</t>
  </si>
  <si>
    <t>医療法人社団瑞祥会みずほレディースクリニック</t>
  </si>
  <si>
    <t>末包クリニック</t>
  </si>
  <si>
    <t>きょう整形外科・神経外科クリニック</t>
  </si>
  <si>
    <t>芦屋・小野レディスクリニック</t>
  </si>
  <si>
    <t>平岡産婦人科</t>
  </si>
  <si>
    <t>産科・婦人科衣笠クリニック</t>
  </si>
  <si>
    <t>倉智産婦人科</t>
  </si>
  <si>
    <t>神崎レディースクリニック</t>
  </si>
  <si>
    <t>星野耳鼻咽喉科医院</t>
  </si>
  <si>
    <t>かないレディースクリニック</t>
  </si>
  <si>
    <t>山田産婦人科</t>
  </si>
  <si>
    <t>関小児科</t>
  </si>
  <si>
    <t>平井クリニック</t>
  </si>
  <si>
    <t>上ヶ原病院</t>
    <phoneticPr fontId="8"/>
  </si>
  <si>
    <t>芦屋坂井瑠実クリニック</t>
    <phoneticPr fontId="8"/>
  </si>
  <si>
    <t>大坪胃腸科外科</t>
    <phoneticPr fontId="8"/>
  </si>
  <si>
    <t>東播磨圏域</t>
    <rPh sb="0" eb="1">
      <t>ヒガシ</t>
    </rPh>
    <rPh sb="1" eb="3">
      <t>ハリマ</t>
    </rPh>
    <rPh sb="3" eb="5">
      <t>ケンイキ</t>
    </rPh>
    <phoneticPr fontId="8"/>
  </si>
  <si>
    <t>稲見胃腸科外科</t>
    <phoneticPr fontId="8"/>
  </si>
  <si>
    <t>竹村整形外科医院</t>
    <phoneticPr fontId="8"/>
  </si>
  <si>
    <t>太田産婦人科医院</t>
    <phoneticPr fontId="8"/>
  </si>
  <si>
    <t>許可</t>
    <rPh sb="0" eb="2">
      <t>キョカ</t>
    </rPh>
    <phoneticPr fontId="8"/>
  </si>
  <si>
    <t>非稼働</t>
    <rPh sb="0" eb="1">
      <t>ヒ</t>
    </rPh>
    <rPh sb="1" eb="3">
      <t>カドウ</t>
    </rPh>
    <phoneticPr fontId="8"/>
  </si>
  <si>
    <t>非稼働</t>
    <rPh sb="0" eb="1">
      <t>ヒ</t>
    </rPh>
    <rPh sb="1" eb="3">
      <t>カドウ</t>
    </rPh>
    <phoneticPr fontId="8"/>
  </si>
  <si>
    <t>許可</t>
    <rPh sb="0" eb="2">
      <t>キョカ</t>
    </rPh>
    <phoneticPr fontId="8"/>
  </si>
  <si>
    <t>北播磨圏域</t>
    <rPh sb="0" eb="1">
      <t>キタ</t>
    </rPh>
    <rPh sb="1" eb="3">
      <t>ハリマ</t>
    </rPh>
    <rPh sb="3" eb="5">
      <t>ケンイキ</t>
    </rPh>
    <phoneticPr fontId="8"/>
  </si>
  <si>
    <t>稼働</t>
    <rPh sb="0" eb="2">
      <t>カドウ</t>
    </rPh>
    <phoneticPr fontId="8"/>
  </si>
  <si>
    <t>神戸圏域</t>
    <rPh sb="0" eb="2">
      <t>コウベ</t>
    </rPh>
    <rPh sb="2" eb="4">
      <t>ケンイキ</t>
    </rPh>
    <phoneticPr fontId="8"/>
  </si>
  <si>
    <t>H29</t>
    <phoneticPr fontId="8"/>
  </si>
  <si>
    <t>H30</t>
    <phoneticPr fontId="8"/>
  </si>
  <si>
    <t>H30-H29</t>
    <phoneticPr fontId="8"/>
  </si>
  <si>
    <t>丹波圏域</t>
    <rPh sb="0" eb="2">
      <t>タンバ</t>
    </rPh>
    <rPh sb="2" eb="4">
      <t>ケンイキ</t>
    </rPh>
    <phoneticPr fontId="8"/>
  </si>
  <si>
    <t>稼働</t>
    <rPh sb="0" eb="2">
      <t>カドウ</t>
    </rPh>
    <phoneticPr fontId="8"/>
  </si>
  <si>
    <t>許可</t>
    <rPh sb="0" eb="2">
      <t>キョカ</t>
    </rPh>
    <phoneticPr fontId="8"/>
  </si>
  <si>
    <t>一般財団法人甲南会　甲南病院</t>
  </si>
  <si>
    <t>稼働</t>
    <rPh sb="0" eb="2">
      <t>カドウ</t>
    </rPh>
    <phoneticPr fontId="8"/>
  </si>
  <si>
    <t>ろっこう医療生活協同組合灘診療所</t>
    <phoneticPr fontId="8"/>
  </si>
  <si>
    <t>有床診療所はすいけクリニック</t>
    <phoneticPr fontId="8"/>
  </si>
  <si>
    <t>医療法人社団尚仁会　平島病院</t>
  </si>
  <si>
    <t>医療法人社団アガペ会　アガペ甲山病院</t>
  </si>
  <si>
    <t>一般財団法人甲南会甲南加古川病院</t>
  </si>
  <si>
    <t>鈴木産婦人科医院</t>
  </si>
  <si>
    <t>大植クリニック</t>
  </si>
  <si>
    <t>宮本産婦人科医院</t>
  </si>
  <si>
    <t>荘司外科</t>
  </si>
  <si>
    <t>みずほレディースクリニック</t>
  </si>
  <si>
    <t>大国クリニック</t>
  </si>
  <si>
    <t>永原心療内科</t>
  </si>
  <si>
    <t>堀胃腸科外科</t>
  </si>
  <si>
    <t>平松眼科医院</t>
  </si>
  <si>
    <t>安田産婦人科クリニック</t>
  </si>
  <si>
    <t>林山クリニック</t>
  </si>
  <si>
    <t>横山外科胃腸科医院</t>
  </si>
  <si>
    <t>医療法人社団西村医院</t>
    <phoneticPr fontId="8"/>
  </si>
  <si>
    <t>いわたウィメンズクリニック</t>
    <phoneticPr fontId="8"/>
  </si>
  <si>
    <t>復井診療所</t>
    <phoneticPr fontId="8"/>
  </si>
  <si>
    <t>ウスキ医院</t>
    <rPh sb="3" eb="5">
      <t>イイン</t>
    </rPh>
    <phoneticPr fontId="8"/>
  </si>
  <si>
    <t>栗尾整形外科</t>
    <rPh sb="0" eb="1">
      <t>クリ</t>
    </rPh>
    <rPh sb="1" eb="2">
      <t>オ</t>
    </rPh>
    <rPh sb="2" eb="4">
      <t>セイケイ</t>
    </rPh>
    <rPh sb="4" eb="6">
      <t>ゲカ</t>
    </rPh>
    <phoneticPr fontId="8"/>
  </si>
  <si>
    <t>脳神経外科枚田クリニック</t>
    <phoneticPr fontId="8"/>
  </si>
  <si>
    <t>淡路圏域</t>
    <rPh sb="0" eb="2">
      <t>アワジ</t>
    </rPh>
    <rPh sb="2" eb="4">
      <t>ケンイキ</t>
    </rPh>
    <phoneticPr fontId="8"/>
  </si>
  <si>
    <t>H30</t>
    <phoneticPr fontId="8"/>
  </si>
  <si>
    <t>非稼働</t>
    <rPh sb="0" eb="1">
      <t>ヒ</t>
    </rPh>
    <rPh sb="1" eb="3">
      <t>カドウ</t>
    </rPh>
    <phoneticPr fontId="8"/>
  </si>
  <si>
    <t>H30</t>
    <phoneticPr fontId="8"/>
  </si>
  <si>
    <t>非稼働</t>
    <rPh sb="0" eb="1">
      <t>ヒ</t>
    </rPh>
    <rPh sb="1" eb="3">
      <t>カドウ</t>
    </rPh>
    <phoneticPr fontId="8"/>
  </si>
  <si>
    <t xml:space="preserve">H29 </t>
    <phoneticPr fontId="8"/>
  </si>
  <si>
    <t xml:space="preserve">H30 </t>
    <phoneticPr fontId="8"/>
  </si>
  <si>
    <t>岡田産婦人科</t>
  </si>
  <si>
    <t>計</t>
    <rPh sb="0" eb="1">
      <t>ケイ</t>
    </rPh>
    <phoneticPr fontId="8"/>
  </si>
  <si>
    <t>ほりお眼科内科</t>
  </si>
  <si>
    <t>岡田整形外科</t>
  </si>
  <si>
    <t>やない外科胃腸科</t>
  </si>
  <si>
    <t>北播磨総合医療センター</t>
    <phoneticPr fontId="8"/>
  </si>
  <si>
    <t>なかお眼科</t>
  </si>
  <si>
    <t>石川整形外科医院</t>
  </si>
  <si>
    <t>梶原外科</t>
  </si>
  <si>
    <t>中村外科胃腸科</t>
  </si>
  <si>
    <t>太田産婦人科医院</t>
  </si>
  <si>
    <t>医療法人社団　丸尾外科医院</t>
  </si>
  <si>
    <t>きょう整形外科医院</t>
  </si>
  <si>
    <t>丹波市国民健康保険青垣診療所</t>
  </si>
  <si>
    <t>淡路市国民健康保険北淡診療所</t>
  </si>
  <si>
    <t>カク西本協同産婦人科</t>
  </si>
  <si>
    <t>計</t>
    <rPh sb="0" eb="1">
      <t>ケイ</t>
    </rPh>
    <phoneticPr fontId="8"/>
  </si>
  <si>
    <t>播磨姫路圏域</t>
    <rPh sb="0" eb="2">
      <t>ハリマ</t>
    </rPh>
    <rPh sb="2" eb="4">
      <t>ヒメジ</t>
    </rPh>
    <rPh sb="4" eb="6">
      <t>ケンイキ</t>
    </rPh>
    <phoneticPr fontId="8"/>
  </si>
  <si>
    <t xml:space="preserve">H30－H29 </t>
    <phoneticPr fontId="8"/>
  </si>
  <si>
    <t>許可</t>
    <rPh sb="0" eb="2">
      <t>キョカ</t>
    </rPh>
    <phoneticPr fontId="8"/>
  </si>
  <si>
    <t>非稼働</t>
    <rPh sb="0" eb="1">
      <t>ヒ</t>
    </rPh>
    <rPh sb="1" eb="3">
      <t>カドウ</t>
    </rPh>
    <phoneticPr fontId="8"/>
  </si>
  <si>
    <t>H30－H29</t>
    <phoneticPr fontId="8"/>
  </si>
  <si>
    <t>許可</t>
    <rPh sb="0" eb="2">
      <t>キョカ</t>
    </rPh>
    <phoneticPr fontId="8"/>
  </si>
  <si>
    <t>非稼働</t>
    <rPh sb="0" eb="1">
      <t>ヒ</t>
    </rPh>
    <rPh sb="1" eb="3">
      <t>カドウ</t>
    </rPh>
    <phoneticPr fontId="8"/>
  </si>
  <si>
    <t xml:space="preserve">H30－H29 </t>
    <phoneticPr fontId="8"/>
  </si>
  <si>
    <t>兵庫県立こども病院</t>
  </si>
  <si>
    <t>石井医院</t>
  </si>
  <si>
    <t>郡山内科</t>
  </si>
  <si>
    <t>高取産婦人科医院</t>
  </si>
  <si>
    <t>小林産婦人科医院</t>
  </si>
  <si>
    <t>佐々木医院</t>
  </si>
  <si>
    <t>中野産婦人科医院</t>
    <rPh sb="0" eb="2">
      <t>ナカノ</t>
    </rPh>
    <rPh sb="2" eb="6">
      <t>サンフジンカ</t>
    </rPh>
    <rPh sb="6" eb="8">
      <t>イイン</t>
    </rPh>
    <phoneticPr fontId="1"/>
  </si>
  <si>
    <t>市橋眼科</t>
    <rPh sb="0" eb="2">
      <t>イチハシ</t>
    </rPh>
    <rPh sb="2" eb="4">
      <t>ガンカ</t>
    </rPh>
    <phoneticPr fontId="1"/>
  </si>
  <si>
    <t>大町クリニック</t>
    <rPh sb="0" eb="2">
      <t>オオマチ</t>
    </rPh>
    <phoneticPr fontId="1"/>
  </si>
  <si>
    <t>山田眼科</t>
  </si>
  <si>
    <t>福田泌尿器・皮膚科医院</t>
  </si>
  <si>
    <t>マルノ整形外科</t>
  </si>
  <si>
    <t>医療法人晋真会　ベリタス病院</t>
  </si>
  <si>
    <t>富永外科・肛門科</t>
  </si>
  <si>
    <t>伊藤産婦人科医院</t>
  </si>
  <si>
    <t>城内六島クリニック</t>
  </si>
  <si>
    <t>坂井産婦人科</t>
  </si>
  <si>
    <t>明石市立市民病院</t>
  </si>
  <si>
    <t>前田クリニック</t>
  </si>
  <si>
    <t>木村産婦人科</t>
  </si>
  <si>
    <t>医療法人明仁会明舞中央病院</t>
  </si>
  <si>
    <t>上田医院</t>
  </si>
  <si>
    <t>全圏域</t>
    <rPh sb="0" eb="1">
      <t>ゼン</t>
    </rPh>
    <rPh sb="1" eb="3">
      <t>ケンイキ</t>
    </rPh>
    <phoneticPr fontId="8"/>
  </si>
  <si>
    <t>高度急性期</t>
    <rPh sb="0" eb="2">
      <t>コウド</t>
    </rPh>
    <rPh sb="2" eb="5">
      <t>キュウセイキ</t>
    </rPh>
    <phoneticPr fontId="8"/>
  </si>
  <si>
    <t>急性期</t>
    <rPh sb="0" eb="3">
      <t>キュウセイキ</t>
    </rPh>
    <phoneticPr fontId="8"/>
  </si>
  <si>
    <t>回復期</t>
    <rPh sb="0" eb="2">
      <t>カイフク</t>
    </rPh>
    <rPh sb="2" eb="3">
      <t>キ</t>
    </rPh>
    <phoneticPr fontId="8"/>
  </si>
  <si>
    <t>慢性期</t>
    <rPh sb="0" eb="3">
      <t>マンセイキ</t>
    </rPh>
    <phoneticPr fontId="8"/>
  </si>
  <si>
    <t>神戸</t>
    <rPh sb="0" eb="2">
      <t>コウベ</t>
    </rPh>
    <phoneticPr fontId="8"/>
  </si>
  <si>
    <t>阪神</t>
    <rPh sb="0" eb="2">
      <t>ハンシン</t>
    </rPh>
    <phoneticPr fontId="8"/>
  </si>
  <si>
    <t>東播磨</t>
    <rPh sb="0" eb="1">
      <t>ヒガシ</t>
    </rPh>
    <rPh sb="1" eb="3">
      <t>ハリマ</t>
    </rPh>
    <phoneticPr fontId="8"/>
  </si>
  <si>
    <t>北播磨</t>
    <rPh sb="0" eb="1">
      <t>キタ</t>
    </rPh>
    <rPh sb="1" eb="3">
      <t>ハリマ</t>
    </rPh>
    <phoneticPr fontId="8"/>
  </si>
  <si>
    <t>播磨姫路</t>
    <rPh sb="0" eb="2">
      <t>ハリマ</t>
    </rPh>
    <rPh sb="2" eb="4">
      <t>ヒメジ</t>
    </rPh>
    <phoneticPr fontId="8"/>
  </si>
  <si>
    <t>但馬</t>
    <rPh sb="0" eb="2">
      <t>タジマ</t>
    </rPh>
    <phoneticPr fontId="8"/>
  </si>
  <si>
    <t>丹波</t>
    <rPh sb="0" eb="2">
      <t>タンバ</t>
    </rPh>
    <phoneticPr fontId="8"/>
  </si>
  <si>
    <t>淡路</t>
    <rPh sb="0" eb="2">
      <t>アワジ</t>
    </rPh>
    <phoneticPr fontId="8"/>
  </si>
  <si>
    <t>今後再開</t>
    <rPh sb="0" eb="2">
      <t>コンゴ</t>
    </rPh>
    <rPh sb="2" eb="4">
      <t>サイカイ</t>
    </rPh>
    <phoneticPr fontId="8"/>
  </si>
  <si>
    <t>今後廃止</t>
    <rPh sb="0" eb="2">
      <t>コンゴ</t>
    </rPh>
    <rPh sb="2" eb="4">
      <t>ハイシ</t>
    </rPh>
    <phoneticPr fontId="8"/>
  </si>
  <si>
    <t>高度急性期</t>
    <phoneticPr fontId="8"/>
  </si>
  <si>
    <t>医療機能別</t>
    <rPh sb="0" eb="2">
      <t>イリョウ</t>
    </rPh>
    <rPh sb="2" eb="4">
      <t>キノウ</t>
    </rPh>
    <rPh sb="4" eb="5">
      <t>ベツ</t>
    </rPh>
    <phoneticPr fontId="8"/>
  </si>
  <si>
    <t>病床数</t>
    <rPh sb="0" eb="3">
      <t>ビョウショウスウ</t>
    </rPh>
    <phoneticPr fontId="8"/>
  </si>
  <si>
    <t>兵庫県立こども病院</t>
    <phoneticPr fontId="8"/>
  </si>
  <si>
    <t>石井医院</t>
    <rPh sb="0" eb="2">
      <t>イシイ</t>
    </rPh>
    <rPh sb="2" eb="4">
      <t>イイン</t>
    </rPh>
    <phoneticPr fontId="8"/>
  </si>
  <si>
    <t>高取産婦人科医院</t>
    <phoneticPr fontId="8"/>
  </si>
  <si>
    <t>フェニックス診療所</t>
    <phoneticPr fontId="8"/>
  </si>
  <si>
    <t>郡山内科</t>
    <rPh sb="0" eb="2">
      <t>コオリヤマ</t>
    </rPh>
    <rPh sb="2" eb="4">
      <t>ナイカ</t>
    </rPh>
    <phoneticPr fontId="8"/>
  </si>
  <si>
    <t>小林産婦人科医院</t>
    <phoneticPr fontId="8"/>
  </si>
  <si>
    <t>社会医療法人愛仁会　尼崎だいもつ病院</t>
    <phoneticPr fontId="8"/>
  </si>
  <si>
    <t>医療法人晋真会　ベリタス病院</t>
    <phoneticPr fontId="8"/>
  </si>
  <si>
    <t>荘司外科</t>
    <phoneticPr fontId="8"/>
  </si>
  <si>
    <t>富永外科・肛門科</t>
    <phoneticPr fontId="8"/>
  </si>
  <si>
    <t>中村整形外科</t>
    <phoneticPr fontId="8"/>
  </si>
  <si>
    <t>中村整形外科</t>
    <phoneticPr fontId="8"/>
  </si>
  <si>
    <t>前田クリニック</t>
    <rPh sb="0" eb="2">
      <t>マエダ</t>
    </rPh>
    <phoneticPr fontId="8"/>
  </si>
  <si>
    <t>木村産婦人科</t>
    <rPh sb="0" eb="2">
      <t>キムラ</t>
    </rPh>
    <rPh sb="2" eb="6">
      <t>サンフジンカ</t>
    </rPh>
    <phoneticPr fontId="8"/>
  </si>
  <si>
    <t>上田医院</t>
    <rPh sb="0" eb="2">
      <t>ウエダ</t>
    </rPh>
    <rPh sb="2" eb="4">
      <t>イイン</t>
    </rPh>
    <phoneticPr fontId="8"/>
  </si>
  <si>
    <t>医療法人公仁会姫路中央病院</t>
    <phoneticPr fontId="8"/>
  </si>
  <si>
    <t>医療法人公仁会姫路中央病院</t>
    <phoneticPr fontId="8"/>
  </si>
  <si>
    <t>医療法人聖医会　佐用中央病院</t>
    <phoneticPr fontId="8"/>
  </si>
  <si>
    <t>土倉産婦人科</t>
    <phoneticPr fontId="8"/>
  </si>
  <si>
    <t>※休棟中、今後再開予定はなし</t>
    <rPh sb="1" eb="3">
      <t>キュウトウ</t>
    </rPh>
    <rPh sb="3" eb="4">
      <t>チュウ</t>
    </rPh>
    <rPh sb="5" eb="7">
      <t>コンゴ</t>
    </rPh>
    <rPh sb="7" eb="9">
      <t>サイカイ</t>
    </rPh>
    <rPh sb="9" eb="11">
      <t>ヨテイ</t>
    </rPh>
    <phoneticPr fontId="8"/>
  </si>
  <si>
    <t>洲本市国民健康保険鮎原診療所</t>
    <phoneticPr fontId="8"/>
  </si>
  <si>
    <t>12830001</t>
  </si>
  <si>
    <t>12830002</t>
  </si>
  <si>
    <t>12830003</t>
  </si>
  <si>
    <t>28207伊丹市</t>
  </si>
  <si>
    <t>12830026</t>
  </si>
  <si>
    <t>28204西宮市</t>
  </si>
  <si>
    <t>12830004</t>
  </si>
  <si>
    <t>12830005</t>
  </si>
  <si>
    <t>28202尼崎市</t>
  </si>
  <si>
    <t>12830006</t>
  </si>
  <si>
    <t>12830027</t>
  </si>
  <si>
    <t>12830007</t>
  </si>
  <si>
    <t>12830008</t>
  </si>
  <si>
    <t>12830009</t>
  </si>
  <si>
    <t>12830010</t>
  </si>
  <si>
    <t>12830011</t>
  </si>
  <si>
    <t>28214宝塚市</t>
  </si>
  <si>
    <t>12830054</t>
  </si>
  <si>
    <t>28206芦屋市</t>
  </si>
  <si>
    <t>12830012</t>
  </si>
  <si>
    <t>12830013</t>
  </si>
  <si>
    <t>12830014</t>
  </si>
  <si>
    <t>12830043</t>
  </si>
  <si>
    <t>12830015</t>
  </si>
  <si>
    <t>12830017</t>
  </si>
  <si>
    <t>12830018</t>
  </si>
  <si>
    <t>28219三田市</t>
  </si>
  <si>
    <t>12830104</t>
  </si>
  <si>
    <t>12830019</t>
  </si>
  <si>
    <t>12830020</t>
  </si>
  <si>
    <t>12830021</t>
  </si>
  <si>
    <t>12830022</t>
  </si>
  <si>
    <t>28217川西市</t>
  </si>
  <si>
    <t>12830095</t>
  </si>
  <si>
    <t>12830023</t>
  </si>
  <si>
    <t>12830024</t>
  </si>
  <si>
    <t>12830025</t>
  </si>
  <si>
    <t>12830028</t>
  </si>
  <si>
    <t>12830030</t>
  </si>
  <si>
    <t>12830031</t>
  </si>
  <si>
    <t>12830033</t>
  </si>
  <si>
    <t>12830034</t>
  </si>
  <si>
    <t>12830035</t>
  </si>
  <si>
    <t>12830036</t>
  </si>
  <si>
    <t>12830094</t>
  </si>
  <si>
    <t>12830038</t>
  </si>
  <si>
    <t>12830039</t>
  </si>
  <si>
    <t>12830040</t>
  </si>
  <si>
    <t>12830041</t>
  </si>
  <si>
    <t>12830079</t>
  </si>
  <si>
    <t>12830044</t>
  </si>
  <si>
    <t>12830211</t>
  </si>
  <si>
    <t>12830046</t>
  </si>
  <si>
    <t>12830078</t>
  </si>
  <si>
    <t>12830047</t>
  </si>
  <si>
    <t>12830128</t>
  </si>
  <si>
    <t>12830049</t>
  </si>
  <si>
    <t>12830051</t>
  </si>
  <si>
    <t>12830074</t>
  </si>
  <si>
    <t>12830052</t>
  </si>
  <si>
    <t>12830053</t>
  </si>
  <si>
    <t>12830064</t>
  </si>
  <si>
    <t>12830055</t>
  </si>
  <si>
    <t>12830056</t>
  </si>
  <si>
    <t>12830057</t>
  </si>
  <si>
    <t>12830107</t>
  </si>
  <si>
    <t>12830059</t>
  </si>
  <si>
    <t>12830060</t>
  </si>
  <si>
    <t>12830061</t>
  </si>
  <si>
    <t>12830062</t>
  </si>
  <si>
    <t>12830063</t>
  </si>
  <si>
    <t>12830065</t>
  </si>
  <si>
    <t>12830066</t>
  </si>
  <si>
    <t>12830068</t>
  </si>
  <si>
    <t>12830069</t>
  </si>
  <si>
    <t>12830070</t>
  </si>
  <si>
    <t>12830071</t>
  </si>
  <si>
    <t>12830073</t>
  </si>
  <si>
    <t>12830145</t>
  </si>
  <si>
    <t>12830076</t>
  </si>
  <si>
    <t>12830091</t>
  </si>
  <si>
    <t>12830081</t>
  </si>
  <si>
    <t>12830082</t>
  </si>
  <si>
    <t>12830083</t>
  </si>
  <si>
    <t>12830084</t>
  </si>
  <si>
    <t>12830086</t>
  </si>
  <si>
    <t>12830087</t>
  </si>
  <si>
    <t>12830088</t>
  </si>
  <si>
    <t>12830089</t>
  </si>
  <si>
    <t>12830090</t>
  </si>
  <si>
    <t>12830193</t>
  </si>
  <si>
    <t>12830092</t>
  </si>
  <si>
    <t>12830093</t>
  </si>
  <si>
    <t>12830096</t>
  </si>
  <si>
    <t>12830097</t>
  </si>
  <si>
    <t>12830098</t>
  </si>
  <si>
    <t>12830099</t>
  </si>
  <si>
    <t>12830100</t>
  </si>
  <si>
    <t>12830101</t>
  </si>
  <si>
    <t>12830102</t>
  </si>
  <si>
    <t>12830120</t>
  </si>
  <si>
    <t>12830105</t>
  </si>
  <si>
    <t>12830106</t>
  </si>
  <si>
    <t>12830132</t>
  </si>
  <si>
    <t>12830108</t>
  </si>
  <si>
    <t>12830109</t>
  </si>
  <si>
    <t>12830110</t>
  </si>
  <si>
    <t>12830111</t>
  </si>
  <si>
    <t>12830112</t>
  </si>
  <si>
    <t>12830114</t>
  </si>
  <si>
    <t>12830115</t>
  </si>
  <si>
    <t>12830116</t>
  </si>
  <si>
    <t>12830117</t>
  </si>
  <si>
    <t>12830118</t>
  </si>
  <si>
    <t>12830119</t>
  </si>
  <si>
    <t>28301猪名川町</t>
  </si>
  <si>
    <t>12830121</t>
  </si>
  <si>
    <t>12830122</t>
  </si>
  <si>
    <t>12830123</t>
  </si>
  <si>
    <t>12830124</t>
  </si>
  <si>
    <t>12830125</t>
  </si>
  <si>
    <t>28203明石市</t>
  </si>
  <si>
    <t>12830126</t>
  </si>
  <si>
    <t>12830129</t>
  </si>
  <si>
    <t>12830130</t>
  </si>
  <si>
    <t>12830131</t>
  </si>
  <si>
    <t>12830133</t>
  </si>
  <si>
    <t>12830134</t>
  </si>
  <si>
    <t>12830136</t>
  </si>
  <si>
    <t>12830137</t>
  </si>
  <si>
    <t>12830138</t>
  </si>
  <si>
    <t>12830139</t>
  </si>
  <si>
    <t>12830141</t>
  </si>
  <si>
    <t>12830142</t>
  </si>
  <si>
    <t>12830144</t>
  </si>
  <si>
    <t>12830146</t>
  </si>
  <si>
    <t>12830147</t>
  </si>
  <si>
    <t>12830148</t>
  </si>
  <si>
    <t>12830149</t>
  </si>
  <si>
    <t>12830150</t>
  </si>
  <si>
    <t>12830151</t>
  </si>
  <si>
    <t>12830152</t>
  </si>
  <si>
    <t>12830153</t>
  </si>
  <si>
    <t>12830154</t>
  </si>
  <si>
    <t>12830155</t>
  </si>
  <si>
    <t>12830156</t>
  </si>
  <si>
    <t>12830157</t>
  </si>
  <si>
    <t>12830158</t>
  </si>
  <si>
    <t>12830159</t>
  </si>
  <si>
    <t>12830160</t>
  </si>
  <si>
    <t>12830162</t>
  </si>
  <si>
    <t>12830163</t>
  </si>
  <si>
    <t>12830164</t>
  </si>
  <si>
    <t>12830165</t>
  </si>
  <si>
    <t>12830166</t>
  </si>
  <si>
    <t>12830167</t>
  </si>
  <si>
    <t>12830168</t>
  </si>
  <si>
    <t>12830169</t>
  </si>
  <si>
    <t>12830170</t>
  </si>
  <si>
    <t>12830171</t>
  </si>
  <si>
    <t>12830172</t>
  </si>
  <si>
    <t>12830173</t>
  </si>
  <si>
    <t>12830174</t>
  </si>
  <si>
    <t>28210加古川市</t>
  </si>
  <si>
    <t>12830175</t>
  </si>
  <si>
    <t>12830176</t>
  </si>
  <si>
    <t>12830177</t>
  </si>
  <si>
    <t>12830178</t>
  </si>
  <si>
    <t>12830179</t>
  </si>
  <si>
    <t>12830181</t>
  </si>
  <si>
    <t>12830182</t>
  </si>
  <si>
    <t>12830183</t>
  </si>
  <si>
    <t>12830184</t>
  </si>
  <si>
    <t>12830185</t>
  </si>
  <si>
    <t>12830186</t>
  </si>
  <si>
    <t>12830187</t>
  </si>
  <si>
    <t>12830188</t>
  </si>
  <si>
    <t>12830189</t>
  </si>
  <si>
    <t>12830190</t>
  </si>
  <si>
    <t>12830191</t>
  </si>
  <si>
    <t>12830192</t>
  </si>
  <si>
    <t>12830194</t>
  </si>
  <si>
    <t>12830195</t>
  </si>
  <si>
    <t>12830196</t>
  </si>
  <si>
    <t>12830198</t>
  </si>
  <si>
    <t>12830199</t>
  </si>
  <si>
    <t>12830200</t>
  </si>
  <si>
    <t>12830201</t>
  </si>
  <si>
    <t>12830202</t>
  </si>
  <si>
    <t>12830203</t>
  </si>
  <si>
    <t>12830204</t>
  </si>
  <si>
    <t>28216高砂市</t>
  </si>
  <si>
    <t>12830205</t>
  </si>
  <si>
    <t>12830206</t>
  </si>
  <si>
    <t>12830207</t>
  </si>
  <si>
    <t>12830208</t>
  </si>
  <si>
    <t>12830209</t>
  </si>
  <si>
    <t>12830210</t>
  </si>
  <si>
    <t>12830212</t>
  </si>
  <si>
    <t>28381稲美町</t>
  </si>
  <si>
    <t>12830213</t>
  </si>
  <si>
    <t>12830214</t>
  </si>
  <si>
    <t>12830216</t>
  </si>
  <si>
    <t>28382播磨町</t>
  </si>
  <si>
    <t>12830217</t>
  </si>
  <si>
    <t>28213西脇市</t>
  </si>
  <si>
    <t>12830218</t>
  </si>
  <si>
    <t>12830219</t>
  </si>
  <si>
    <t>28215三木市</t>
  </si>
  <si>
    <t>12830220</t>
  </si>
  <si>
    <t>12830221</t>
  </si>
  <si>
    <t>12830222</t>
  </si>
  <si>
    <t>12830223</t>
  </si>
  <si>
    <t>12830224</t>
  </si>
  <si>
    <t>28218小野市</t>
  </si>
  <si>
    <t>12830225</t>
  </si>
  <si>
    <t>12830226</t>
  </si>
  <si>
    <t>12830227</t>
  </si>
  <si>
    <t>12830228</t>
  </si>
  <si>
    <t>12830229</t>
  </si>
  <si>
    <t>28220加西市</t>
  </si>
  <si>
    <t>12830230</t>
  </si>
  <si>
    <t>12830231</t>
  </si>
  <si>
    <t>12830232</t>
  </si>
  <si>
    <t>12830233</t>
  </si>
  <si>
    <t>28228加東市</t>
  </si>
  <si>
    <t>12830234</t>
  </si>
  <si>
    <t>12830235</t>
  </si>
  <si>
    <t>28365多可町</t>
  </si>
  <si>
    <t>12830236</t>
  </si>
  <si>
    <t>12830237</t>
  </si>
  <si>
    <t>28201姫路市</t>
  </si>
  <si>
    <t>12830238</t>
  </si>
  <si>
    <t>12830239</t>
  </si>
  <si>
    <t>12830240</t>
  </si>
  <si>
    <t>12830241</t>
  </si>
  <si>
    <t>12830242</t>
  </si>
  <si>
    <t>12830243</t>
  </si>
  <si>
    <t>12830244</t>
  </si>
  <si>
    <t>12830245</t>
  </si>
  <si>
    <t>12830246</t>
  </si>
  <si>
    <t>12830247</t>
  </si>
  <si>
    <t>12830248</t>
  </si>
  <si>
    <t>12830249</t>
  </si>
  <si>
    <t>12830250</t>
  </si>
  <si>
    <t>12830251</t>
  </si>
  <si>
    <t>12830252</t>
  </si>
  <si>
    <t>12830253</t>
  </si>
  <si>
    <t>12830254</t>
  </si>
  <si>
    <t>12830255</t>
  </si>
  <si>
    <t>12830256</t>
  </si>
  <si>
    <t>12830257</t>
  </si>
  <si>
    <t>12830258</t>
  </si>
  <si>
    <t>12830259</t>
  </si>
  <si>
    <t>12830260</t>
  </si>
  <si>
    <t>12830261</t>
  </si>
  <si>
    <t>12830262</t>
  </si>
  <si>
    <t>12830263</t>
  </si>
  <si>
    <t>12830264</t>
  </si>
  <si>
    <t>12830265</t>
  </si>
  <si>
    <t>12830266</t>
  </si>
  <si>
    <t>12830267</t>
  </si>
  <si>
    <t>12830268</t>
  </si>
  <si>
    <t>12830269</t>
  </si>
  <si>
    <t>12830270</t>
  </si>
  <si>
    <t>28443福崎町</t>
  </si>
  <si>
    <t>12830271</t>
  </si>
  <si>
    <t>28446神河町</t>
  </si>
  <si>
    <t>12830272</t>
  </si>
  <si>
    <t>28208相生市</t>
  </si>
  <si>
    <t>12830273</t>
  </si>
  <si>
    <t>12830274</t>
  </si>
  <si>
    <t>12830275</t>
  </si>
  <si>
    <t>12830276</t>
  </si>
  <si>
    <t>28212赤穂市</t>
  </si>
  <si>
    <t>12830277</t>
  </si>
  <si>
    <t>12830278</t>
  </si>
  <si>
    <t>12830279</t>
  </si>
  <si>
    <t>12830280</t>
  </si>
  <si>
    <t>28227宍粟市</t>
  </si>
  <si>
    <t>12830281</t>
  </si>
  <si>
    <t>28229たつの市</t>
  </si>
  <si>
    <t>12830282</t>
  </si>
  <si>
    <t>12830283</t>
  </si>
  <si>
    <t>12830284</t>
  </si>
  <si>
    <t>12830285</t>
  </si>
  <si>
    <t>12830286</t>
  </si>
  <si>
    <t>12830287</t>
  </si>
  <si>
    <t>12830288</t>
  </si>
  <si>
    <t>12830289</t>
  </si>
  <si>
    <t>28464太子町</t>
  </si>
  <si>
    <t>12830290</t>
  </si>
  <si>
    <t>28501佐用町</t>
  </si>
  <si>
    <t>12830291</t>
  </si>
  <si>
    <t>12830292</t>
  </si>
  <si>
    <t>12830294</t>
  </si>
  <si>
    <t>28209豊岡市</t>
  </si>
  <si>
    <t>12830295</t>
  </si>
  <si>
    <t>12830296</t>
  </si>
  <si>
    <t>12830297</t>
  </si>
  <si>
    <t>28222養父市</t>
  </si>
  <si>
    <t>12830298</t>
  </si>
  <si>
    <t>28225朝来市</t>
  </si>
  <si>
    <t>12830299</t>
  </si>
  <si>
    <t>28585香美町</t>
  </si>
  <si>
    <t>12830300</t>
  </si>
  <si>
    <t>12830301</t>
  </si>
  <si>
    <t>28586新温泉町</t>
  </si>
  <si>
    <t>12830302</t>
  </si>
  <si>
    <t>12830303</t>
  </si>
  <si>
    <t>28221篠山市</t>
  </si>
  <si>
    <t>12830304</t>
  </si>
  <si>
    <t>12830305</t>
  </si>
  <si>
    <t>12830306</t>
  </si>
  <si>
    <t>12830307</t>
  </si>
  <si>
    <t>28223丹波市</t>
  </si>
  <si>
    <t>12830309</t>
  </si>
  <si>
    <t>12830310</t>
  </si>
  <si>
    <t>28205洲本市</t>
  </si>
  <si>
    <t>12830311</t>
  </si>
  <si>
    <t>12830312</t>
  </si>
  <si>
    <t>28224南あわじ市</t>
  </si>
  <si>
    <t>12830313</t>
  </si>
  <si>
    <t>12830314</t>
  </si>
  <si>
    <t>12830315</t>
  </si>
  <si>
    <t>12830316</t>
  </si>
  <si>
    <t>12830317</t>
  </si>
  <si>
    <t>28226淡路市</t>
  </si>
  <si>
    <t>12830318</t>
  </si>
  <si>
    <t>12830319</t>
  </si>
  <si>
    <t>12830320</t>
  </si>
  <si>
    <t>12830347</t>
  </si>
  <si>
    <t>22830011</t>
  </si>
  <si>
    <t>22830003</t>
  </si>
  <si>
    <t>22830028</t>
  </si>
  <si>
    <t>22830004</t>
  </si>
  <si>
    <t>22830005</t>
  </si>
  <si>
    <t>22830006</t>
  </si>
  <si>
    <t>22830031</t>
  </si>
  <si>
    <t>22830007</t>
  </si>
  <si>
    <t>22830008</t>
  </si>
  <si>
    <t>22830009</t>
  </si>
  <si>
    <t>22830039</t>
  </si>
  <si>
    <t>22830010</t>
  </si>
  <si>
    <t>22830040</t>
  </si>
  <si>
    <t>22830012</t>
  </si>
  <si>
    <t>22830044</t>
  </si>
  <si>
    <t>22830013</t>
  </si>
  <si>
    <t>22830046</t>
  </si>
  <si>
    <t>22830014</t>
  </si>
  <si>
    <t>22830015</t>
  </si>
  <si>
    <t>22830050</t>
  </si>
  <si>
    <t>22830017</t>
  </si>
  <si>
    <t>22830018</t>
  </si>
  <si>
    <t>22830019</t>
  </si>
  <si>
    <t>22830020</t>
  </si>
  <si>
    <t>22830021</t>
  </si>
  <si>
    <t>22830182</t>
  </si>
  <si>
    <t>22830022</t>
  </si>
  <si>
    <t>22830026</t>
  </si>
  <si>
    <t>22830027</t>
  </si>
  <si>
    <t>22830204</t>
  </si>
  <si>
    <t>22830029</t>
  </si>
  <si>
    <t>22830030</t>
  </si>
  <si>
    <t>22830033</t>
  </si>
  <si>
    <t>22830034</t>
  </si>
  <si>
    <t>22830035</t>
  </si>
  <si>
    <t>22830036</t>
  </si>
  <si>
    <t>22830037</t>
  </si>
  <si>
    <t>22830159</t>
  </si>
  <si>
    <t>22830038</t>
  </si>
  <si>
    <t>22830041</t>
  </si>
  <si>
    <t>22830043</t>
  </si>
  <si>
    <t>22830104</t>
  </si>
  <si>
    <t>22830048</t>
  </si>
  <si>
    <t>22830049</t>
  </si>
  <si>
    <t>22830051</t>
  </si>
  <si>
    <t>22830052</t>
  </si>
  <si>
    <t>22830053</t>
  </si>
  <si>
    <t>22830055</t>
  </si>
  <si>
    <t>22830057</t>
  </si>
  <si>
    <t>22830058</t>
  </si>
  <si>
    <t>22830060</t>
  </si>
  <si>
    <t>22830062</t>
  </si>
  <si>
    <t>22830063</t>
  </si>
  <si>
    <t>22830064</t>
  </si>
  <si>
    <t>22830065</t>
  </si>
  <si>
    <t>22830067</t>
  </si>
  <si>
    <t>22830068</t>
  </si>
  <si>
    <t>22830069</t>
  </si>
  <si>
    <t>22830070</t>
  </si>
  <si>
    <t>22830071</t>
  </si>
  <si>
    <t>22830072</t>
  </si>
  <si>
    <t>22830073</t>
  </si>
  <si>
    <t>22830074</t>
  </si>
  <si>
    <t>22830075</t>
  </si>
  <si>
    <t>22830076</t>
  </si>
  <si>
    <t>22830077</t>
  </si>
  <si>
    <t>22830078</t>
  </si>
  <si>
    <t>22830079</t>
  </si>
  <si>
    <t>22830080</t>
  </si>
  <si>
    <t>22830081</t>
  </si>
  <si>
    <t>22830082</t>
  </si>
  <si>
    <t>22830083</t>
  </si>
  <si>
    <t>22830085</t>
  </si>
  <si>
    <t>22830086</t>
  </si>
  <si>
    <t>22830087</t>
  </si>
  <si>
    <t>22830088</t>
  </si>
  <si>
    <t>22830089</t>
  </si>
  <si>
    <t>22830090</t>
  </si>
  <si>
    <t>22830091</t>
  </si>
  <si>
    <t>22830093</t>
  </si>
  <si>
    <t>22830094</t>
  </si>
  <si>
    <t>22830095</t>
  </si>
  <si>
    <t>22830096</t>
  </si>
  <si>
    <t>22830098</t>
  </si>
  <si>
    <t>22830099</t>
  </si>
  <si>
    <t>22830100</t>
  </si>
  <si>
    <t>22830101</t>
  </si>
  <si>
    <t>22830102</t>
  </si>
  <si>
    <t>22830135</t>
  </si>
  <si>
    <t>22830105</t>
  </si>
  <si>
    <t>22830106</t>
  </si>
  <si>
    <t>22830107</t>
  </si>
  <si>
    <t>22830108</t>
  </si>
  <si>
    <t>22830109</t>
  </si>
  <si>
    <t>22830110</t>
  </si>
  <si>
    <t>22830111</t>
  </si>
  <si>
    <t>22830112</t>
  </si>
  <si>
    <t>22830114</t>
  </si>
  <si>
    <t>22830115</t>
  </si>
  <si>
    <t>22830116</t>
  </si>
  <si>
    <t>22830117</t>
  </si>
  <si>
    <t>22830118</t>
  </si>
  <si>
    <t>22830120</t>
  </si>
  <si>
    <t>22830121</t>
  </si>
  <si>
    <t>22830122</t>
  </si>
  <si>
    <t>22830123</t>
  </si>
  <si>
    <t>22830124</t>
  </si>
  <si>
    <t>22830125</t>
  </si>
  <si>
    <t>22830126</t>
  </si>
  <si>
    <t>22830128</t>
  </si>
  <si>
    <t>22830129</t>
  </si>
  <si>
    <t>22830130</t>
  </si>
  <si>
    <t>22830131</t>
  </si>
  <si>
    <t>22830132</t>
  </si>
  <si>
    <t>22830133</t>
  </si>
  <si>
    <t>22830134</t>
  </si>
  <si>
    <t>22830136</t>
  </si>
  <si>
    <t>22830137</t>
  </si>
  <si>
    <t>22830138</t>
  </si>
  <si>
    <t>22830139</t>
  </si>
  <si>
    <t>22830140</t>
  </si>
  <si>
    <t>22830141</t>
  </si>
  <si>
    <t>22830142</t>
  </si>
  <si>
    <t>22830143</t>
  </si>
  <si>
    <t>28481上郡町</t>
  </si>
  <si>
    <t>22830144</t>
  </si>
  <si>
    <t>22830145</t>
  </si>
  <si>
    <t>22830146</t>
  </si>
  <si>
    <t>22830147</t>
  </si>
  <si>
    <t>22830148</t>
  </si>
  <si>
    <t>22830150</t>
  </si>
  <si>
    <t>22830151</t>
  </si>
  <si>
    <t>22830152</t>
  </si>
  <si>
    <t>22830153</t>
  </si>
  <si>
    <t>22830155</t>
  </si>
  <si>
    <t>22830156</t>
  </si>
  <si>
    <t>22830158</t>
  </si>
  <si>
    <t>22830160</t>
  </si>
  <si>
    <t>22830161</t>
  </si>
  <si>
    <t>22830163</t>
  </si>
  <si>
    <t>22830164</t>
  </si>
  <si>
    <t>22830165</t>
  </si>
  <si>
    <t>22830166</t>
  </si>
  <si>
    <t>22830168</t>
  </si>
  <si>
    <t>22830169</t>
  </si>
  <si>
    <t>22830170</t>
  </si>
  <si>
    <t>22830171</t>
  </si>
  <si>
    <t>22830172</t>
  </si>
  <si>
    <t>22830174</t>
  </si>
  <si>
    <t>22830175</t>
  </si>
  <si>
    <t>22830176</t>
  </si>
  <si>
    <t>22830177</t>
  </si>
  <si>
    <t>22830186</t>
  </si>
  <si>
    <t>22830190</t>
  </si>
  <si>
    <t>22830205</t>
  </si>
  <si>
    <t>22830208</t>
  </si>
  <si>
    <t>22830213</t>
  </si>
  <si>
    <t>22830217</t>
  </si>
  <si>
    <t>22830218</t>
  </si>
  <si>
    <t>22830219</t>
  </si>
  <si>
    <t>医療法人社団智聖会安藤病院</t>
    <phoneticPr fontId="8"/>
  </si>
  <si>
    <t>医療法人回生会宝塚病院</t>
    <phoneticPr fontId="8"/>
  </si>
  <si>
    <t>医療法人明和病院</t>
    <phoneticPr fontId="8"/>
  </si>
  <si>
    <t>医療法人芳恵会三好病院</t>
    <phoneticPr fontId="8"/>
  </si>
  <si>
    <t>医療法人緑清会樋口胃腸病院</t>
    <phoneticPr fontId="8"/>
  </si>
  <si>
    <t>医療法人愛心会東宝塚さとう病院</t>
    <phoneticPr fontId="8"/>
  </si>
  <si>
    <t>医療法人喜望会谷向病院</t>
    <phoneticPr fontId="8"/>
  </si>
  <si>
    <t>医療法人純徳会田中病院</t>
    <phoneticPr fontId="8"/>
  </si>
  <si>
    <t>社会医療法人愛仁会　尼崎だいもつ病院</t>
    <phoneticPr fontId="8"/>
  </si>
  <si>
    <t>医療法人協和会　協立温泉病院</t>
    <phoneticPr fontId="8"/>
  </si>
  <si>
    <t>医療法人社団西宮回生病院</t>
    <phoneticPr fontId="8"/>
  </si>
  <si>
    <t>医療法人朗源会大隈病院</t>
    <phoneticPr fontId="8"/>
  </si>
  <si>
    <t>社会医療法人渡邊高記念会西宮渡辺心臓脳・血管センター</t>
    <phoneticPr fontId="8"/>
  </si>
  <si>
    <t>28204西宮市</t>
    <phoneticPr fontId="8"/>
  </si>
  <si>
    <t>28202尼崎市</t>
    <rPh sb="5" eb="8">
      <t>アマガサキシ</t>
    </rPh>
    <phoneticPr fontId="8"/>
  </si>
  <si>
    <t>28202尼崎市</t>
    <rPh sb="5" eb="7">
      <t>アマガサキ</t>
    </rPh>
    <rPh sb="7" eb="8">
      <t>シ</t>
    </rPh>
    <phoneticPr fontId="8"/>
  </si>
  <si>
    <t>28207伊丹市</t>
    <rPh sb="5" eb="8">
      <t>イタミシ</t>
    </rPh>
    <phoneticPr fontId="8"/>
  </si>
  <si>
    <t>28204西宮市</t>
    <rPh sb="5" eb="8">
      <t>ニシノミヤシ</t>
    </rPh>
    <phoneticPr fontId="8"/>
  </si>
  <si>
    <t>28214宝塚市</t>
    <rPh sb="5" eb="7">
      <t>タカラヅカ</t>
    </rPh>
    <rPh sb="7" eb="8">
      <t>シ</t>
    </rPh>
    <phoneticPr fontId="8"/>
  </si>
  <si>
    <t>28217川西市</t>
    <rPh sb="5" eb="8">
      <t>カワニシシ</t>
    </rPh>
    <phoneticPr fontId="8"/>
  </si>
  <si>
    <t>28214宝塚市</t>
    <phoneticPr fontId="8"/>
  </si>
  <si>
    <t>28202尼崎市</t>
    <phoneticPr fontId="8"/>
  </si>
  <si>
    <t>28219三田市</t>
    <rPh sb="5" eb="8">
      <t>サンダシ</t>
    </rPh>
    <phoneticPr fontId="8"/>
  </si>
  <si>
    <t>28206芦屋市</t>
    <rPh sb="5" eb="8">
      <t>アシヤシ</t>
    </rPh>
    <phoneticPr fontId="8"/>
  </si>
  <si>
    <t>28219三田市</t>
    <rPh sb="5" eb="7">
      <t>サンダ</t>
    </rPh>
    <rPh sb="7" eb="8">
      <t>シ</t>
    </rPh>
    <phoneticPr fontId="8"/>
  </si>
  <si>
    <t>医療法人晴風園今井病院</t>
    <phoneticPr fontId="8"/>
  </si>
  <si>
    <t>社会医療法人渡邊高記念会西宮渡辺脳卒中・心臓リハビリテーション病院</t>
    <phoneticPr fontId="8"/>
  </si>
  <si>
    <t>医療法人明和病院</t>
    <phoneticPr fontId="8"/>
  </si>
  <si>
    <t>28204西宮市</t>
    <rPh sb="5" eb="8">
      <t>ニシノミヤシ</t>
    </rPh>
    <phoneticPr fontId="8"/>
  </si>
  <si>
    <t>28204西宮市</t>
    <rPh sb="5" eb="7">
      <t>ニシノミヤ</t>
    </rPh>
    <rPh sb="7" eb="8">
      <t>シ</t>
    </rPh>
    <phoneticPr fontId="8"/>
  </si>
  <si>
    <t>28202尼崎市</t>
    <rPh sb="5" eb="8">
      <t>アマガサキシ</t>
    </rPh>
    <phoneticPr fontId="8"/>
  </si>
  <si>
    <t>28207伊丹市</t>
    <rPh sb="5" eb="8">
      <t>イタミシ</t>
    </rPh>
    <phoneticPr fontId="8"/>
  </si>
  <si>
    <t>28214宝塚市</t>
    <rPh sb="5" eb="8">
      <t>タカラヅカシ</t>
    </rPh>
    <phoneticPr fontId="8"/>
  </si>
  <si>
    <t>28301猪名川町</t>
    <rPh sb="5" eb="8">
      <t>イナガワ</t>
    </rPh>
    <rPh sb="8" eb="9">
      <t>マチ</t>
    </rPh>
    <phoneticPr fontId="8"/>
  </si>
  <si>
    <t>高度急性期</t>
    <rPh sb="0" eb="2">
      <t>コウド</t>
    </rPh>
    <rPh sb="2" eb="5">
      <t>キュウセイキ</t>
    </rPh>
    <phoneticPr fontId="8"/>
  </si>
  <si>
    <t>急性期</t>
    <rPh sb="0" eb="3">
      <t>キュウセイキ</t>
    </rPh>
    <phoneticPr fontId="8"/>
  </si>
  <si>
    <t>回復期</t>
    <rPh sb="0" eb="3">
      <t>カイフクキ</t>
    </rPh>
    <phoneticPr fontId="8"/>
  </si>
  <si>
    <t>慢性期</t>
    <rPh sb="0" eb="3">
      <t>マンセイキ</t>
    </rPh>
    <phoneticPr fontId="8"/>
  </si>
  <si>
    <t>医療法人尼崎厚生会立花病院</t>
    <phoneticPr fontId="8"/>
  </si>
  <si>
    <t>28202尼崎市</t>
    <phoneticPr fontId="8"/>
  </si>
  <si>
    <t>28206芦屋市</t>
    <rPh sb="5" eb="8">
      <t>アシヤシ</t>
    </rPh>
    <phoneticPr fontId="8"/>
  </si>
  <si>
    <t>28214宝塚市</t>
    <rPh sb="5" eb="8">
      <t>タカラヅカシ</t>
    </rPh>
    <phoneticPr fontId="8"/>
  </si>
  <si>
    <t>28207伊丹市</t>
    <rPh sb="5" eb="8">
      <t>イタミシ</t>
    </rPh>
    <phoneticPr fontId="8"/>
  </si>
  <si>
    <t>28202尼崎市</t>
    <rPh sb="5" eb="8">
      <t>アマガサキシ</t>
    </rPh>
    <phoneticPr fontId="8"/>
  </si>
  <si>
    <t>28207伊丹市</t>
    <phoneticPr fontId="8"/>
  </si>
  <si>
    <t>28219三田市</t>
    <rPh sb="5" eb="8">
      <t>サンダシ</t>
    </rPh>
    <phoneticPr fontId="8"/>
  </si>
  <si>
    <t>28204西宮市</t>
    <phoneticPr fontId="8"/>
  </si>
  <si>
    <t>28202尼崎市</t>
    <phoneticPr fontId="8"/>
  </si>
  <si>
    <t>28204西宮市</t>
    <phoneticPr fontId="8"/>
  </si>
  <si>
    <t>28207伊丹市</t>
    <phoneticPr fontId="8"/>
  </si>
  <si>
    <t>西原クリニック</t>
    <phoneticPr fontId="8"/>
  </si>
  <si>
    <t>緒方産婦人科クリニック</t>
    <phoneticPr fontId="8"/>
  </si>
  <si>
    <t>28206芦屋市</t>
    <phoneticPr fontId="8"/>
  </si>
  <si>
    <t>28207伊丹市</t>
    <phoneticPr fontId="8"/>
  </si>
  <si>
    <t>高度急性期</t>
    <rPh sb="0" eb="2">
      <t>コウド</t>
    </rPh>
    <rPh sb="2" eb="5">
      <t>キュウセイキ</t>
    </rPh>
    <phoneticPr fontId="8"/>
  </si>
  <si>
    <t>急性期</t>
    <rPh sb="0" eb="3">
      <t>キュウセイキ</t>
    </rPh>
    <phoneticPr fontId="8"/>
  </si>
  <si>
    <t>回復期</t>
    <rPh sb="0" eb="3">
      <t>カイフクキ</t>
    </rPh>
    <phoneticPr fontId="8"/>
  </si>
  <si>
    <t>慢性期</t>
    <rPh sb="0" eb="3">
      <t>マンセイキ</t>
    </rPh>
    <phoneticPr fontId="8"/>
  </si>
  <si>
    <t>独立行政法人国立病院機構神戸医療センター</t>
    <phoneticPr fontId="8"/>
  </si>
  <si>
    <t>医療法人社団六心会恒生病院</t>
    <phoneticPr fontId="8"/>
  </si>
  <si>
    <t>医療法人愛和会金沢病院</t>
    <phoneticPr fontId="8"/>
  </si>
  <si>
    <t>医療法人社団菫会名谷病院</t>
    <phoneticPr fontId="8"/>
  </si>
  <si>
    <t>一般財団法人甲南会六甲アイランド甲南病院</t>
    <phoneticPr fontId="8"/>
  </si>
  <si>
    <t>一般財団法人甲南会甲南病院</t>
    <phoneticPr fontId="8"/>
  </si>
  <si>
    <t>医療法人社団恵友会久保みずきレディースクリニック菅原記念診療所</t>
    <phoneticPr fontId="8"/>
  </si>
  <si>
    <t>一般財団法人甲南会六甲アイランド甲南病院</t>
    <phoneticPr fontId="8"/>
  </si>
  <si>
    <t>医療法人沖縄徳洲会神戸徳洲会病院</t>
    <phoneticPr fontId="8"/>
  </si>
  <si>
    <t>医療法人社団五仁会住吉川病院</t>
    <phoneticPr fontId="8"/>
  </si>
  <si>
    <t>特定医療法人誠仁会協和病院</t>
    <phoneticPr fontId="8"/>
  </si>
  <si>
    <t>医療法人社団顕修会顕修会すずらん病院</t>
    <phoneticPr fontId="8"/>
  </si>
  <si>
    <t>医療法人一高会野村海浜病院</t>
    <phoneticPr fontId="8"/>
  </si>
  <si>
    <t>医療法人沖縄徳洲会神戸徳洲会病院</t>
    <phoneticPr fontId="8"/>
  </si>
  <si>
    <t>医療法人沖縄徳洲会神戸徳洲会病院</t>
    <phoneticPr fontId="8"/>
  </si>
  <si>
    <t>医療法人社団十善会野瀬病院</t>
    <phoneticPr fontId="8"/>
  </si>
  <si>
    <t>医療法人康雄会西病院</t>
    <phoneticPr fontId="8"/>
  </si>
  <si>
    <t>独立行政法人国立病院機構神戸医療センター</t>
    <phoneticPr fontId="8"/>
  </si>
  <si>
    <t>神戸市立西神戸医療センター</t>
    <phoneticPr fontId="8"/>
  </si>
  <si>
    <t>医療法人神甲会隈病院</t>
    <phoneticPr fontId="8"/>
  </si>
  <si>
    <t>医療法人三友会なでしこレディースホスピタル</t>
    <phoneticPr fontId="8"/>
  </si>
  <si>
    <t>医療法人明倫会宮地病院</t>
    <phoneticPr fontId="8"/>
  </si>
  <si>
    <t>社会医療法人正峰会神戸ゆうこう病院</t>
    <phoneticPr fontId="8"/>
  </si>
  <si>
    <t>医療法人昭生病院</t>
    <phoneticPr fontId="8"/>
  </si>
  <si>
    <t>医療法人一秀会春日病院</t>
    <phoneticPr fontId="8"/>
  </si>
  <si>
    <t>一般財団法人神戸マリナーズ厚生会ポートアイランド病院</t>
    <phoneticPr fontId="8"/>
  </si>
  <si>
    <t>医療法人明倫会本山リハビリテーション病院</t>
    <phoneticPr fontId="8"/>
  </si>
  <si>
    <t>神戸医療生活協同組合神戸協同病院</t>
    <phoneticPr fontId="8"/>
  </si>
  <si>
    <t>一般財団法人甲南会甲南病院</t>
    <phoneticPr fontId="8"/>
  </si>
  <si>
    <t>医療法人博愛会広野高原病院</t>
    <phoneticPr fontId="8"/>
  </si>
  <si>
    <t>一般財団法人神戸マリナーズ厚生会ポートアイランド病院</t>
    <phoneticPr fontId="8"/>
  </si>
  <si>
    <t>医療法人社団甲北会甲北病院</t>
    <phoneticPr fontId="8"/>
  </si>
  <si>
    <t>医療法人楠和会公文病院</t>
    <phoneticPr fontId="8"/>
  </si>
  <si>
    <t>医療法人寿栄会有馬高原病院</t>
    <phoneticPr fontId="8"/>
  </si>
  <si>
    <t>国家公務員共済組合連合会六甲病院</t>
    <phoneticPr fontId="8"/>
  </si>
  <si>
    <t>医療法人仁風会小原病院</t>
    <phoneticPr fontId="8"/>
  </si>
  <si>
    <t>医療法人甲風会有馬温泉病院</t>
    <phoneticPr fontId="8"/>
  </si>
  <si>
    <t>医療法人社団十善会野瀬病院</t>
    <phoneticPr fontId="8"/>
  </si>
  <si>
    <t>社会医療法人榮昌会吉田病院</t>
    <phoneticPr fontId="8"/>
  </si>
  <si>
    <t>医療法人康雄会西病院</t>
    <phoneticPr fontId="8"/>
  </si>
  <si>
    <t>医療法人薫風会佐野病院</t>
    <phoneticPr fontId="8"/>
  </si>
  <si>
    <t>神戸医療生活協同組合神戸協同病院</t>
    <phoneticPr fontId="8"/>
  </si>
  <si>
    <t>医療法人社団斐庵会鷲田病院</t>
    <phoneticPr fontId="8"/>
  </si>
  <si>
    <t>医療法人水光会伊丹天神川病院</t>
    <phoneticPr fontId="8"/>
  </si>
  <si>
    <t>医療法人晴風園伊丹せいふう病院</t>
    <phoneticPr fontId="8"/>
  </si>
  <si>
    <t>医療法人社団豊明会常岡病院</t>
    <phoneticPr fontId="8"/>
  </si>
  <si>
    <t>医療法人社団坂井瑠実クリニック</t>
    <phoneticPr fontId="8"/>
  </si>
  <si>
    <t>医療法人社団英明会大西脳神経外科病院</t>
    <phoneticPr fontId="8"/>
  </si>
  <si>
    <t>医療法人社団せいゆう会神明病院</t>
    <phoneticPr fontId="8"/>
  </si>
  <si>
    <t>社会医療法人愛仁会明石医療センター</t>
    <phoneticPr fontId="8"/>
  </si>
  <si>
    <t>医療法人伯鳳会明石リハビリテーション病院</t>
    <phoneticPr fontId="8"/>
  </si>
  <si>
    <t>医療法人社団仙齢会いなみ野病院</t>
    <phoneticPr fontId="8"/>
  </si>
  <si>
    <t>医療法人社団松本会松本病院</t>
    <phoneticPr fontId="8"/>
  </si>
  <si>
    <t>地方独立行政法人明石市立市民病院</t>
    <phoneticPr fontId="8"/>
  </si>
  <si>
    <t>特定医療法人誠仁会大久保病院</t>
    <phoneticPr fontId="8"/>
  </si>
  <si>
    <t>医療法人社団順心会順心病院</t>
    <phoneticPr fontId="8"/>
  </si>
  <si>
    <t>医療法人明仁会明舞中央病院</t>
    <phoneticPr fontId="8"/>
  </si>
  <si>
    <t>医療法人社団仙齢会はりま病院</t>
    <phoneticPr fontId="8"/>
  </si>
  <si>
    <t>医療法人双葉会西江井島病院</t>
    <phoneticPr fontId="8"/>
  </si>
  <si>
    <t>医療法人社団せいゆう会神明病院</t>
    <phoneticPr fontId="8"/>
  </si>
  <si>
    <t>一般財団法人甲南会甲南加古川病院</t>
    <phoneticPr fontId="8"/>
  </si>
  <si>
    <t>医療法人社団順心会順心リハビリテーション病院</t>
    <phoneticPr fontId="8"/>
  </si>
  <si>
    <t>医療法人社団仁恵会石井病院</t>
    <phoneticPr fontId="8"/>
  </si>
  <si>
    <t>医療法人大宗会王子回生病院</t>
    <phoneticPr fontId="8"/>
  </si>
  <si>
    <t>医療法人社団弘成会明海病院</t>
    <phoneticPr fontId="8"/>
  </si>
  <si>
    <t>医療法人社団英明会大西脳神経外科病院</t>
    <phoneticPr fontId="8"/>
  </si>
  <si>
    <t>独立行政法人国立病院機構兵庫あおの病院</t>
    <phoneticPr fontId="8"/>
  </si>
  <si>
    <t>医療法人社団薫楓会緑駿病院</t>
    <phoneticPr fontId="8"/>
  </si>
  <si>
    <t>大山記念病院</t>
    <phoneticPr fontId="8"/>
  </si>
  <si>
    <t>医療法人社団みどりの会酒井病院</t>
    <phoneticPr fontId="8"/>
  </si>
  <si>
    <t>医療法人芙翔会姫路愛和病院</t>
    <phoneticPr fontId="8"/>
  </si>
  <si>
    <t>医療法人松藤会入江病院</t>
    <phoneticPr fontId="8"/>
  </si>
  <si>
    <t>医療法人社団綱島会厚生病院</t>
    <phoneticPr fontId="8"/>
  </si>
  <si>
    <t>医療法人社団普門会姫路田中病院</t>
    <phoneticPr fontId="8"/>
  </si>
  <si>
    <t>医療法人社団天馬会半田中央病院</t>
    <phoneticPr fontId="8"/>
  </si>
  <si>
    <t>医療法人社団岡田整形外科</t>
    <phoneticPr fontId="8"/>
  </si>
  <si>
    <t>医療法人社団丸尾外科医院</t>
    <phoneticPr fontId="8"/>
  </si>
  <si>
    <t>医療法人社団こうのとり会西川産婦人科</t>
    <phoneticPr fontId="8"/>
  </si>
  <si>
    <t>医療法人社団栗原会栗原病院</t>
    <phoneticPr fontId="8"/>
  </si>
  <si>
    <t>医療法人社団景珠会八重垣病院</t>
    <phoneticPr fontId="8"/>
  </si>
  <si>
    <t>社会医療法人三栄会ツカザキ病院</t>
    <phoneticPr fontId="8"/>
  </si>
  <si>
    <t>医療法人公仁会姫路中央病院</t>
    <phoneticPr fontId="8"/>
  </si>
  <si>
    <t>医療法人社団光風会長久病院</t>
    <phoneticPr fontId="8"/>
  </si>
  <si>
    <t>医療法人伯鳳会赤穂中央病院</t>
    <phoneticPr fontId="8"/>
  </si>
  <si>
    <t>医療法人仁寿会石川病院</t>
    <phoneticPr fontId="8"/>
  </si>
  <si>
    <t>社会医療法人三栄会ツカザキ記念病院</t>
    <phoneticPr fontId="8"/>
  </si>
  <si>
    <t>医療法人佑健会木村病院</t>
    <phoneticPr fontId="8"/>
  </si>
  <si>
    <t>産科婦人科小国病院</t>
    <phoneticPr fontId="8"/>
  </si>
  <si>
    <t>医療法人聖医会佐用中央病院</t>
    <phoneticPr fontId="8"/>
  </si>
  <si>
    <t>医療法人松浦会姫路第一病院</t>
    <phoneticPr fontId="8"/>
  </si>
  <si>
    <t>医療法人ひまわり会八家病院</t>
    <phoneticPr fontId="8"/>
  </si>
  <si>
    <t>医療法人社団一葉会共立記念病院</t>
    <phoneticPr fontId="8"/>
  </si>
  <si>
    <t>医療法人松浦会松浦病院</t>
    <phoneticPr fontId="8"/>
  </si>
  <si>
    <t>医療法人社団緑風会龍野中央病院</t>
    <phoneticPr fontId="8"/>
  </si>
  <si>
    <t>医療法人社団太陽会平野病院</t>
    <phoneticPr fontId="8"/>
  </si>
  <si>
    <t>医療法人櫻仁会赤穂記念病院</t>
    <phoneticPr fontId="8"/>
  </si>
  <si>
    <t>医療法人味木会太子病院</t>
    <phoneticPr fontId="8"/>
  </si>
  <si>
    <t>医療法人財団清良会書写病院</t>
    <phoneticPr fontId="8"/>
  </si>
  <si>
    <t>社会医療法人三栄会ツカザキ記念病院</t>
    <phoneticPr fontId="8"/>
  </si>
  <si>
    <t>医療法人仁寿会石川病院</t>
    <phoneticPr fontId="8"/>
  </si>
  <si>
    <t>医療法人ひまわり会八家病院</t>
    <phoneticPr fontId="8"/>
  </si>
  <si>
    <t>ＩＨＩ播磨病院</t>
    <phoneticPr fontId="8"/>
  </si>
  <si>
    <t>医療法人社団緑風会龍野中央病院</t>
    <phoneticPr fontId="8"/>
  </si>
  <si>
    <t>28501佐用町</t>
    <rPh sb="5" eb="8">
      <t>サヨウチョウ</t>
    </rPh>
    <phoneticPr fontId="8"/>
  </si>
  <si>
    <t>医療法人社団親愛産婦人科</t>
    <phoneticPr fontId="8"/>
  </si>
  <si>
    <t>28201姫路市</t>
    <rPh sb="5" eb="8">
      <t>ヒメジシ</t>
    </rPh>
    <phoneticPr fontId="8"/>
  </si>
  <si>
    <t>医療法人恵風会高岡病院</t>
    <phoneticPr fontId="8"/>
  </si>
  <si>
    <t>医療法人社団ほがらか会室井メディカルオフィス</t>
    <phoneticPr fontId="8"/>
  </si>
  <si>
    <t>医療法人社団河上整形外科</t>
    <phoneticPr fontId="8"/>
  </si>
  <si>
    <t>医療法人社団河上整形外科</t>
    <phoneticPr fontId="8"/>
  </si>
  <si>
    <t>28224南あわじ市</t>
    <rPh sb="5" eb="6">
      <t>ミナミ</t>
    </rPh>
    <phoneticPr fontId="8"/>
  </si>
  <si>
    <t>28205洲本市</t>
    <rPh sb="5" eb="7">
      <t>スモト</t>
    </rPh>
    <rPh sb="7" eb="8">
      <t>シ</t>
    </rPh>
    <phoneticPr fontId="8"/>
  </si>
  <si>
    <t>特定医療法人一輝会荻原みさき病院</t>
    <rPh sb="0" eb="2">
      <t>トクテイ</t>
    </rPh>
    <phoneticPr fontId="8"/>
  </si>
  <si>
    <t>特定医療法人誠仁会協和病院</t>
    <phoneticPr fontId="8"/>
  </si>
  <si>
    <t>特定医療法人一輝会荻原整形外科病院</t>
    <phoneticPr fontId="8"/>
  </si>
  <si>
    <t>医療法人尚和会宝塚第一病院</t>
    <phoneticPr fontId="8"/>
  </si>
  <si>
    <t>医療法人尚和会宝塚リハビリテーション病院</t>
    <phoneticPr fontId="8"/>
  </si>
  <si>
    <t>医療法人敬愛会大塚病院</t>
    <phoneticPr fontId="8"/>
  </si>
  <si>
    <t>医療法人一秀会春日病院</t>
    <phoneticPr fontId="8"/>
  </si>
  <si>
    <t>医療法人伍仁会神戸アーバン乳腺クリニック</t>
    <phoneticPr fontId="8"/>
  </si>
  <si>
    <t>医療法人財団神戸海星病院</t>
    <phoneticPr fontId="8"/>
  </si>
  <si>
    <t>医療法人社団しらさぎ会さぎの病院</t>
    <phoneticPr fontId="8"/>
  </si>
  <si>
    <t>医療法人社団丸山病院</t>
    <phoneticPr fontId="8"/>
  </si>
  <si>
    <t>医療法人社団敬風会有泉病院</t>
    <phoneticPr fontId="8"/>
  </si>
  <si>
    <t>医療法人社団健心会神戸ほくと病院</t>
    <phoneticPr fontId="8"/>
  </si>
  <si>
    <t>医療法人社団元気会由井病院</t>
    <phoneticPr fontId="8"/>
  </si>
  <si>
    <t>医療法人社団甲北会甲北病院</t>
    <phoneticPr fontId="8"/>
  </si>
  <si>
    <t>医療法人社団純心会パルモア病院</t>
    <phoneticPr fontId="8"/>
  </si>
  <si>
    <t>医療法人社団順心会大澤病院</t>
    <phoneticPr fontId="8"/>
  </si>
  <si>
    <t>医療法人社団神戸低侵襲がん医療センター</t>
    <phoneticPr fontId="8"/>
  </si>
  <si>
    <t>医療法人社団中井病院</t>
    <phoneticPr fontId="8"/>
  </si>
  <si>
    <t>医療法人社団明芳会明芳病院</t>
    <phoneticPr fontId="8"/>
  </si>
  <si>
    <t>医療法人社団六心会恒生病院</t>
    <phoneticPr fontId="8"/>
  </si>
  <si>
    <t>医療法人社団菫会伊川谷病院</t>
    <phoneticPr fontId="8"/>
  </si>
  <si>
    <t>医療法人川崎病院</t>
    <phoneticPr fontId="8"/>
  </si>
  <si>
    <t>医療法人楠和会公文病院</t>
    <phoneticPr fontId="8"/>
  </si>
  <si>
    <t>医療法人博愛会広野高原病院</t>
    <phoneticPr fontId="8"/>
  </si>
  <si>
    <t>社会医療法人榮昌会吉田病院</t>
    <phoneticPr fontId="8"/>
  </si>
  <si>
    <t>神戸市立西神戸医療センター</t>
    <phoneticPr fontId="8"/>
  </si>
  <si>
    <t>28107神戸市須磨区</t>
    <rPh sb="5" eb="8">
      <t>コウベシ</t>
    </rPh>
    <rPh sb="8" eb="11">
      <t>スマク</t>
    </rPh>
    <phoneticPr fontId="8"/>
  </si>
  <si>
    <t>28101神戸市東灘区</t>
    <rPh sb="5" eb="8">
      <t>コウベシ</t>
    </rPh>
    <rPh sb="8" eb="11">
      <t>ヒガシナダク</t>
    </rPh>
    <phoneticPr fontId="8"/>
  </si>
  <si>
    <t>28109神戸市北区</t>
    <rPh sb="5" eb="8">
      <t>コウベシ</t>
    </rPh>
    <rPh sb="8" eb="10">
      <t>キタク</t>
    </rPh>
    <phoneticPr fontId="8"/>
  </si>
  <si>
    <t>28102神戸市灘区</t>
    <rPh sb="5" eb="8">
      <t>コウベシ</t>
    </rPh>
    <rPh sb="8" eb="10">
      <t>ナダク</t>
    </rPh>
    <phoneticPr fontId="8"/>
  </si>
  <si>
    <t>28105神戸市兵庫区</t>
    <rPh sb="5" eb="8">
      <t>コウベシ</t>
    </rPh>
    <rPh sb="8" eb="11">
      <t>ヒョウゴク</t>
    </rPh>
    <phoneticPr fontId="8"/>
  </si>
  <si>
    <t>28111神戸市西区</t>
    <rPh sb="5" eb="8">
      <t>コウベシ</t>
    </rPh>
    <rPh sb="8" eb="10">
      <t>ニシク</t>
    </rPh>
    <phoneticPr fontId="8"/>
  </si>
  <si>
    <t>高取産婦人科医院</t>
    <phoneticPr fontId="8"/>
  </si>
  <si>
    <t>28108神戸市垂水区</t>
    <rPh sb="5" eb="8">
      <t>コウベシ</t>
    </rPh>
    <rPh sb="8" eb="11">
      <t>タルミク</t>
    </rPh>
    <phoneticPr fontId="8"/>
  </si>
  <si>
    <t>医療法人社団健心会神戸ほくと病院</t>
    <phoneticPr fontId="8"/>
  </si>
  <si>
    <t>28106神戸市長田区</t>
    <rPh sb="5" eb="8">
      <t>コウベシ</t>
    </rPh>
    <rPh sb="8" eb="11">
      <t>ナガタク</t>
    </rPh>
    <phoneticPr fontId="8"/>
  </si>
  <si>
    <t>28110神戸市中央区</t>
    <rPh sb="5" eb="8">
      <t>コウベシ</t>
    </rPh>
    <rPh sb="8" eb="11">
      <t>チュウオウク</t>
    </rPh>
    <phoneticPr fontId="8"/>
  </si>
  <si>
    <t>医療法人社団兼誠会杉安病院（つかぐち病院）</t>
    <rPh sb="18" eb="20">
      <t>ビョウイン</t>
    </rPh>
    <phoneticPr fontId="8"/>
  </si>
  <si>
    <t>医療法人晴風園伊丹せいふう病院</t>
    <phoneticPr fontId="8"/>
  </si>
  <si>
    <t>医療法人晴風園今井病院</t>
    <phoneticPr fontId="8"/>
  </si>
  <si>
    <t>医療法人芳恵会三好病院</t>
    <phoneticPr fontId="8"/>
  </si>
  <si>
    <t>医療法人一誠会大原病院</t>
    <phoneticPr fontId="8"/>
  </si>
  <si>
    <t>医療法人喜望会谷向病院</t>
    <phoneticPr fontId="8"/>
  </si>
  <si>
    <t>医療法人社団智聖会安藤病院</t>
    <phoneticPr fontId="8"/>
  </si>
  <si>
    <t>医療法人社団慎正会みやそう病院</t>
    <phoneticPr fontId="8"/>
  </si>
  <si>
    <t>医療法人岡田病院</t>
    <phoneticPr fontId="8"/>
  </si>
  <si>
    <t>社会医療法人愛仁会尼崎だいもつ病院</t>
    <phoneticPr fontId="8"/>
  </si>
  <si>
    <t>医療法人社団祐生会祐生病院</t>
    <phoneticPr fontId="8"/>
  </si>
  <si>
    <t>医療法人敬愛会西宮敬愛会病院</t>
    <phoneticPr fontId="8"/>
  </si>
  <si>
    <t>医療法人敬愛会三田温泉病院</t>
    <phoneticPr fontId="8"/>
  </si>
  <si>
    <t>医療法人協和会第二協立病院</t>
    <phoneticPr fontId="8"/>
  </si>
  <si>
    <t>医療法人社団衿正会生駒病院</t>
    <phoneticPr fontId="8"/>
  </si>
  <si>
    <t>社会医療法人中央会尼崎中央病院</t>
    <phoneticPr fontId="8"/>
  </si>
  <si>
    <t>医療法人晋真会ベリタス病院</t>
    <phoneticPr fontId="8"/>
  </si>
  <si>
    <t>医療法人朗源会大隈病院</t>
    <phoneticPr fontId="8"/>
  </si>
  <si>
    <t>医療法人昭圭会南芦屋浜病院</t>
    <phoneticPr fontId="8"/>
  </si>
  <si>
    <t>医療法人晴風園阪神リハビリテーション病院</t>
    <phoneticPr fontId="8"/>
  </si>
  <si>
    <t>医療法人財団樹徳会上ヶ原病院</t>
    <phoneticPr fontId="8"/>
  </si>
  <si>
    <t>医療法人社団アガペ会アガペ甲山病院</t>
    <phoneticPr fontId="8"/>
  </si>
  <si>
    <t>医療法人晋真会ベリタス病院</t>
    <phoneticPr fontId="8"/>
  </si>
  <si>
    <t>医療法人社団吉徳会あさぎり病院</t>
    <phoneticPr fontId="8"/>
  </si>
  <si>
    <t>姫路聖マリア病院</t>
    <phoneticPr fontId="8"/>
  </si>
  <si>
    <t>K2801神戸</t>
    <rPh sb="5" eb="7">
      <t>コウベ</t>
    </rPh>
    <phoneticPr fontId="8"/>
  </si>
  <si>
    <t>K2802阪神南</t>
    <rPh sb="5" eb="7">
      <t>ハンシン</t>
    </rPh>
    <rPh sb="7" eb="8">
      <t>ミナミ</t>
    </rPh>
    <phoneticPr fontId="8"/>
  </si>
  <si>
    <t>K2803阪神北</t>
    <rPh sb="5" eb="7">
      <t>ハンシン</t>
    </rPh>
    <rPh sb="7" eb="8">
      <t>キタ</t>
    </rPh>
    <phoneticPr fontId="8"/>
  </si>
  <si>
    <t>K2804東播磨</t>
    <rPh sb="5" eb="6">
      <t>ヒガシ</t>
    </rPh>
    <rPh sb="6" eb="8">
      <t>ハリマ</t>
    </rPh>
    <phoneticPr fontId="8"/>
  </si>
  <si>
    <t>K2805北播磨</t>
    <rPh sb="5" eb="6">
      <t>キタ</t>
    </rPh>
    <rPh sb="6" eb="8">
      <t>ハリマ</t>
    </rPh>
    <phoneticPr fontId="8"/>
  </si>
  <si>
    <t>K2806中播磨</t>
    <rPh sb="5" eb="6">
      <t>ナカ</t>
    </rPh>
    <rPh sb="6" eb="8">
      <t>ハリマ</t>
    </rPh>
    <phoneticPr fontId="8"/>
  </si>
  <si>
    <t>K2807西播磨</t>
    <rPh sb="5" eb="6">
      <t>ニシ</t>
    </rPh>
    <rPh sb="6" eb="8">
      <t>ハリマ</t>
    </rPh>
    <phoneticPr fontId="8"/>
  </si>
  <si>
    <t>K2808但馬</t>
    <rPh sb="5" eb="7">
      <t>タジマ</t>
    </rPh>
    <phoneticPr fontId="8"/>
  </si>
  <si>
    <t>K2809丹波</t>
    <rPh sb="5" eb="7">
      <t>タンバ</t>
    </rPh>
    <phoneticPr fontId="8"/>
  </si>
  <si>
    <t>K2810淡路</t>
    <rPh sb="5" eb="7">
      <t>アワジ</t>
    </rPh>
    <phoneticPr fontId="8"/>
  </si>
  <si>
    <t>休棟中(再開予定)</t>
    <phoneticPr fontId="8"/>
  </si>
  <si>
    <t>休棟中(廃止予定)</t>
    <phoneticPr fontId="8"/>
  </si>
  <si>
    <t>阪神南</t>
    <rPh sb="0" eb="2">
      <t>ハンシン</t>
    </rPh>
    <rPh sb="2" eb="3">
      <t>ミナミ</t>
    </rPh>
    <phoneticPr fontId="8"/>
  </si>
  <si>
    <t>阪神北</t>
    <rPh sb="0" eb="2">
      <t>ハンシン</t>
    </rPh>
    <rPh sb="2" eb="3">
      <t>キタ</t>
    </rPh>
    <phoneticPr fontId="8"/>
  </si>
  <si>
    <t>中播磨</t>
    <rPh sb="0" eb="1">
      <t>ナカ</t>
    </rPh>
    <rPh sb="1" eb="3">
      <t>ハリマ</t>
    </rPh>
    <phoneticPr fontId="8"/>
  </si>
  <si>
    <t>西播磨</t>
    <rPh sb="0" eb="1">
      <t>ニシ</t>
    </rPh>
    <rPh sb="1" eb="3">
      <t>ハリマ</t>
    </rPh>
    <phoneticPr fontId="8"/>
  </si>
  <si>
    <t>休棟中(廃止予定)</t>
    <phoneticPr fontId="8"/>
  </si>
  <si>
    <t>休棟中(再開予定)</t>
    <phoneticPr fontId="8"/>
  </si>
  <si>
    <t>休棟中(再開予定)</t>
    <phoneticPr fontId="8"/>
  </si>
  <si>
    <t>休棟中(廃止予定)</t>
    <phoneticPr fontId="8"/>
  </si>
  <si>
    <t>休棟中(廃止予定)</t>
    <phoneticPr fontId="8"/>
  </si>
  <si>
    <t>休棟中(再開予定)</t>
    <phoneticPr fontId="8"/>
  </si>
  <si>
    <t>計チェック</t>
    <rPh sb="0" eb="1">
      <t>ケイ</t>
    </rPh>
    <phoneticPr fontId="8"/>
  </si>
  <si>
    <t>必要</t>
    <rPh sb="0" eb="2">
      <t>ヒツヨウ</t>
    </rPh>
    <phoneticPr fontId="8"/>
  </si>
  <si>
    <t>R7</t>
    <phoneticPr fontId="8"/>
  </si>
  <si>
    <t>不足過剰</t>
    <rPh sb="0" eb="2">
      <t>フソク</t>
    </rPh>
    <rPh sb="2" eb="4">
      <t>カジョウ</t>
    </rPh>
    <phoneticPr fontId="8"/>
  </si>
  <si>
    <t>H30-R7</t>
    <phoneticPr fontId="8"/>
  </si>
  <si>
    <t xml:space="preserve">H29-R7 </t>
    <phoneticPr fontId="8"/>
  </si>
  <si>
    <t>但馬圏域</t>
    <rPh sb="0" eb="2">
      <t>タジマ</t>
    </rPh>
    <rPh sb="2" eb="4">
      <t>ケンイキ</t>
    </rPh>
    <phoneticPr fontId="8"/>
  </si>
  <si>
    <t>28223丹波市</t>
    <rPh sb="5" eb="8">
      <t>タンバシ</t>
    </rPh>
    <phoneticPr fontId="8"/>
  </si>
  <si>
    <t>　受けている病床数</t>
    <rPh sb="1" eb="2">
      <t>ウ</t>
    </rPh>
    <rPh sb="6" eb="8">
      <t>ビョウショウ</t>
    </rPh>
    <rPh sb="8" eb="9">
      <t>スウ</t>
    </rPh>
    <phoneticPr fontId="8"/>
  </si>
  <si>
    <t>　患者を収容しなかった病床数を除いた病床数をいう。</t>
    <rPh sb="1" eb="3">
      <t>カンジャ</t>
    </rPh>
    <rPh sb="4" eb="6">
      <t>シュウヨウ</t>
    </rPh>
    <rPh sb="11" eb="14">
      <t>ビョウショウスウ</t>
    </rPh>
    <rPh sb="15" eb="16">
      <t>ノゾ</t>
    </rPh>
    <rPh sb="18" eb="21">
      <t>ビョウショウスウ</t>
    </rPh>
    <phoneticPr fontId="8"/>
  </si>
  <si>
    <t>※２　稼働病床数は、許可病床数から前年７月１日から６月30日までの過去１年間に一度も入院</t>
    <rPh sb="10" eb="12">
      <t>キョカ</t>
    </rPh>
    <rPh sb="12" eb="15">
      <t>ビョウショウスウ</t>
    </rPh>
    <rPh sb="33" eb="35">
      <t>カコ</t>
    </rPh>
    <rPh sb="36" eb="38">
      <t>ネンカン</t>
    </rPh>
    <rPh sb="39" eb="41">
      <t>イチド</t>
    </rPh>
    <rPh sb="42" eb="44">
      <t>ニュウイン</t>
    </rPh>
    <phoneticPr fontId="8"/>
  </si>
  <si>
    <t>※１　許可病床数は、各年7月１日時点で医療法第７条第１項から第３項に基づいて開設許可を、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8"/>
  </si>
  <si>
    <t>※３　※１・２の結果、各年７月１日時点で休棟中であっても、６月30日以前に稼働していた場合は、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カドウ</t>
    </rPh>
    <rPh sb="43" eb="45">
      <t>バアイ</t>
    </rPh>
    <phoneticPr fontId="8"/>
  </si>
  <si>
    <t>　　　休棟中（今後再開・今後廃止）であっても稼働病床数として計上されることになる。</t>
    <rPh sb="3" eb="6">
      <t>キュウトウチュウ</t>
    </rPh>
    <rPh sb="7" eb="9">
      <t>コンゴ</t>
    </rPh>
    <rPh sb="9" eb="11">
      <t>サイカイ</t>
    </rPh>
    <rPh sb="12" eb="14">
      <t>コンゴ</t>
    </rPh>
    <rPh sb="14" eb="16">
      <t>ハイシ</t>
    </rPh>
    <rPh sb="22" eb="24">
      <t>カドウ</t>
    </rPh>
    <rPh sb="24" eb="26">
      <t>ビョウショウ</t>
    </rPh>
    <rPh sb="26" eb="27">
      <t>スウ</t>
    </rPh>
    <rPh sb="30" eb="32">
      <t>ケイジョウ</t>
    </rPh>
    <phoneticPr fontId="8"/>
  </si>
  <si>
    <t>※１　許可病床数は、各年7月１日時点で医療法第７条第１項から第３項に基づいて開設許可を、受けている病床数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8"/>
  </si>
  <si>
    <t>※２　稼働病床数は、許可病床数から前年７月１日から６月30日までの過去１年間に一度も入院患者を収容しなかった病床数を除いた病床数</t>
    <rPh sb="10" eb="12">
      <t>キョカ</t>
    </rPh>
    <rPh sb="12" eb="15">
      <t>ビョウショウスウ</t>
    </rPh>
    <rPh sb="33" eb="35">
      <t>カコ</t>
    </rPh>
    <rPh sb="36" eb="38">
      <t>ネンカン</t>
    </rPh>
    <rPh sb="39" eb="41">
      <t>イチド</t>
    </rPh>
    <rPh sb="42" eb="44">
      <t>ニュウイン</t>
    </rPh>
    <phoneticPr fontId="8"/>
  </si>
  <si>
    <t>※３　※１・２の結果、各年７月１日時点で休棟中であっても、６月30日以前に稼働していた場合は、休棟中（今後再開・今後廃止）であっても稼働病床数として計上されることになる。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カドウ</t>
    </rPh>
    <rPh sb="43" eb="45">
      <t>バアイ</t>
    </rPh>
    <phoneticPr fontId="8"/>
  </si>
  <si>
    <t>社会医療法人渡邊高記念会西宮渡辺病院</t>
    <phoneticPr fontId="8"/>
  </si>
  <si>
    <t>医療法人社団アガペ会アガペ甲山病院</t>
    <phoneticPr fontId="8"/>
  </si>
  <si>
    <t>医療法人社団立花内科産婦人科医院</t>
    <phoneticPr fontId="8"/>
  </si>
  <si>
    <t>医療法人社団西宮回生病院</t>
    <phoneticPr fontId="8"/>
  </si>
  <si>
    <t>医療法人社団尚仁会平島病院</t>
    <phoneticPr fontId="8"/>
  </si>
  <si>
    <t>医療法人社団高橋産婦人科医院</t>
    <phoneticPr fontId="8"/>
  </si>
  <si>
    <t>医療法人社団星晶会あおい病院</t>
    <phoneticPr fontId="8"/>
  </si>
  <si>
    <t>医療法人社団慎正会みやそう病院</t>
    <phoneticPr fontId="8"/>
  </si>
  <si>
    <t>医療法人社団尚仁会平島病院</t>
    <phoneticPr fontId="8"/>
  </si>
  <si>
    <t>医療法人社団秀明会遠谷眼科</t>
    <phoneticPr fontId="8"/>
  </si>
  <si>
    <t>医療法人昭圭会南芦屋浜病院</t>
    <phoneticPr fontId="8"/>
  </si>
  <si>
    <t>医療法人旭会園田病院</t>
    <phoneticPr fontId="8"/>
  </si>
  <si>
    <t>医療法人尼崎厚生会立花病院</t>
    <phoneticPr fontId="8"/>
  </si>
  <si>
    <t>医療法人尚和会宝塚第一病院</t>
    <phoneticPr fontId="8"/>
  </si>
  <si>
    <t>医療法人社団緑水会北摂中央病院</t>
    <phoneticPr fontId="8"/>
  </si>
  <si>
    <t>医療法人純徳会田中病院</t>
    <phoneticPr fontId="8"/>
  </si>
  <si>
    <t>医療法人社団豊明会常岡病院</t>
    <phoneticPr fontId="8"/>
  </si>
  <si>
    <t>医療法人社団正名会池田病院</t>
    <phoneticPr fontId="8"/>
  </si>
  <si>
    <t>医療法人社団星晶会星優クリニック</t>
    <phoneticPr fontId="8"/>
  </si>
  <si>
    <t>第２西原クリニック</t>
    <phoneticPr fontId="8"/>
  </si>
  <si>
    <t>22829249</t>
    <phoneticPr fontId="8"/>
  </si>
  <si>
    <t>22829431</t>
    <phoneticPr fontId="8"/>
  </si>
  <si>
    <t>22829018</t>
    <phoneticPr fontId="8"/>
  </si>
  <si>
    <t>12829404</t>
    <phoneticPr fontId="8"/>
  </si>
  <si>
    <t>公立学校共済組合近畿中央病院</t>
    <phoneticPr fontId="8"/>
  </si>
  <si>
    <t>12829332</t>
    <phoneticPr fontId="8"/>
  </si>
  <si>
    <t>12829370</t>
    <phoneticPr fontId="8"/>
  </si>
  <si>
    <t>12829269</t>
    <phoneticPr fontId="8"/>
  </si>
  <si>
    <t>12830045</t>
    <phoneticPr fontId="8"/>
  </si>
  <si>
    <t>12830025</t>
    <phoneticPr fontId="8"/>
  </si>
  <si>
    <t>医療法人敬愛会西宮敬愛会病院</t>
    <phoneticPr fontId="8"/>
  </si>
  <si>
    <t>医療法人敬愛会三田高原病院</t>
    <phoneticPr fontId="8"/>
  </si>
  <si>
    <t>22829028</t>
    <phoneticPr fontId="8"/>
  </si>
  <si>
    <t>医療法人社団智聖会安藤病院</t>
    <phoneticPr fontId="8"/>
  </si>
  <si>
    <t>12830180</t>
    <phoneticPr fontId="8"/>
  </si>
  <si>
    <t>12829310</t>
    <phoneticPr fontId="8"/>
  </si>
  <si>
    <t>12829479</t>
    <phoneticPr fontId="8"/>
  </si>
  <si>
    <t>12830161</t>
    <phoneticPr fontId="8"/>
  </si>
  <si>
    <t>医療法人財団樹徳会上ヶ原病院</t>
    <phoneticPr fontId="8"/>
  </si>
  <si>
    <t>12830129</t>
    <phoneticPr fontId="8"/>
  </si>
  <si>
    <t>12830113</t>
    <phoneticPr fontId="8"/>
  </si>
  <si>
    <t>12830075</t>
    <phoneticPr fontId="8"/>
  </si>
  <si>
    <t>12830058</t>
    <phoneticPr fontId="8"/>
  </si>
  <si>
    <t>12828097</t>
    <phoneticPr fontId="8"/>
  </si>
  <si>
    <t>22828222</t>
    <phoneticPr fontId="8"/>
  </si>
  <si>
    <t>22828479</t>
    <phoneticPr fontId="8"/>
  </si>
  <si>
    <t>医療法人社団吉江胃腸科外科</t>
    <rPh sb="0" eb="2">
      <t>イリョウ</t>
    </rPh>
    <rPh sb="2" eb="4">
      <t>ホウジン</t>
    </rPh>
    <rPh sb="4" eb="6">
      <t>シャダン</t>
    </rPh>
    <phoneticPr fontId="8"/>
  </si>
  <si>
    <t>22830027</t>
    <phoneticPr fontId="8"/>
  </si>
  <si>
    <t>医療法人永仁会尼崎永仁会病院【2019.9.30無床化】</t>
    <rPh sb="24" eb="26">
      <t>ムショウ</t>
    </rPh>
    <rPh sb="26" eb="27">
      <t>カ</t>
    </rPh>
    <phoneticPr fontId="8"/>
  </si>
  <si>
    <t>医療法人岡田病院</t>
    <phoneticPr fontId="8"/>
  </si>
  <si>
    <t>12830042</t>
    <phoneticPr fontId="8"/>
  </si>
  <si>
    <t>12830143</t>
    <phoneticPr fontId="8"/>
  </si>
  <si>
    <t>12830077</t>
    <phoneticPr fontId="8"/>
  </si>
  <si>
    <t>12830085</t>
    <phoneticPr fontId="8"/>
  </si>
  <si>
    <t>27203明石市</t>
    <rPh sb="5" eb="8">
      <t>アカシシ</t>
    </rPh>
    <phoneticPr fontId="8"/>
  </si>
  <si>
    <t>医療法人回起会奥産婦人科</t>
    <phoneticPr fontId="8"/>
  </si>
  <si>
    <t>28203明石市</t>
    <rPh sb="5" eb="8">
      <t>アカシシ</t>
    </rPh>
    <phoneticPr fontId="8"/>
  </si>
  <si>
    <t>22829069</t>
    <phoneticPr fontId="8"/>
  </si>
  <si>
    <t>28203明石市</t>
    <phoneticPr fontId="8"/>
  </si>
  <si>
    <t>医療法人沖縄徳洲会高砂西部病院</t>
    <phoneticPr fontId="8"/>
  </si>
  <si>
    <t>28218小野市</t>
    <rPh sb="5" eb="8">
      <t>オノシ</t>
    </rPh>
    <phoneticPr fontId="8"/>
  </si>
  <si>
    <t>28213西脇市</t>
    <rPh sb="5" eb="8">
      <t>ニシワキシ</t>
    </rPh>
    <phoneticPr fontId="8"/>
  </si>
  <si>
    <t>28213西脇市</t>
    <phoneticPr fontId="8"/>
  </si>
  <si>
    <t>12829350</t>
    <phoneticPr fontId="8"/>
  </si>
  <si>
    <t>12829024</t>
    <phoneticPr fontId="8"/>
  </si>
  <si>
    <t>レディースクリニックごとう【H30.5無床化】</t>
    <rPh sb="19" eb="21">
      <t>ムショウ</t>
    </rPh>
    <rPh sb="21" eb="22">
      <t>カ</t>
    </rPh>
    <phoneticPr fontId="8"/>
  </si>
  <si>
    <t>休棟中(廃止予定)</t>
    <rPh sb="4" eb="6">
      <t>ハイシ</t>
    </rPh>
    <rPh sb="6" eb="8">
      <t>ヨテイ</t>
    </rPh>
    <phoneticPr fontId="8"/>
  </si>
  <si>
    <t>休棟中(廃止予定)</t>
    <rPh sb="4" eb="6">
      <t>ハイシ</t>
    </rPh>
    <phoneticPr fontId="8"/>
  </si>
  <si>
    <t>コード</t>
    <phoneticPr fontId="8"/>
  </si>
  <si>
    <t>医療機関名</t>
    <rPh sb="0" eb="2">
      <t>イリョウ</t>
    </rPh>
    <rPh sb="2" eb="5">
      <t>キカンメイ</t>
    </rPh>
    <phoneticPr fontId="8"/>
  </si>
  <si>
    <t>圏域(地域）</t>
    <rPh sb="0" eb="2">
      <t>ケンイキ</t>
    </rPh>
    <rPh sb="3" eb="5">
      <t>チイキ</t>
    </rPh>
    <phoneticPr fontId="8"/>
  </si>
  <si>
    <t>市町</t>
    <rPh sb="0" eb="2">
      <t>シチョウ</t>
    </rPh>
    <phoneticPr fontId="8"/>
  </si>
  <si>
    <t>医療機能</t>
    <rPh sb="0" eb="2">
      <t>イリョウ</t>
    </rPh>
    <rPh sb="2" eb="4">
      <t>キノウ</t>
    </rPh>
    <phoneticPr fontId="8"/>
  </si>
  <si>
    <t>医療機能</t>
    <phoneticPr fontId="8"/>
  </si>
  <si>
    <t>許可</t>
    <rPh sb="0" eb="2">
      <t>キョカ</t>
    </rPh>
    <phoneticPr fontId="8"/>
  </si>
  <si>
    <t>　　　このため、7月１日時点での最新の稼働病床数を把握するため、休棟中（今後再開・今後廃止）の場合の稼働病床数は０として上記は計算している。</t>
    <rPh sb="9" eb="10">
      <t>ガツ</t>
    </rPh>
    <rPh sb="11" eb="12">
      <t>ニチ</t>
    </rPh>
    <rPh sb="12" eb="14">
      <t>ジテン</t>
    </rPh>
    <rPh sb="16" eb="18">
      <t>サイシン</t>
    </rPh>
    <rPh sb="19" eb="21">
      <t>カドウ</t>
    </rPh>
    <rPh sb="21" eb="24">
      <t>ビョウショウスウ</t>
    </rPh>
    <rPh sb="25" eb="27">
      <t>ハアク</t>
    </rPh>
    <rPh sb="32" eb="35">
      <t>キュウトウチュウ</t>
    </rPh>
    <rPh sb="36" eb="38">
      <t>コンゴ</t>
    </rPh>
    <rPh sb="38" eb="40">
      <t>サイカイ</t>
    </rPh>
    <rPh sb="41" eb="43">
      <t>コンゴ</t>
    </rPh>
    <rPh sb="43" eb="45">
      <t>ハイシ</t>
    </rPh>
    <rPh sb="47" eb="49">
      <t>バアイ</t>
    </rPh>
    <rPh sb="50" eb="52">
      <t>カドウ</t>
    </rPh>
    <rPh sb="52" eb="55">
      <t>ビョウショウスウ</t>
    </rPh>
    <rPh sb="60" eb="62">
      <t>ジョウキ</t>
    </rPh>
    <rPh sb="63" eb="65">
      <t>ケイサン</t>
    </rPh>
    <phoneticPr fontId="8"/>
  </si>
  <si>
    <t>※許可は9ではないか。</t>
    <rPh sb="1" eb="3">
      <t>キョカ</t>
    </rPh>
    <phoneticPr fontId="8"/>
  </si>
  <si>
    <t>阪神南</t>
    <phoneticPr fontId="8"/>
  </si>
  <si>
    <t>阪神北</t>
    <phoneticPr fontId="8"/>
  </si>
  <si>
    <t>中播磨</t>
    <phoneticPr fontId="8"/>
  </si>
  <si>
    <t>西播磨</t>
    <phoneticPr fontId="8"/>
  </si>
  <si>
    <t>医療法人社団医仁会ふくやま病院（旧:譜久山病院）</t>
    <rPh sb="16" eb="17">
      <t>キュウ</t>
    </rPh>
    <rPh sb="18" eb="19">
      <t>フ</t>
    </rPh>
    <rPh sb="19" eb="20">
      <t>ク</t>
    </rPh>
    <rPh sb="20" eb="21">
      <t>ヤマ</t>
    </rPh>
    <rPh sb="21" eb="23">
      <t>ビョウイン</t>
    </rPh>
    <phoneticPr fontId="8"/>
  </si>
  <si>
    <t>医療法人社団医仁会譜久山病院（現：ふくやま病院）</t>
    <rPh sb="15" eb="16">
      <t>ゲン</t>
    </rPh>
    <rPh sb="21" eb="23">
      <t>ビョウイン</t>
    </rPh>
    <phoneticPr fontId="8"/>
  </si>
  <si>
    <t>※H29.11改称</t>
    <rPh sb="7" eb="9">
      <t>カイショウ</t>
    </rPh>
    <phoneticPr fontId="8"/>
  </si>
  <si>
    <t>医療法人社団医仁会譜久山病院（現：ふくやま病院）</t>
    <phoneticPr fontId="8"/>
  </si>
  <si>
    <t>社会医療法人渡邊高記念会西宮渡辺病院</t>
    <phoneticPr fontId="8"/>
  </si>
  <si>
    <t>医療法人愛心会東宝塚さとう病院</t>
    <phoneticPr fontId="8"/>
  </si>
  <si>
    <t>兵庫県立姫路循環器病センター</t>
    <phoneticPr fontId="8"/>
  </si>
  <si>
    <t>姫路赤十字病院</t>
    <phoneticPr fontId="8"/>
  </si>
  <si>
    <t>全県</t>
    <rPh sb="0" eb="2">
      <t>ゼンケン</t>
    </rPh>
    <phoneticPr fontId="8"/>
  </si>
  <si>
    <t>平成30年度医療機能別病床数</t>
    <rPh sb="0" eb="2">
      <t>ヘイセイ</t>
    </rPh>
    <rPh sb="13" eb="14">
      <t>スウ</t>
    </rPh>
    <phoneticPr fontId="8"/>
  </si>
  <si>
    <t>※３　※１・２の結果、各年７月１日時点で休棟中であっても、６月30日以前に稼働していた場合は、休棟中（今後再開・今後廃止）であっても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カドウ</t>
    </rPh>
    <rPh sb="43" eb="45">
      <t>バアイ</t>
    </rPh>
    <phoneticPr fontId="8"/>
  </si>
  <si>
    <t>　　　稼働病床数として計上されることになる。</t>
    <phoneticPr fontId="8"/>
  </si>
  <si>
    <t>　　　このため、7月１日時点での最新の稼働病床数を把握するため、休棟中（今後再開・今後廃止）の場合の稼働病床数は０として</t>
    <phoneticPr fontId="8"/>
  </si>
  <si>
    <t>　　　上記は計算している。</t>
    <phoneticPr fontId="8"/>
  </si>
  <si>
    <t>医療法人社団景珠会八重垣病院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</si>
</sst>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4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7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9.9"/>
      <color indexed="12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9" fillId="0" borderId="0">
      <alignment vertical="center"/>
    </xf>
    <xf numFmtId="0" fontId="16" fillId="0" borderId="0"/>
    <xf numFmtId="0" fontId="20" fillId="0" borderId="0"/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6" fillId="0" borderId="0"/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6" fillId="0" borderId="0"/>
    <xf numFmtId="0" fontId="20" fillId="0" borderId="0"/>
    <xf numFmtId="0" fontId="16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>
      <alignment vertical="center"/>
    </xf>
    <xf numFmtId="0" fontId="14" fillId="0" borderId="0" xfId="0" applyFont="1" applyAlignment="1">
      <alignment horizontal="right" vertical="center"/>
    </xf>
    <xf numFmtId="49" fontId="13" fillId="0" borderId="0" xfId="0" applyNumberFormat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38" fontId="19" fillId="0" borderId="0" xfId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shrinkToFit="1"/>
    </xf>
    <xf numFmtId="49" fontId="41" fillId="0" borderId="0" xfId="0" applyNumberFormat="1" applyFont="1" applyFill="1" applyBorder="1" applyAlignment="1">
      <alignment vertical="center" shrinkToFit="1"/>
    </xf>
    <xf numFmtId="0" fontId="42" fillId="0" borderId="0" xfId="0" applyFont="1" applyFill="1" applyBorder="1" applyAlignment="1">
      <alignment vertical="center"/>
    </xf>
    <xf numFmtId="49" fontId="12" fillId="0" borderId="0" xfId="0" applyNumberFormat="1" applyFont="1" applyFill="1" applyAlignment="1"/>
    <xf numFmtId="0" fontId="12" fillId="0" borderId="0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1" applyNumberFormat="1" applyFont="1" applyFill="1" applyBorder="1" applyAlignment="1">
      <alignment vertical="center" shrinkToFit="1"/>
    </xf>
    <xf numFmtId="0" fontId="19" fillId="0" borderId="0" xfId="1" applyNumberFormat="1" applyFont="1" applyFill="1" applyBorder="1" applyAlignment="1">
      <alignment vertical="center" shrinkToFit="1"/>
    </xf>
    <xf numFmtId="0" fontId="12" fillId="33" borderId="0" xfId="0" applyFont="1" applyFill="1">
      <alignment vertical="center"/>
    </xf>
    <xf numFmtId="0" fontId="12" fillId="0" borderId="0" xfId="219" applyFont="1"/>
    <xf numFmtId="0" fontId="0" fillId="0" borderId="0" xfId="0" applyFont="1">
      <alignment vertical="center"/>
    </xf>
    <xf numFmtId="38" fontId="12" fillId="0" borderId="0" xfId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2" fillId="0" borderId="0" xfId="0" applyFont="1" applyFill="1" applyAlignment="1">
      <alignment vertical="center"/>
    </xf>
    <xf numFmtId="38" fontId="43" fillId="0" borderId="0" xfId="1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shrinkToFit="1"/>
    </xf>
    <xf numFmtId="0" fontId="12" fillId="0" borderId="0" xfId="0" applyFont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12" fillId="33" borderId="0" xfId="0" applyNumberFormat="1" applyFont="1" applyFill="1">
      <alignment vertical="center"/>
    </xf>
    <xf numFmtId="176" fontId="12" fillId="0" borderId="0" xfId="0" applyNumberFormat="1" applyFont="1" applyFill="1" applyAlignment="1"/>
    <xf numFmtId="176" fontId="17" fillId="0" borderId="0" xfId="0" applyNumberFormat="1" applyFont="1" applyFill="1" applyAlignment="1"/>
    <xf numFmtId="176" fontId="12" fillId="0" borderId="0" xfId="0" applyNumberFormat="1" applyFont="1" applyFill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176" fontId="12" fillId="0" borderId="0" xfId="0" applyNumberFormat="1" applyFont="1" applyFill="1" applyAlignment="1">
      <alignment vertical="center"/>
    </xf>
    <xf numFmtId="176" fontId="12" fillId="33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Alignment="1">
      <alignment horizontal="right"/>
    </xf>
    <xf numFmtId="176" fontId="12" fillId="0" borderId="0" xfId="0" applyNumberFormat="1" applyFont="1" applyFill="1">
      <alignment vertical="center"/>
    </xf>
    <xf numFmtId="38" fontId="12" fillId="0" borderId="10" xfId="1" applyFont="1" applyBorder="1">
      <alignment vertical="center"/>
    </xf>
    <xf numFmtId="38" fontId="12" fillId="0" borderId="16" xfId="1" applyFont="1" applyFill="1" applyBorder="1">
      <alignment vertical="center"/>
    </xf>
    <xf numFmtId="38" fontId="12" fillId="0" borderId="10" xfId="1" applyFont="1" applyFill="1" applyBorder="1">
      <alignment vertical="center"/>
    </xf>
    <xf numFmtId="176" fontId="12" fillId="0" borderId="0" xfId="219" applyNumberFormat="1" applyFont="1" applyFill="1"/>
    <xf numFmtId="49" fontId="12" fillId="0" borderId="0" xfId="0" applyNumberFormat="1" applyFont="1" applyFill="1" applyAlignment="1">
      <alignment horizontal="left"/>
    </xf>
    <xf numFmtId="0" fontId="10" fillId="0" borderId="0" xfId="219"/>
    <xf numFmtId="0" fontId="12" fillId="0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38" fontId="12" fillId="0" borderId="13" xfId="1" applyFont="1" applyFill="1" applyBorder="1">
      <alignment vertical="center"/>
    </xf>
    <xf numFmtId="38" fontId="12" fillId="34" borderId="10" xfId="1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34" borderId="10" xfId="0" applyFont="1" applyFill="1" applyBorder="1">
      <alignment vertical="center"/>
    </xf>
    <xf numFmtId="38" fontId="12" fillId="0" borderId="10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vertical="center"/>
    </xf>
    <xf numFmtId="38" fontId="12" fillId="0" borderId="16" xfId="0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2" fillId="33" borderId="0" xfId="0" applyFont="1" applyFill="1" applyAlignment="1">
      <alignment horizontal="center" vertical="center"/>
    </xf>
    <xf numFmtId="0" fontId="44" fillId="0" borderId="0" xfId="0" applyFont="1" applyBorder="1">
      <alignment vertical="center"/>
    </xf>
    <xf numFmtId="0" fontId="44" fillId="0" borderId="0" xfId="0" applyFont="1" applyFill="1" applyBorder="1">
      <alignment vertical="center"/>
    </xf>
    <xf numFmtId="176" fontId="12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12" fillId="0" borderId="13" xfId="0" applyFont="1" applyFill="1" applyBorder="1">
      <alignment vertical="center"/>
    </xf>
    <xf numFmtId="38" fontId="12" fillId="0" borderId="21" xfId="1" applyFont="1" applyFill="1" applyBorder="1">
      <alignment vertical="center"/>
    </xf>
    <xf numFmtId="38" fontId="12" fillId="0" borderId="29" xfId="1" applyFont="1" applyFill="1" applyBorder="1">
      <alignment vertical="center"/>
    </xf>
    <xf numFmtId="38" fontId="12" fillId="0" borderId="18" xfId="1" applyFont="1" applyFill="1" applyBorder="1">
      <alignment vertical="center"/>
    </xf>
    <xf numFmtId="38" fontId="12" fillId="0" borderId="19" xfId="1" applyFont="1" applyFill="1" applyBorder="1">
      <alignment vertical="center"/>
    </xf>
    <xf numFmtId="0" fontId="12" fillId="0" borderId="10" xfId="0" applyFont="1" applyFill="1" applyBorder="1">
      <alignment vertical="center"/>
    </xf>
    <xf numFmtId="38" fontId="12" fillId="0" borderId="22" xfId="1" applyFont="1" applyFill="1" applyBorder="1">
      <alignment vertical="center"/>
    </xf>
    <xf numFmtId="38" fontId="12" fillId="0" borderId="30" xfId="1" applyFont="1" applyFill="1" applyBorder="1">
      <alignment vertical="center"/>
    </xf>
    <xf numFmtId="0" fontId="12" fillId="0" borderId="16" xfId="0" applyFont="1" applyFill="1" applyBorder="1">
      <alignment vertical="center"/>
    </xf>
    <xf numFmtId="38" fontId="12" fillId="0" borderId="23" xfId="1" applyFont="1" applyFill="1" applyBorder="1">
      <alignment vertical="center"/>
    </xf>
    <xf numFmtId="38" fontId="12" fillId="0" borderId="31" xfId="1" applyFont="1" applyFill="1" applyBorder="1">
      <alignment vertical="center"/>
    </xf>
    <xf numFmtId="38" fontId="12" fillId="0" borderId="15" xfId="1" applyFont="1" applyFill="1" applyBorder="1">
      <alignment vertical="center"/>
    </xf>
    <xf numFmtId="38" fontId="12" fillId="0" borderId="17" xfId="1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5" xfId="0" applyFont="1" applyFill="1" applyBorder="1">
      <alignment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38" fontId="12" fillId="0" borderId="11" xfId="1" applyFont="1" applyFill="1" applyBorder="1">
      <alignment vertical="center"/>
    </xf>
    <xf numFmtId="38" fontId="12" fillId="0" borderId="28" xfId="1" applyFont="1" applyFill="1" applyBorder="1">
      <alignment vertical="center"/>
    </xf>
    <xf numFmtId="38" fontId="12" fillId="0" borderId="32" xfId="1" applyFont="1" applyFill="1" applyBorder="1">
      <alignment vertical="center"/>
    </xf>
    <xf numFmtId="38" fontId="12" fillId="0" borderId="24" xfId="1" applyFont="1" applyFill="1" applyBorder="1">
      <alignment vertical="center"/>
    </xf>
    <xf numFmtId="38" fontId="12" fillId="0" borderId="25" xfId="1" applyFont="1" applyFill="1" applyBorder="1">
      <alignment vertical="center"/>
    </xf>
    <xf numFmtId="38" fontId="12" fillId="0" borderId="12" xfId="1" applyFont="1" applyFill="1" applyBorder="1">
      <alignment vertical="center"/>
    </xf>
    <xf numFmtId="38" fontId="12" fillId="0" borderId="14" xfId="1" applyFont="1" applyFill="1" applyBorder="1">
      <alignment vertical="center"/>
    </xf>
    <xf numFmtId="38" fontId="12" fillId="0" borderId="23" xfId="0" applyNumberFormat="1" applyFont="1" applyFill="1" applyBorder="1">
      <alignment vertical="center"/>
    </xf>
    <xf numFmtId="38" fontId="12" fillId="0" borderId="31" xfId="0" applyNumberFormat="1" applyFont="1" applyFill="1" applyBorder="1">
      <alignment vertical="center"/>
    </xf>
    <xf numFmtId="38" fontId="12" fillId="0" borderId="15" xfId="0" applyNumberFormat="1" applyFont="1" applyFill="1" applyBorder="1">
      <alignment vertical="center"/>
    </xf>
    <xf numFmtId="38" fontId="12" fillId="0" borderId="17" xfId="0" applyNumberFormat="1" applyFont="1" applyFill="1" applyBorder="1">
      <alignment vertical="center"/>
    </xf>
    <xf numFmtId="0" fontId="12" fillId="0" borderId="31" xfId="0" applyFont="1" applyFill="1" applyBorder="1">
      <alignment vertical="center"/>
    </xf>
    <xf numFmtId="176" fontId="43" fillId="0" borderId="0" xfId="0" applyNumberFormat="1" applyFont="1" applyFill="1" applyAlignment="1">
      <alignment vertical="center"/>
    </xf>
    <xf numFmtId="176" fontId="43" fillId="0" borderId="0" xfId="0" applyNumberFormat="1" applyFont="1" applyFill="1" applyAlignment="1"/>
    <xf numFmtId="176" fontId="43" fillId="0" borderId="0" xfId="0" applyNumberFormat="1" applyFont="1" applyFill="1">
      <alignment vertical="center"/>
    </xf>
    <xf numFmtId="176" fontId="43" fillId="0" borderId="0" xfId="0" applyNumberFormat="1" applyFont="1" applyFill="1" applyAlignment="1">
      <alignment horizontal="right" vertical="center"/>
    </xf>
    <xf numFmtId="176" fontId="17" fillId="0" borderId="0" xfId="0" applyNumberFormat="1" applyFont="1" applyFill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Fill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33" borderId="0" xfId="0" applyFont="1" applyFill="1" applyAlignment="1">
      <alignment vertical="center" shrinkToFit="1"/>
    </xf>
    <xf numFmtId="0" fontId="12" fillId="0" borderId="33" xfId="0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12" fillId="0" borderId="0" xfId="0" applyNumberFormat="1" applyFont="1" applyFill="1" applyAlignment="1">
      <alignment horizontal="center" vertical="center"/>
    </xf>
    <xf numFmtId="0" fontId="12" fillId="0" borderId="0" xfId="0" quotePrefix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0" xfId="0" applyNumberFormat="1" applyFont="1" applyFill="1" applyAlignment="1">
      <alignment horizontal="left" vertical="top" wrapText="1"/>
    </xf>
    <xf numFmtId="176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horizontal="left" vertical="center" shrinkToFit="1"/>
    </xf>
    <xf numFmtId="176" fontId="12" fillId="0" borderId="0" xfId="0" applyNumberFormat="1" applyFont="1" applyFill="1" applyAlignment="1">
      <alignment horizontal="center" vertical="center" shrinkToFit="1"/>
    </xf>
    <xf numFmtId="176" fontId="12" fillId="0" borderId="0" xfId="0" applyNumberFormat="1" applyFont="1" applyFill="1" applyAlignment="1">
      <alignment vertical="center" shrinkToFit="1"/>
    </xf>
    <xf numFmtId="0" fontId="12" fillId="0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shrinkToFit="1"/>
    </xf>
    <xf numFmtId="176" fontId="12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horizontal="left" vertical="center"/>
    </xf>
    <xf numFmtId="176" fontId="0" fillId="0" borderId="0" xfId="0" applyNumberFormat="1" applyFont="1" applyFill="1">
      <alignment vertical="center"/>
    </xf>
    <xf numFmtId="176" fontId="4" fillId="0" borderId="33" xfId="0" applyNumberFormat="1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176" fontId="42" fillId="0" borderId="0" xfId="0" applyNumberFormat="1" applyFont="1" applyFill="1" applyAlignment="1">
      <alignment vertical="center"/>
    </xf>
    <xf numFmtId="0" fontId="12" fillId="0" borderId="0" xfId="219" applyFont="1" applyFill="1"/>
    <xf numFmtId="176" fontId="10" fillId="0" borderId="0" xfId="219" applyNumberFormat="1" applyFont="1" applyFill="1"/>
    <xf numFmtId="176" fontId="12" fillId="0" borderId="0" xfId="0" applyNumberFormat="1" applyFont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shrinkToFit="1"/>
    </xf>
    <xf numFmtId="176" fontId="17" fillId="0" borderId="0" xfId="0" applyNumberFormat="1" applyFont="1" applyFill="1" applyAlignment="1">
      <alignment vertical="center"/>
    </xf>
    <xf numFmtId="0" fontId="12" fillId="0" borderId="45" xfId="0" applyFont="1" applyFill="1" applyBorder="1">
      <alignment vertical="center"/>
    </xf>
    <xf numFmtId="38" fontId="12" fillId="0" borderId="45" xfId="0" applyNumberFormat="1" applyFont="1" applyFill="1" applyBorder="1">
      <alignment vertical="center"/>
    </xf>
    <xf numFmtId="38" fontId="12" fillId="0" borderId="47" xfId="0" applyNumberFormat="1" applyFont="1" applyFill="1" applyBorder="1">
      <alignment vertical="center"/>
    </xf>
    <xf numFmtId="0" fontId="12" fillId="0" borderId="42" xfId="0" applyFont="1" applyFill="1" applyBorder="1">
      <alignment vertical="center"/>
    </xf>
    <xf numFmtId="0" fontId="12" fillId="0" borderId="37" xfId="0" applyFont="1" applyFill="1" applyBorder="1">
      <alignment vertical="center"/>
    </xf>
    <xf numFmtId="38" fontId="45" fillId="0" borderId="13" xfId="1" applyFont="1" applyFill="1" applyBorder="1">
      <alignment vertical="center"/>
    </xf>
    <xf numFmtId="38" fontId="45" fillId="0" borderId="14" xfId="1" applyFont="1" applyFill="1" applyBorder="1">
      <alignment vertical="center"/>
    </xf>
    <xf numFmtId="38" fontId="45" fillId="0" borderId="10" xfId="1" applyFont="1" applyFill="1" applyBorder="1">
      <alignment vertical="center"/>
    </xf>
    <xf numFmtId="38" fontId="45" fillId="0" borderId="19" xfId="1" applyFont="1" applyFill="1" applyBorder="1">
      <alignment vertical="center"/>
    </xf>
    <xf numFmtId="38" fontId="45" fillId="0" borderId="16" xfId="1" applyFont="1" applyFill="1" applyBorder="1">
      <alignment vertical="center"/>
    </xf>
    <xf numFmtId="38" fontId="45" fillId="0" borderId="17" xfId="1" applyFont="1" applyFill="1" applyBorder="1">
      <alignment vertical="center"/>
    </xf>
    <xf numFmtId="38" fontId="45" fillId="0" borderId="49" xfId="1" applyFont="1" applyFill="1" applyBorder="1">
      <alignment vertical="center"/>
    </xf>
    <xf numFmtId="38" fontId="45" fillId="0" borderId="50" xfId="1" applyFont="1" applyFill="1" applyBorder="1">
      <alignment vertical="center"/>
    </xf>
    <xf numFmtId="0" fontId="45" fillId="0" borderId="34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6" fillId="0" borderId="0" xfId="0" applyFont="1" applyFill="1" applyBorder="1">
      <alignment vertical="center"/>
    </xf>
    <xf numFmtId="0" fontId="45" fillId="0" borderId="35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/>
    </xf>
    <xf numFmtId="0" fontId="45" fillId="0" borderId="11" xfId="0" applyFont="1" applyFill="1" applyBorder="1">
      <alignment vertical="center"/>
    </xf>
    <xf numFmtId="38" fontId="45" fillId="0" borderId="11" xfId="1" applyFont="1" applyFill="1" applyBorder="1">
      <alignment vertical="center"/>
    </xf>
    <xf numFmtId="38" fontId="45" fillId="0" borderId="25" xfId="1" applyFont="1" applyFill="1" applyBorder="1">
      <alignment vertical="center"/>
    </xf>
    <xf numFmtId="0" fontId="45" fillId="0" borderId="10" xfId="0" applyFont="1" applyFill="1" applyBorder="1">
      <alignment vertical="center"/>
    </xf>
    <xf numFmtId="0" fontId="45" fillId="0" borderId="16" xfId="0" applyFont="1" applyFill="1" applyBorder="1">
      <alignment vertical="center"/>
    </xf>
    <xf numFmtId="0" fontId="45" fillId="0" borderId="13" xfId="0" applyFont="1" applyFill="1" applyBorder="1">
      <alignment vertical="center"/>
    </xf>
    <xf numFmtId="0" fontId="45" fillId="0" borderId="12" xfId="0" applyFont="1" applyFill="1" applyBorder="1">
      <alignment vertical="center"/>
    </xf>
    <xf numFmtId="0" fontId="45" fillId="0" borderId="18" xfId="0" applyFont="1" applyFill="1" applyBorder="1">
      <alignment vertical="center"/>
    </xf>
    <xf numFmtId="0" fontId="45" fillId="0" borderId="15" xfId="0" applyFont="1" applyFill="1" applyBorder="1">
      <alignment vertical="center"/>
    </xf>
    <xf numFmtId="0" fontId="45" fillId="0" borderId="48" xfId="0" applyFont="1" applyFill="1" applyBorder="1">
      <alignment vertical="center"/>
    </xf>
    <xf numFmtId="38" fontId="47" fillId="0" borderId="13" xfId="1" applyFont="1" applyFill="1" applyBorder="1">
      <alignment vertical="center"/>
    </xf>
    <xf numFmtId="38" fontId="47" fillId="0" borderId="10" xfId="1" applyFont="1" applyFill="1" applyBorder="1">
      <alignment vertical="center"/>
    </xf>
    <xf numFmtId="38" fontId="47" fillId="0" borderId="16" xfId="1" applyFont="1" applyFill="1" applyBorder="1">
      <alignment vertical="center"/>
    </xf>
    <xf numFmtId="38" fontId="47" fillId="0" borderId="49" xfId="1" applyFont="1" applyFill="1" applyBorder="1">
      <alignment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center" vertical="center"/>
    </xf>
    <xf numFmtId="0" fontId="45" fillId="0" borderId="20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45" fillId="0" borderId="37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0" fontId="45" fillId="0" borderId="53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4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31" fontId="0" fillId="0" borderId="0" xfId="0" applyNumberFormat="1" applyFill="1" applyBorder="1" applyAlignment="1">
      <alignment horizontal="center" vertical="center"/>
    </xf>
  </cellXfs>
  <cellStyles count="231">
    <cellStyle name="20% - アクセント 1 2" xfId="9"/>
    <cellStyle name="20% - アクセント 1 3" xfId="10"/>
    <cellStyle name="20% - アクセント 1 4" xfId="11"/>
    <cellStyle name="20% - アクセント 1 5" xfId="12"/>
    <cellStyle name="20% - アクセント 2 2" xfId="13"/>
    <cellStyle name="20% - アクセント 2 3" xfId="14"/>
    <cellStyle name="20% - アクセント 2 4" xfId="15"/>
    <cellStyle name="20% - アクセント 2 5" xfId="16"/>
    <cellStyle name="20% - アクセント 3 2" xfId="17"/>
    <cellStyle name="20% - アクセント 3 3" xfId="18"/>
    <cellStyle name="20% - アクセント 3 4" xfId="19"/>
    <cellStyle name="20% - アクセント 3 5" xfId="20"/>
    <cellStyle name="20% - アクセント 4 2" xfId="21"/>
    <cellStyle name="20% - アクセント 4 3" xfId="22"/>
    <cellStyle name="20% - アクセント 4 4" xfId="23"/>
    <cellStyle name="20% - アクセント 4 5" xfId="24"/>
    <cellStyle name="20% - アクセント 5 2" xfId="25"/>
    <cellStyle name="20% - アクセント 5 3" xfId="26"/>
    <cellStyle name="20% - アクセント 5 4" xfId="27"/>
    <cellStyle name="20% - アクセント 5 5" xfId="28"/>
    <cellStyle name="20% - アクセント 6 2" xfId="29"/>
    <cellStyle name="20% - アクセント 6 3" xfId="30"/>
    <cellStyle name="20% - アクセント 6 4" xfId="31"/>
    <cellStyle name="20% - アクセント 6 5" xfId="32"/>
    <cellStyle name="40% - アクセント 1 2" xfId="33"/>
    <cellStyle name="40% - アクセント 1 3" xfId="34"/>
    <cellStyle name="40% - アクセント 1 4" xfId="35"/>
    <cellStyle name="40% - アクセント 1 5" xfId="36"/>
    <cellStyle name="40% - アクセント 2 2" xfId="37"/>
    <cellStyle name="40% - アクセント 2 3" xfId="38"/>
    <cellStyle name="40% - アクセント 2 4" xfId="39"/>
    <cellStyle name="40% - アクセント 2 5" xfId="40"/>
    <cellStyle name="40% - アクセント 3 2" xfId="41"/>
    <cellStyle name="40% - アクセント 3 3" xfId="42"/>
    <cellStyle name="40% - アクセント 3 4" xfId="43"/>
    <cellStyle name="40% - アクセント 3 5" xfId="44"/>
    <cellStyle name="40% - アクセント 4 2" xfId="45"/>
    <cellStyle name="40% - アクセント 4 3" xfId="46"/>
    <cellStyle name="40% - アクセント 4 4" xfId="47"/>
    <cellStyle name="40% - アクセント 4 5" xfId="48"/>
    <cellStyle name="40% - アクセント 5 2" xfId="49"/>
    <cellStyle name="40% - アクセント 5 3" xfId="50"/>
    <cellStyle name="40% - アクセント 5 4" xfId="51"/>
    <cellStyle name="40% - アクセント 5 5" xfId="52"/>
    <cellStyle name="40% - アクセント 6 2" xfId="53"/>
    <cellStyle name="40% - アクセント 6 3" xfId="54"/>
    <cellStyle name="40% - アクセント 6 4" xfId="55"/>
    <cellStyle name="40% - アクセント 6 5" xfId="56"/>
    <cellStyle name="60% - アクセント 1 2" xfId="57"/>
    <cellStyle name="60% - アクセント 1 3" xfId="58"/>
    <cellStyle name="60% - アクセント 1 4" xfId="59"/>
    <cellStyle name="60% - アクセント 1 5" xfId="60"/>
    <cellStyle name="60% - アクセント 2 2" xfId="61"/>
    <cellStyle name="60% - アクセント 2 3" xfId="62"/>
    <cellStyle name="60% - アクセント 2 4" xfId="63"/>
    <cellStyle name="60% - アクセント 2 5" xfId="64"/>
    <cellStyle name="60% - アクセント 3 2" xfId="65"/>
    <cellStyle name="60% - アクセント 3 3" xfId="66"/>
    <cellStyle name="60% - アクセント 3 4" xfId="67"/>
    <cellStyle name="60% - アクセント 3 5" xfId="68"/>
    <cellStyle name="60% - アクセント 4 2" xfId="69"/>
    <cellStyle name="60% - アクセント 4 3" xfId="70"/>
    <cellStyle name="60% - アクセント 4 4" xfId="71"/>
    <cellStyle name="60% - アクセント 4 5" xfId="72"/>
    <cellStyle name="60% - アクセント 5 2" xfId="73"/>
    <cellStyle name="60% - アクセント 5 3" xfId="74"/>
    <cellStyle name="60% - アクセント 5 4" xfId="75"/>
    <cellStyle name="60% - アクセント 5 5" xfId="76"/>
    <cellStyle name="60% - アクセント 6 2" xfId="77"/>
    <cellStyle name="60% - アクセント 6 3" xfId="78"/>
    <cellStyle name="60% - アクセント 6 4" xfId="79"/>
    <cellStyle name="60% - アクセント 6 5" xfId="80"/>
    <cellStyle name="アクセント 1 2" xfId="81"/>
    <cellStyle name="アクセント 1 3" xfId="82"/>
    <cellStyle name="アクセント 1 4" xfId="83"/>
    <cellStyle name="アクセント 1 5" xfId="84"/>
    <cellStyle name="アクセント 2 2" xfId="85"/>
    <cellStyle name="アクセント 2 3" xfId="86"/>
    <cellStyle name="アクセント 2 4" xfId="87"/>
    <cellStyle name="アクセント 2 5" xfId="88"/>
    <cellStyle name="アクセント 3 2" xfId="89"/>
    <cellStyle name="アクセント 3 3" xfId="90"/>
    <cellStyle name="アクセント 3 4" xfId="91"/>
    <cellStyle name="アクセント 3 5" xfId="92"/>
    <cellStyle name="アクセント 4 2" xfId="93"/>
    <cellStyle name="アクセント 4 3" xfId="94"/>
    <cellStyle name="アクセント 4 4" xfId="95"/>
    <cellStyle name="アクセント 4 5" xfId="96"/>
    <cellStyle name="アクセント 5 2" xfId="97"/>
    <cellStyle name="アクセント 5 3" xfId="98"/>
    <cellStyle name="アクセント 5 4" xfId="99"/>
    <cellStyle name="アクセント 5 5" xfId="100"/>
    <cellStyle name="アクセント 6 2" xfId="101"/>
    <cellStyle name="アクセント 6 3" xfId="102"/>
    <cellStyle name="アクセント 6 4" xfId="103"/>
    <cellStyle name="アクセント 6 5" xfId="104"/>
    <cellStyle name="タイトル 2" xfId="105"/>
    <cellStyle name="タイトル 3" xfId="106"/>
    <cellStyle name="タイトル 4" xfId="107"/>
    <cellStyle name="タイトル 5" xfId="108"/>
    <cellStyle name="チェック セル 2" xfId="109"/>
    <cellStyle name="チェック セル 3" xfId="110"/>
    <cellStyle name="チェック セル 4" xfId="111"/>
    <cellStyle name="チェック セル 5" xfId="112"/>
    <cellStyle name="どちらでもない 2" xfId="113"/>
    <cellStyle name="どちらでもない 3" xfId="114"/>
    <cellStyle name="どちらでもない 4" xfId="115"/>
    <cellStyle name="どちらでもない 5" xfId="116"/>
    <cellStyle name="ハイパーリンク 2" xfId="117"/>
    <cellStyle name="ハイパーリンク 2 2" xfId="221"/>
    <cellStyle name="ハイパーリンク 3" xfId="118"/>
    <cellStyle name="メモ 2" xfId="119"/>
    <cellStyle name="メモ 3" xfId="120"/>
    <cellStyle name="メモ 4" xfId="121"/>
    <cellStyle name="メモ 5" xfId="122"/>
    <cellStyle name="リンク セル 2" xfId="123"/>
    <cellStyle name="リンク セル 3" xfId="124"/>
    <cellStyle name="リンク セル 4" xfId="125"/>
    <cellStyle name="リンク セル 5" xfId="126"/>
    <cellStyle name="悪い 2" xfId="127"/>
    <cellStyle name="悪い 3" xfId="128"/>
    <cellStyle name="悪い 4" xfId="129"/>
    <cellStyle name="悪い 5" xfId="130"/>
    <cellStyle name="計算 2" xfId="131"/>
    <cellStyle name="計算 3" xfId="132"/>
    <cellStyle name="計算 4" xfId="133"/>
    <cellStyle name="計算 5" xfId="134"/>
    <cellStyle name="警告文 2" xfId="135"/>
    <cellStyle name="警告文 3" xfId="136"/>
    <cellStyle name="警告文 4" xfId="137"/>
    <cellStyle name="警告文 5" xfId="138"/>
    <cellStyle name="桁区切り" xfId="1" builtinId="6"/>
    <cellStyle name="桁区切り 2" xfId="8"/>
    <cellStyle name="桁区切り 2 3 2" xfId="227"/>
    <cellStyle name="見出し 1 2" xfId="139"/>
    <cellStyle name="見出し 1 3" xfId="140"/>
    <cellStyle name="見出し 1 4" xfId="141"/>
    <cellStyle name="見出し 1 5" xfId="142"/>
    <cellStyle name="見出し 2 2" xfId="143"/>
    <cellStyle name="見出し 2 3" xfId="144"/>
    <cellStyle name="見出し 2 4" xfId="145"/>
    <cellStyle name="見出し 2 5" xfId="146"/>
    <cellStyle name="見出し 3 2" xfId="147"/>
    <cellStyle name="見出し 3 3" xfId="148"/>
    <cellStyle name="見出し 3 4" xfId="149"/>
    <cellStyle name="見出し 3 5" xfId="150"/>
    <cellStyle name="見出し 4 2" xfId="151"/>
    <cellStyle name="見出し 4 3" xfId="152"/>
    <cellStyle name="見出し 4 4" xfId="153"/>
    <cellStyle name="見出し 4 5" xfId="154"/>
    <cellStyle name="集計 2" xfId="155"/>
    <cellStyle name="集計 3" xfId="156"/>
    <cellStyle name="集計 4" xfId="157"/>
    <cellStyle name="集計 5" xfId="158"/>
    <cellStyle name="出力 2" xfId="159"/>
    <cellStyle name="出力 3" xfId="160"/>
    <cellStyle name="出力 4" xfId="161"/>
    <cellStyle name="出力 5" xfId="162"/>
    <cellStyle name="説明文 2" xfId="163"/>
    <cellStyle name="説明文 3" xfId="164"/>
    <cellStyle name="説明文 4" xfId="165"/>
    <cellStyle name="説明文 5" xfId="166"/>
    <cellStyle name="入力 2" xfId="167"/>
    <cellStyle name="入力 3" xfId="168"/>
    <cellStyle name="入力 4" xfId="169"/>
    <cellStyle name="入力 5" xfId="170"/>
    <cellStyle name="標準" xfId="0" builtinId="0"/>
    <cellStyle name="標準 10" xfId="171"/>
    <cellStyle name="標準 10 2" xfId="172"/>
    <cellStyle name="標準 11" xfId="173"/>
    <cellStyle name="標準 11 2" xfId="174"/>
    <cellStyle name="標準 12" xfId="175"/>
    <cellStyle name="標準 13" xfId="176"/>
    <cellStyle name="標準 14" xfId="177"/>
    <cellStyle name="標準 15" xfId="178"/>
    <cellStyle name="標準 16" xfId="179"/>
    <cellStyle name="標準 17" xfId="180"/>
    <cellStyle name="標準 2" xfId="5"/>
    <cellStyle name="標準 2 2" xfId="7"/>
    <cellStyle name="標準 2 2 2" xfId="181"/>
    <cellStyle name="標準 2 2 2 2" xfId="182"/>
    <cellStyle name="標準 2 2 3" xfId="183"/>
    <cellStyle name="標準 2 2 4" xfId="184"/>
    <cellStyle name="標準 2 2 5" xfId="185"/>
    <cellStyle name="標準 2 2 6" xfId="186"/>
    <cellStyle name="標準 2 2 7" xfId="187"/>
    <cellStyle name="標準 2 2 8" xfId="220"/>
    <cellStyle name="標準 2 3" xfId="188"/>
    <cellStyle name="標準 2 3 2" xfId="189"/>
    <cellStyle name="標準 2 3 2 2" xfId="190"/>
    <cellStyle name="標準 2 3 3" xfId="191"/>
    <cellStyle name="標準 2 3 4" xfId="192"/>
    <cellStyle name="標準 2 3 5" xfId="193"/>
    <cellStyle name="標準 2 3 6" xfId="194"/>
    <cellStyle name="標準 2 3 7" xfId="195"/>
    <cellStyle name="標準 2 3 8" xfId="219"/>
    <cellStyle name="標準 2 4" xfId="196"/>
    <cellStyle name="標準 2 4 2" xfId="226"/>
    <cellStyle name="標準 2 5" xfId="218"/>
    <cellStyle name="標準 3" xfId="3"/>
    <cellStyle name="標準 3 2" xfId="4"/>
    <cellStyle name="標準 3 2 2" xfId="230"/>
    <cellStyle name="標準 3 2 3" xfId="222"/>
    <cellStyle name="標準 3 3" xfId="225"/>
    <cellStyle name="標準 4" xfId="6"/>
    <cellStyle name="標準 4 2" xfId="197"/>
    <cellStyle name="標準 4 2 2" xfId="229"/>
    <cellStyle name="標準 4 3" xfId="198"/>
    <cellStyle name="標準 4 3 2" xfId="228"/>
    <cellStyle name="標準 4 4" xfId="223"/>
    <cellStyle name="標準 5" xfId="199"/>
    <cellStyle name="標準 5 2" xfId="200"/>
    <cellStyle name="標準 5 3" xfId="201"/>
    <cellStyle name="標準 5 4" xfId="202"/>
    <cellStyle name="標準 5 5" xfId="224"/>
    <cellStyle name="標準 6" xfId="203"/>
    <cellStyle name="標準 6 2" xfId="204"/>
    <cellStyle name="標準 6 2 2" xfId="205"/>
    <cellStyle name="標準 6 3" xfId="206"/>
    <cellStyle name="標準 7" xfId="207"/>
    <cellStyle name="標準 7 2" xfId="208"/>
    <cellStyle name="標準 7 2 2" xfId="209"/>
    <cellStyle name="標準 7 3" xfId="210"/>
    <cellStyle name="標準 8" xfId="2"/>
    <cellStyle name="標準 8 2" xfId="211"/>
    <cellStyle name="標準 9" xfId="212"/>
    <cellStyle name="標準 9 2" xfId="213"/>
    <cellStyle name="良い 2" xfId="214"/>
    <cellStyle name="良い 3" xfId="215"/>
    <cellStyle name="良い 4" xfId="216"/>
    <cellStyle name="良い 5" xfId="217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103"/>
  <sheetViews>
    <sheetView tabSelected="1" workbookViewId="0">
      <pane ySplit="4" topLeftCell="A5" activePane="bottomLeft" state="frozen"/>
      <selection pane="bottomLeft" activeCell="A89" sqref="A89:B95"/>
    </sheetView>
  </sheetViews>
  <sheetFormatPr defaultColWidth="9" defaultRowHeight="13.5"/>
  <cols>
    <col min="1" max="1" width="6.625" style="78" customWidth="1"/>
    <col min="2" max="2" width="15.5" style="78" customWidth="1"/>
    <col min="3" max="3" width="18.625" style="78" customWidth="1"/>
    <col min="4" max="4" width="21.5" style="78" customWidth="1"/>
    <col min="5" max="5" width="22.375" style="78" customWidth="1"/>
    <col min="6" max="6" width="22" style="78" customWidth="1"/>
    <col min="7" max="16384" width="9" style="78"/>
  </cols>
  <sheetData>
    <row r="1" spans="1:13" ht="20.25" customHeight="1">
      <c r="A1" s="103" t="s">
        <v>1419</v>
      </c>
      <c r="B1" s="103"/>
    </row>
    <row r="2" spans="1:13" ht="10.5" customHeight="1" thickBot="1">
      <c r="A2" s="79"/>
      <c r="B2" s="79"/>
      <c r="C2" s="79"/>
      <c r="D2" s="79"/>
      <c r="E2" s="79"/>
      <c r="F2" s="79"/>
      <c r="G2" s="79"/>
      <c r="H2" s="79"/>
      <c r="I2" s="79"/>
      <c r="K2" s="15"/>
      <c r="L2" s="15"/>
      <c r="M2" s="16"/>
    </row>
    <row r="3" spans="1:13" s="188" customFormat="1" ht="20.100000000000001" customHeight="1">
      <c r="A3" s="223"/>
      <c r="B3" s="224"/>
      <c r="C3" s="185" t="s">
        <v>542</v>
      </c>
      <c r="D3" s="186" t="s">
        <v>15</v>
      </c>
      <c r="E3" s="206" t="s">
        <v>15</v>
      </c>
      <c r="F3" s="187" t="s">
        <v>15</v>
      </c>
    </row>
    <row r="4" spans="1:13" s="188" customFormat="1" ht="20.100000000000001" customHeight="1" thickBot="1">
      <c r="A4" s="225" t="s">
        <v>526</v>
      </c>
      <c r="B4" s="226"/>
      <c r="C4" s="189" t="s">
        <v>543</v>
      </c>
      <c r="D4" s="190" t="s">
        <v>383</v>
      </c>
      <c r="E4" s="207" t="s">
        <v>382</v>
      </c>
      <c r="F4" s="191" t="s">
        <v>384</v>
      </c>
    </row>
    <row r="5" spans="1:13" s="188" customFormat="1" ht="20.100000000000001" hidden="1" customHeight="1">
      <c r="A5" s="208" t="s">
        <v>531</v>
      </c>
      <c r="B5" s="219"/>
      <c r="C5" s="192" t="s">
        <v>527</v>
      </c>
      <c r="D5" s="193">
        <f>集計!F5</f>
        <v>2280</v>
      </c>
      <c r="E5" s="193">
        <f>集計!G5</f>
        <v>2251</v>
      </c>
      <c r="F5" s="194">
        <f>集計!H5</f>
        <v>29</v>
      </c>
    </row>
    <row r="6" spans="1:13" s="188" customFormat="1" ht="20.100000000000001" hidden="1" customHeight="1">
      <c r="A6" s="210"/>
      <c r="B6" s="220"/>
      <c r="C6" s="195" t="s">
        <v>528</v>
      </c>
      <c r="D6" s="179">
        <f>集計!F6</f>
        <v>7515</v>
      </c>
      <c r="E6" s="179">
        <f>集計!G6</f>
        <v>7391</v>
      </c>
      <c r="F6" s="180">
        <f>集計!H6</f>
        <v>124</v>
      </c>
    </row>
    <row r="7" spans="1:13" s="188" customFormat="1" ht="20.100000000000001" hidden="1" customHeight="1">
      <c r="A7" s="210"/>
      <c r="B7" s="220"/>
      <c r="C7" s="195" t="s">
        <v>529</v>
      </c>
      <c r="D7" s="179">
        <f>集計!F7</f>
        <v>2561</v>
      </c>
      <c r="E7" s="179">
        <f>集計!G7</f>
        <v>2383</v>
      </c>
      <c r="F7" s="180">
        <f>集計!H7</f>
        <v>178</v>
      </c>
    </row>
    <row r="8" spans="1:13" s="188" customFormat="1" ht="20.100000000000001" hidden="1" customHeight="1">
      <c r="A8" s="210"/>
      <c r="B8" s="220"/>
      <c r="C8" s="195" t="s">
        <v>530</v>
      </c>
      <c r="D8" s="179">
        <f>集計!F8</f>
        <v>3084</v>
      </c>
      <c r="E8" s="179">
        <f>集計!G8</f>
        <v>2968</v>
      </c>
      <c r="F8" s="180">
        <f>集計!H8</f>
        <v>116</v>
      </c>
    </row>
    <row r="9" spans="1:13" s="188" customFormat="1" ht="20.100000000000001" hidden="1" customHeight="1">
      <c r="A9" s="210"/>
      <c r="B9" s="220"/>
      <c r="C9" s="195" t="s">
        <v>539</v>
      </c>
      <c r="D9" s="179">
        <f>集計!F9</f>
        <v>214</v>
      </c>
      <c r="E9" s="179"/>
      <c r="F9" s="180">
        <f>D9</f>
        <v>214</v>
      </c>
    </row>
    <row r="10" spans="1:13" s="188" customFormat="1" ht="20.100000000000001" hidden="1" customHeight="1">
      <c r="A10" s="210"/>
      <c r="B10" s="220"/>
      <c r="C10" s="195" t="s">
        <v>540</v>
      </c>
      <c r="D10" s="179">
        <f>集計!F10</f>
        <v>35</v>
      </c>
      <c r="E10" s="179"/>
      <c r="F10" s="180">
        <f>D10</f>
        <v>35</v>
      </c>
    </row>
    <row r="11" spans="1:13" s="188" customFormat="1" ht="20.100000000000001" hidden="1" customHeight="1" thickBot="1">
      <c r="A11" s="212"/>
      <c r="B11" s="221"/>
      <c r="C11" s="196" t="s">
        <v>480</v>
      </c>
      <c r="D11" s="181">
        <f>SUM(D5:D10)</f>
        <v>15689</v>
      </c>
      <c r="E11" s="181">
        <f>SUM(E5:E10)</f>
        <v>14993</v>
      </c>
      <c r="F11" s="182">
        <f>SUM(F5:F10)</f>
        <v>696</v>
      </c>
    </row>
    <row r="12" spans="1:13" s="188" customFormat="1" ht="20.100000000000001" hidden="1" customHeight="1">
      <c r="A12" s="208" t="s">
        <v>532</v>
      </c>
      <c r="B12" s="219"/>
      <c r="C12" s="197" t="s">
        <v>527</v>
      </c>
      <c r="D12" s="177">
        <f>集計!F12</f>
        <v>2674</v>
      </c>
      <c r="E12" s="177">
        <f>集計!G12</f>
        <v>2645</v>
      </c>
      <c r="F12" s="178">
        <f>集計!H12</f>
        <v>29</v>
      </c>
    </row>
    <row r="13" spans="1:13" s="188" customFormat="1" ht="20.100000000000001" hidden="1" customHeight="1">
      <c r="A13" s="210"/>
      <c r="B13" s="220"/>
      <c r="C13" s="195" t="s">
        <v>528</v>
      </c>
      <c r="D13" s="179">
        <f>集計!F13</f>
        <v>6114</v>
      </c>
      <c r="E13" s="179">
        <f>集計!G13</f>
        <v>5903</v>
      </c>
      <c r="F13" s="180">
        <f>集計!H13</f>
        <v>211</v>
      </c>
    </row>
    <row r="14" spans="1:13" s="188" customFormat="1" ht="20.100000000000001" hidden="1" customHeight="1">
      <c r="A14" s="210"/>
      <c r="B14" s="220"/>
      <c r="C14" s="195" t="s">
        <v>529</v>
      </c>
      <c r="D14" s="179">
        <f>集計!F14</f>
        <v>2384</v>
      </c>
      <c r="E14" s="179">
        <f>集計!G14</f>
        <v>2329</v>
      </c>
      <c r="F14" s="180">
        <f>集計!H14</f>
        <v>55</v>
      </c>
    </row>
    <row r="15" spans="1:13" s="188" customFormat="1" ht="20.100000000000001" hidden="1" customHeight="1">
      <c r="A15" s="210"/>
      <c r="B15" s="220"/>
      <c r="C15" s="195" t="s">
        <v>530</v>
      </c>
      <c r="D15" s="179">
        <f>集計!F15</f>
        <v>4987</v>
      </c>
      <c r="E15" s="179">
        <f>集計!G15</f>
        <v>4884</v>
      </c>
      <c r="F15" s="180">
        <f>集計!H15</f>
        <v>103</v>
      </c>
    </row>
    <row r="16" spans="1:13" s="188" customFormat="1" ht="20.100000000000001" hidden="1" customHeight="1">
      <c r="A16" s="210"/>
      <c r="B16" s="220"/>
      <c r="C16" s="195" t="s">
        <v>539</v>
      </c>
      <c r="D16" s="179">
        <f>集計!F16</f>
        <v>292</v>
      </c>
      <c r="E16" s="179"/>
      <c r="F16" s="180">
        <f>D16</f>
        <v>292</v>
      </c>
    </row>
    <row r="17" spans="1:6" s="188" customFormat="1" ht="20.100000000000001" hidden="1" customHeight="1">
      <c r="A17" s="210"/>
      <c r="B17" s="220"/>
      <c r="C17" s="195" t="s">
        <v>540</v>
      </c>
      <c r="D17" s="179">
        <f>集計!F17</f>
        <v>42</v>
      </c>
      <c r="E17" s="179"/>
      <c r="F17" s="180">
        <f>D17</f>
        <v>42</v>
      </c>
    </row>
    <row r="18" spans="1:6" s="188" customFormat="1" ht="20.100000000000001" hidden="1" customHeight="1" thickBot="1">
      <c r="A18" s="212"/>
      <c r="B18" s="221"/>
      <c r="C18" s="196" t="s">
        <v>480</v>
      </c>
      <c r="D18" s="181">
        <f t="shared" ref="D18:F18" si="0">SUM(D12:D17)</f>
        <v>16493</v>
      </c>
      <c r="E18" s="181">
        <f t="shared" si="0"/>
        <v>15761</v>
      </c>
      <c r="F18" s="182">
        <f t="shared" si="0"/>
        <v>732</v>
      </c>
    </row>
    <row r="19" spans="1:6" s="188" customFormat="1" ht="20.100000000000001" hidden="1" customHeight="1">
      <c r="A19" s="222"/>
      <c r="B19" s="216" t="s">
        <v>1406</v>
      </c>
      <c r="C19" s="197" t="s">
        <v>527</v>
      </c>
      <c r="D19" s="177">
        <f>集計!F19</f>
        <v>2470</v>
      </c>
      <c r="E19" s="177">
        <f>集計!G19</f>
        <v>2444</v>
      </c>
      <c r="F19" s="178">
        <f>集計!H19</f>
        <v>26</v>
      </c>
    </row>
    <row r="20" spans="1:6" s="188" customFormat="1" ht="20.100000000000001" hidden="1" customHeight="1">
      <c r="A20" s="214"/>
      <c r="B20" s="217"/>
      <c r="C20" s="195" t="s">
        <v>528</v>
      </c>
      <c r="D20" s="179">
        <f>集計!F20</f>
        <v>3038</v>
      </c>
      <c r="E20" s="179">
        <f>集計!G20</f>
        <v>3015</v>
      </c>
      <c r="F20" s="180">
        <f>集計!H20</f>
        <v>23</v>
      </c>
    </row>
    <row r="21" spans="1:6" s="188" customFormat="1" ht="20.100000000000001" hidden="1" customHeight="1">
      <c r="A21" s="214"/>
      <c r="B21" s="217"/>
      <c r="C21" s="195" t="s">
        <v>529</v>
      </c>
      <c r="D21" s="179">
        <f>集計!F21</f>
        <v>1303</v>
      </c>
      <c r="E21" s="179">
        <f>集計!G21</f>
        <v>1248</v>
      </c>
      <c r="F21" s="180">
        <f>集計!H21</f>
        <v>55</v>
      </c>
    </row>
    <row r="22" spans="1:6" s="188" customFormat="1" ht="20.100000000000001" hidden="1" customHeight="1">
      <c r="A22" s="214"/>
      <c r="B22" s="217"/>
      <c r="C22" s="195" t="s">
        <v>530</v>
      </c>
      <c r="D22" s="179">
        <f>集計!F22</f>
        <v>2294</v>
      </c>
      <c r="E22" s="179">
        <f>集計!G22</f>
        <v>2253</v>
      </c>
      <c r="F22" s="180">
        <f>集計!H22</f>
        <v>41</v>
      </c>
    </row>
    <row r="23" spans="1:6" s="188" customFormat="1" ht="20.100000000000001" hidden="1" customHeight="1">
      <c r="A23" s="214"/>
      <c r="B23" s="217"/>
      <c r="C23" s="195" t="s">
        <v>539</v>
      </c>
      <c r="D23" s="179">
        <f>集計!F23</f>
        <v>96</v>
      </c>
      <c r="E23" s="179"/>
      <c r="F23" s="180">
        <f>D23</f>
        <v>96</v>
      </c>
    </row>
    <row r="24" spans="1:6" s="188" customFormat="1" ht="20.100000000000001" hidden="1" customHeight="1">
      <c r="A24" s="214"/>
      <c r="B24" s="217"/>
      <c r="C24" s="195" t="s">
        <v>540</v>
      </c>
      <c r="D24" s="179">
        <f>集計!F24</f>
        <v>14</v>
      </c>
      <c r="E24" s="179"/>
      <c r="F24" s="180">
        <f>D24</f>
        <v>14</v>
      </c>
    </row>
    <row r="25" spans="1:6" s="188" customFormat="1" ht="20.100000000000001" hidden="1" customHeight="1" thickBot="1">
      <c r="A25" s="214"/>
      <c r="B25" s="218"/>
      <c r="C25" s="196" t="s">
        <v>480</v>
      </c>
      <c r="D25" s="181">
        <f t="shared" ref="D25:F25" si="1">SUM(D19:D24)</f>
        <v>9215</v>
      </c>
      <c r="E25" s="181">
        <f t="shared" si="1"/>
        <v>8960</v>
      </c>
      <c r="F25" s="182">
        <f t="shared" si="1"/>
        <v>255</v>
      </c>
    </row>
    <row r="26" spans="1:6" s="188" customFormat="1" ht="20.100000000000001" hidden="1" customHeight="1">
      <c r="A26" s="214"/>
      <c r="B26" s="216" t="s">
        <v>1407</v>
      </c>
      <c r="C26" s="197" t="s">
        <v>527</v>
      </c>
      <c r="D26" s="177">
        <f>集計!F26</f>
        <v>204</v>
      </c>
      <c r="E26" s="177">
        <f>集計!G26</f>
        <v>201</v>
      </c>
      <c r="F26" s="178">
        <f>集計!H26</f>
        <v>3</v>
      </c>
    </row>
    <row r="27" spans="1:6" s="188" customFormat="1" ht="20.100000000000001" hidden="1" customHeight="1">
      <c r="A27" s="214"/>
      <c r="B27" s="217"/>
      <c r="C27" s="195" t="s">
        <v>528</v>
      </c>
      <c r="D27" s="179">
        <f>集計!F27</f>
        <v>3076</v>
      </c>
      <c r="E27" s="179">
        <f>集計!G27</f>
        <v>2888</v>
      </c>
      <c r="F27" s="180">
        <f>集計!H27</f>
        <v>188</v>
      </c>
    </row>
    <row r="28" spans="1:6" s="188" customFormat="1" ht="20.100000000000001" hidden="1" customHeight="1">
      <c r="A28" s="214"/>
      <c r="B28" s="217"/>
      <c r="C28" s="195" t="s">
        <v>529</v>
      </c>
      <c r="D28" s="179">
        <f>集計!F28</f>
        <v>1081</v>
      </c>
      <c r="E28" s="179">
        <f>集計!G28</f>
        <v>1081</v>
      </c>
      <c r="F28" s="180">
        <f>集計!H28</f>
        <v>0</v>
      </c>
    </row>
    <row r="29" spans="1:6" s="188" customFormat="1" ht="20.100000000000001" hidden="1" customHeight="1">
      <c r="A29" s="214"/>
      <c r="B29" s="217"/>
      <c r="C29" s="195" t="s">
        <v>530</v>
      </c>
      <c r="D29" s="179">
        <f>集計!F29</f>
        <v>2693</v>
      </c>
      <c r="E29" s="179">
        <f>集計!G29</f>
        <v>2631</v>
      </c>
      <c r="F29" s="180">
        <f>集計!H29</f>
        <v>62</v>
      </c>
    </row>
    <row r="30" spans="1:6" s="188" customFormat="1" ht="20.100000000000001" hidden="1" customHeight="1">
      <c r="A30" s="214"/>
      <c r="B30" s="217"/>
      <c r="C30" s="195" t="s">
        <v>539</v>
      </c>
      <c r="D30" s="179">
        <f>集計!F30</f>
        <v>196</v>
      </c>
      <c r="E30" s="179"/>
      <c r="F30" s="180">
        <f>D30</f>
        <v>196</v>
      </c>
    </row>
    <row r="31" spans="1:6" s="188" customFormat="1" ht="20.100000000000001" hidden="1" customHeight="1">
      <c r="A31" s="214"/>
      <c r="B31" s="217"/>
      <c r="C31" s="195" t="s">
        <v>540</v>
      </c>
      <c r="D31" s="179">
        <f>集計!F31</f>
        <v>28</v>
      </c>
      <c r="E31" s="179"/>
      <c r="F31" s="180">
        <f>D31</f>
        <v>28</v>
      </c>
    </row>
    <row r="32" spans="1:6" s="188" customFormat="1" ht="20.100000000000001" hidden="1" customHeight="1" thickBot="1">
      <c r="A32" s="215"/>
      <c r="B32" s="218"/>
      <c r="C32" s="196" t="s">
        <v>480</v>
      </c>
      <c r="D32" s="181">
        <f t="shared" ref="D32:F32" si="2">SUM(D26:D31)</f>
        <v>7278</v>
      </c>
      <c r="E32" s="181">
        <f t="shared" si="2"/>
        <v>6801</v>
      </c>
      <c r="F32" s="182">
        <f t="shared" si="2"/>
        <v>477</v>
      </c>
    </row>
    <row r="33" spans="1:6" s="188" customFormat="1" ht="20.100000000000001" hidden="1" customHeight="1">
      <c r="A33" s="208" t="s">
        <v>533</v>
      </c>
      <c r="B33" s="219"/>
      <c r="C33" s="197" t="s">
        <v>527</v>
      </c>
      <c r="D33" s="177">
        <f>集計!F33</f>
        <v>432</v>
      </c>
      <c r="E33" s="177">
        <f>集計!G33</f>
        <v>430</v>
      </c>
      <c r="F33" s="178">
        <f>集計!H33</f>
        <v>2</v>
      </c>
    </row>
    <row r="34" spans="1:6" s="188" customFormat="1" ht="20.100000000000001" hidden="1" customHeight="1">
      <c r="A34" s="210"/>
      <c r="B34" s="220"/>
      <c r="C34" s="195" t="s">
        <v>528</v>
      </c>
      <c r="D34" s="179">
        <f>集計!F34</f>
        <v>3612</v>
      </c>
      <c r="E34" s="179">
        <f>集計!G34</f>
        <v>3523</v>
      </c>
      <c r="F34" s="180">
        <f>集計!H34</f>
        <v>89</v>
      </c>
    </row>
    <row r="35" spans="1:6" s="188" customFormat="1" ht="20.100000000000001" hidden="1" customHeight="1">
      <c r="A35" s="210"/>
      <c r="B35" s="220"/>
      <c r="C35" s="195" t="s">
        <v>529</v>
      </c>
      <c r="D35" s="179">
        <f>集計!F35</f>
        <v>703</v>
      </c>
      <c r="E35" s="179">
        <f>集計!G35</f>
        <v>703</v>
      </c>
      <c r="F35" s="180">
        <f>集計!H35</f>
        <v>0</v>
      </c>
    </row>
    <row r="36" spans="1:6" s="188" customFormat="1" ht="20.100000000000001" hidden="1" customHeight="1">
      <c r="A36" s="210"/>
      <c r="B36" s="220"/>
      <c r="C36" s="195" t="s">
        <v>530</v>
      </c>
      <c r="D36" s="179">
        <f>集計!F36</f>
        <v>1512</v>
      </c>
      <c r="E36" s="179">
        <f>集計!G36</f>
        <v>1512</v>
      </c>
      <c r="F36" s="180">
        <f>集計!H36</f>
        <v>0</v>
      </c>
    </row>
    <row r="37" spans="1:6" s="188" customFormat="1" ht="20.100000000000001" hidden="1" customHeight="1">
      <c r="A37" s="210"/>
      <c r="B37" s="220"/>
      <c r="C37" s="195" t="s">
        <v>539</v>
      </c>
      <c r="D37" s="179">
        <f>集計!F37</f>
        <v>242</v>
      </c>
      <c r="E37" s="179"/>
      <c r="F37" s="180">
        <f>D37</f>
        <v>242</v>
      </c>
    </row>
    <row r="38" spans="1:6" s="188" customFormat="1" ht="20.100000000000001" hidden="1" customHeight="1">
      <c r="A38" s="210"/>
      <c r="B38" s="220"/>
      <c r="C38" s="195" t="s">
        <v>540</v>
      </c>
      <c r="D38" s="179">
        <f>集計!F38</f>
        <v>50</v>
      </c>
      <c r="E38" s="179"/>
      <c r="F38" s="180">
        <f>D38</f>
        <v>50</v>
      </c>
    </row>
    <row r="39" spans="1:6" s="188" customFormat="1" ht="20.100000000000001" hidden="1" customHeight="1" thickBot="1">
      <c r="A39" s="212"/>
      <c r="B39" s="221"/>
      <c r="C39" s="196" t="s">
        <v>480</v>
      </c>
      <c r="D39" s="181">
        <f t="shared" ref="D39:F39" si="3">SUM(D33:D38)</f>
        <v>6551</v>
      </c>
      <c r="E39" s="181">
        <f t="shared" si="3"/>
        <v>6168</v>
      </c>
      <c r="F39" s="182">
        <f t="shared" si="3"/>
        <v>383</v>
      </c>
    </row>
    <row r="40" spans="1:6" s="188" customFormat="1" ht="20.100000000000001" hidden="1" customHeight="1">
      <c r="A40" s="208" t="s">
        <v>534</v>
      </c>
      <c r="B40" s="219"/>
      <c r="C40" s="197" t="s">
        <v>527</v>
      </c>
      <c r="D40" s="177">
        <f>集計!F40</f>
        <v>56</v>
      </c>
      <c r="E40" s="177">
        <f>集計!G40</f>
        <v>56</v>
      </c>
      <c r="F40" s="178">
        <f>集計!H40</f>
        <v>0</v>
      </c>
    </row>
    <row r="41" spans="1:6" s="188" customFormat="1" ht="20.100000000000001" hidden="1" customHeight="1">
      <c r="A41" s="210"/>
      <c r="B41" s="220"/>
      <c r="C41" s="195" t="s">
        <v>528</v>
      </c>
      <c r="D41" s="179">
        <f>集計!F41</f>
        <v>1682</v>
      </c>
      <c r="E41" s="179">
        <f>集計!G41</f>
        <v>1640</v>
      </c>
      <c r="F41" s="180">
        <f>集計!H41</f>
        <v>42</v>
      </c>
    </row>
    <row r="42" spans="1:6" s="188" customFormat="1" ht="20.100000000000001" hidden="1" customHeight="1">
      <c r="A42" s="210"/>
      <c r="B42" s="220"/>
      <c r="C42" s="195" t="s">
        <v>529</v>
      </c>
      <c r="D42" s="179">
        <f>集計!F42</f>
        <v>582</v>
      </c>
      <c r="E42" s="179">
        <f>集計!G42</f>
        <v>582</v>
      </c>
      <c r="F42" s="180">
        <f>集計!H42</f>
        <v>0</v>
      </c>
    </row>
    <row r="43" spans="1:6" s="188" customFormat="1" ht="20.100000000000001" hidden="1" customHeight="1">
      <c r="A43" s="210"/>
      <c r="B43" s="220"/>
      <c r="C43" s="195" t="s">
        <v>530</v>
      </c>
      <c r="D43" s="179">
        <f>集計!F43</f>
        <v>1393</v>
      </c>
      <c r="E43" s="179">
        <f>集計!G43</f>
        <v>1393</v>
      </c>
      <c r="F43" s="180">
        <f>集計!H43</f>
        <v>0</v>
      </c>
    </row>
    <row r="44" spans="1:6" s="188" customFormat="1" ht="20.100000000000001" hidden="1" customHeight="1">
      <c r="A44" s="210"/>
      <c r="B44" s="220"/>
      <c r="C44" s="195" t="s">
        <v>539</v>
      </c>
      <c r="D44" s="179">
        <f>集計!F44</f>
        <v>14</v>
      </c>
      <c r="E44" s="179"/>
      <c r="F44" s="180">
        <f>D44</f>
        <v>14</v>
      </c>
    </row>
    <row r="45" spans="1:6" s="188" customFormat="1" ht="20.100000000000001" hidden="1" customHeight="1">
      <c r="A45" s="210"/>
      <c r="B45" s="220"/>
      <c r="C45" s="195" t="s">
        <v>540</v>
      </c>
      <c r="D45" s="179">
        <f>集計!F45</f>
        <v>25</v>
      </c>
      <c r="E45" s="179"/>
      <c r="F45" s="180">
        <f>D45</f>
        <v>25</v>
      </c>
    </row>
    <row r="46" spans="1:6" s="188" customFormat="1" ht="20.100000000000001" hidden="1" customHeight="1" thickBot="1">
      <c r="A46" s="212"/>
      <c r="B46" s="221"/>
      <c r="C46" s="196" t="s">
        <v>480</v>
      </c>
      <c r="D46" s="181">
        <f t="shared" ref="D46:F46" si="4">SUM(D40:D45)</f>
        <v>3752</v>
      </c>
      <c r="E46" s="181">
        <f t="shared" si="4"/>
        <v>3671</v>
      </c>
      <c r="F46" s="182">
        <f t="shared" si="4"/>
        <v>81</v>
      </c>
    </row>
    <row r="47" spans="1:6" s="188" customFormat="1" ht="20.100000000000001" hidden="1" customHeight="1">
      <c r="A47" s="208" t="s">
        <v>535</v>
      </c>
      <c r="B47" s="219"/>
      <c r="C47" s="197" t="s">
        <v>527</v>
      </c>
      <c r="D47" s="177">
        <f>集計!F47</f>
        <v>1082</v>
      </c>
      <c r="E47" s="177">
        <f>集計!G47</f>
        <v>1082</v>
      </c>
      <c r="F47" s="178">
        <f>集計!H47</f>
        <v>0</v>
      </c>
    </row>
    <row r="48" spans="1:6" s="188" customFormat="1" ht="20.100000000000001" hidden="1" customHeight="1">
      <c r="A48" s="210"/>
      <c r="B48" s="220"/>
      <c r="C48" s="195" t="s">
        <v>528</v>
      </c>
      <c r="D48" s="179">
        <f>集計!F48</f>
        <v>3914</v>
      </c>
      <c r="E48" s="179">
        <f>集計!G48</f>
        <v>3848</v>
      </c>
      <c r="F48" s="180">
        <f>集計!H48</f>
        <v>66</v>
      </c>
    </row>
    <row r="49" spans="1:6" s="188" customFormat="1" ht="20.100000000000001" hidden="1" customHeight="1">
      <c r="A49" s="210"/>
      <c r="B49" s="220"/>
      <c r="C49" s="195" t="s">
        <v>529</v>
      </c>
      <c r="D49" s="179">
        <f>集計!F49</f>
        <v>1360</v>
      </c>
      <c r="E49" s="179">
        <f>集計!G49</f>
        <v>1318</v>
      </c>
      <c r="F49" s="180">
        <f>集計!H49</f>
        <v>42</v>
      </c>
    </row>
    <row r="50" spans="1:6" s="188" customFormat="1" ht="20.100000000000001" hidden="1" customHeight="1">
      <c r="A50" s="210"/>
      <c r="B50" s="220"/>
      <c r="C50" s="195" t="s">
        <v>530</v>
      </c>
      <c r="D50" s="179">
        <f>集計!F50</f>
        <v>1842</v>
      </c>
      <c r="E50" s="179">
        <f>集計!G50</f>
        <v>1794</v>
      </c>
      <c r="F50" s="180">
        <f>集計!H50</f>
        <v>48</v>
      </c>
    </row>
    <row r="51" spans="1:6" s="188" customFormat="1" ht="20.100000000000001" hidden="1" customHeight="1">
      <c r="A51" s="210"/>
      <c r="B51" s="220"/>
      <c r="C51" s="195" t="s">
        <v>539</v>
      </c>
      <c r="D51" s="179">
        <f>集計!F51</f>
        <v>104</v>
      </c>
      <c r="E51" s="179"/>
      <c r="F51" s="180">
        <f>D51</f>
        <v>104</v>
      </c>
    </row>
    <row r="52" spans="1:6" s="188" customFormat="1" ht="20.100000000000001" hidden="1" customHeight="1">
      <c r="A52" s="210"/>
      <c r="B52" s="220"/>
      <c r="C52" s="195" t="s">
        <v>540</v>
      </c>
      <c r="D52" s="179">
        <f>集計!F52</f>
        <v>54</v>
      </c>
      <c r="E52" s="179"/>
      <c r="F52" s="180">
        <f>D52</f>
        <v>54</v>
      </c>
    </row>
    <row r="53" spans="1:6" s="188" customFormat="1" ht="20.100000000000001" hidden="1" customHeight="1" thickBot="1">
      <c r="A53" s="212"/>
      <c r="B53" s="221"/>
      <c r="C53" s="196" t="s">
        <v>480</v>
      </c>
      <c r="D53" s="181">
        <f t="shared" ref="D53:F53" si="5">SUM(D47:D52)</f>
        <v>8356</v>
      </c>
      <c r="E53" s="181">
        <f t="shared" si="5"/>
        <v>8042</v>
      </c>
      <c r="F53" s="182">
        <f t="shared" si="5"/>
        <v>314</v>
      </c>
    </row>
    <row r="54" spans="1:6" s="188" customFormat="1" ht="20.100000000000001" hidden="1" customHeight="1">
      <c r="A54" s="222"/>
      <c r="B54" s="216" t="s">
        <v>1408</v>
      </c>
      <c r="C54" s="197" t="s">
        <v>527</v>
      </c>
      <c r="D54" s="177">
        <f>集計!F54</f>
        <v>954</v>
      </c>
      <c r="E54" s="177">
        <f>集計!G54</f>
        <v>954</v>
      </c>
      <c r="F54" s="178">
        <f>集計!H54</f>
        <v>0</v>
      </c>
    </row>
    <row r="55" spans="1:6" s="188" customFormat="1" ht="20.100000000000001" hidden="1" customHeight="1">
      <c r="A55" s="214"/>
      <c r="B55" s="217"/>
      <c r="C55" s="195" t="s">
        <v>528</v>
      </c>
      <c r="D55" s="179">
        <f>集計!F55</f>
        <v>2571</v>
      </c>
      <c r="E55" s="179">
        <f>集計!G55</f>
        <v>2537</v>
      </c>
      <c r="F55" s="180">
        <f>集計!H55</f>
        <v>34</v>
      </c>
    </row>
    <row r="56" spans="1:6" s="188" customFormat="1" ht="20.100000000000001" hidden="1" customHeight="1">
      <c r="A56" s="214"/>
      <c r="B56" s="217"/>
      <c r="C56" s="195" t="s">
        <v>529</v>
      </c>
      <c r="D56" s="179">
        <f>集計!F56</f>
        <v>911</v>
      </c>
      <c r="E56" s="179">
        <f>集計!G56</f>
        <v>890</v>
      </c>
      <c r="F56" s="180">
        <f>集計!H56</f>
        <v>21</v>
      </c>
    </row>
    <row r="57" spans="1:6" s="188" customFormat="1" ht="20.100000000000001" hidden="1" customHeight="1">
      <c r="A57" s="214"/>
      <c r="B57" s="217"/>
      <c r="C57" s="195" t="s">
        <v>530</v>
      </c>
      <c r="D57" s="179">
        <f>集計!F57</f>
        <v>1193</v>
      </c>
      <c r="E57" s="179">
        <f>集計!G57</f>
        <v>1185</v>
      </c>
      <c r="F57" s="180">
        <f>集計!H57</f>
        <v>8</v>
      </c>
    </row>
    <row r="58" spans="1:6" s="188" customFormat="1" ht="20.100000000000001" hidden="1" customHeight="1">
      <c r="A58" s="214"/>
      <c r="B58" s="217"/>
      <c r="C58" s="195" t="s">
        <v>539</v>
      </c>
      <c r="D58" s="179">
        <f>集計!F58</f>
        <v>30</v>
      </c>
      <c r="E58" s="179"/>
      <c r="F58" s="180">
        <f>D58</f>
        <v>30</v>
      </c>
    </row>
    <row r="59" spans="1:6" s="188" customFormat="1" ht="20.100000000000001" hidden="1" customHeight="1">
      <c r="A59" s="214"/>
      <c r="B59" s="217"/>
      <c r="C59" s="195" t="s">
        <v>540</v>
      </c>
      <c r="D59" s="179">
        <f>集計!F59</f>
        <v>37</v>
      </c>
      <c r="E59" s="179"/>
      <c r="F59" s="180">
        <f>D59</f>
        <v>37</v>
      </c>
    </row>
    <row r="60" spans="1:6" s="188" customFormat="1" ht="20.100000000000001" hidden="1" customHeight="1" thickBot="1">
      <c r="A60" s="214"/>
      <c r="B60" s="218"/>
      <c r="C60" s="196" t="s">
        <v>480</v>
      </c>
      <c r="D60" s="181">
        <f t="shared" ref="D60:F60" si="6">SUM(D54:D59)</f>
        <v>5696</v>
      </c>
      <c r="E60" s="181">
        <f t="shared" si="6"/>
        <v>5566</v>
      </c>
      <c r="F60" s="182">
        <f t="shared" si="6"/>
        <v>130</v>
      </c>
    </row>
    <row r="61" spans="1:6" s="188" customFormat="1" ht="20.100000000000001" hidden="1" customHeight="1">
      <c r="A61" s="214"/>
      <c r="B61" s="216" t="s">
        <v>1409</v>
      </c>
      <c r="C61" s="197" t="s">
        <v>527</v>
      </c>
      <c r="D61" s="177">
        <f>集計!F61</f>
        <v>128</v>
      </c>
      <c r="E61" s="177">
        <f>集計!G61</f>
        <v>128</v>
      </c>
      <c r="F61" s="178">
        <f>集計!H61</f>
        <v>0</v>
      </c>
    </row>
    <row r="62" spans="1:6" s="188" customFormat="1" ht="20.100000000000001" hidden="1" customHeight="1">
      <c r="A62" s="214"/>
      <c r="B62" s="217"/>
      <c r="C62" s="195" t="s">
        <v>528</v>
      </c>
      <c r="D62" s="179">
        <f>集計!F62</f>
        <v>1343</v>
      </c>
      <c r="E62" s="179">
        <f>集計!G62</f>
        <v>1311</v>
      </c>
      <c r="F62" s="180">
        <f>集計!H62</f>
        <v>32</v>
      </c>
    </row>
    <row r="63" spans="1:6" s="188" customFormat="1" ht="20.100000000000001" hidden="1" customHeight="1">
      <c r="A63" s="214"/>
      <c r="B63" s="217"/>
      <c r="C63" s="195" t="s">
        <v>529</v>
      </c>
      <c r="D63" s="179">
        <f>集計!F63</f>
        <v>449</v>
      </c>
      <c r="E63" s="179">
        <f>集計!G63</f>
        <v>428</v>
      </c>
      <c r="F63" s="180">
        <f>集計!H63</f>
        <v>21</v>
      </c>
    </row>
    <row r="64" spans="1:6" s="188" customFormat="1" ht="20.100000000000001" hidden="1" customHeight="1">
      <c r="A64" s="214"/>
      <c r="B64" s="217"/>
      <c r="C64" s="195" t="s">
        <v>530</v>
      </c>
      <c r="D64" s="179">
        <f>集計!F64</f>
        <v>649</v>
      </c>
      <c r="E64" s="179">
        <f>集計!G64</f>
        <v>609</v>
      </c>
      <c r="F64" s="180">
        <f>集計!H64</f>
        <v>40</v>
      </c>
    </row>
    <row r="65" spans="1:6" s="188" customFormat="1" ht="20.100000000000001" hidden="1" customHeight="1">
      <c r="A65" s="214"/>
      <c r="B65" s="217"/>
      <c r="C65" s="195" t="s">
        <v>539</v>
      </c>
      <c r="D65" s="179">
        <f>集計!F65</f>
        <v>74</v>
      </c>
      <c r="E65" s="179"/>
      <c r="F65" s="180">
        <f>D65</f>
        <v>74</v>
      </c>
    </row>
    <row r="66" spans="1:6" s="188" customFormat="1" ht="20.100000000000001" hidden="1" customHeight="1">
      <c r="A66" s="214"/>
      <c r="B66" s="217"/>
      <c r="C66" s="195" t="s">
        <v>540</v>
      </c>
      <c r="D66" s="179">
        <f>集計!F66</f>
        <v>17</v>
      </c>
      <c r="E66" s="179"/>
      <c r="F66" s="180">
        <f>D66</f>
        <v>17</v>
      </c>
    </row>
    <row r="67" spans="1:6" s="188" customFormat="1" ht="20.100000000000001" hidden="1" customHeight="1" thickBot="1">
      <c r="A67" s="215"/>
      <c r="B67" s="218"/>
      <c r="C67" s="196" t="s">
        <v>480</v>
      </c>
      <c r="D67" s="181">
        <f t="shared" ref="D67:F67" si="7">SUM(D61:D66)</f>
        <v>2660</v>
      </c>
      <c r="E67" s="181">
        <f t="shared" si="7"/>
        <v>2476</v>
      </c>
      <c r="F67" s="182">
        <f t="shared" si="7"/>
        <v>184</v>
      </c>
    </row>
    <row r="68" spans="1:6" s="188" customFormat="1" ht="20.100000000000001" hidden="1" customHeight="1">
      <c r="A68" s="208" t="s">
        <v>536</v>
      </c>
      <c r="B68" s="219"/>
      <c r="C68" s="197" t="s">
        <v>527</v>
      </c>
      <c r="D68" s="177">
        <f>集計!F68</f>
        <v>26</v>
      </c>
      <c r="E68" s="177">
        <f>集計!G68</f>
        <v>24</v>
      </c>
      <c r="F68" s="178">
        <f>集計!H68</f>
        <v>2</v>
      </c>
    </row>
    <row r="69" spans="1:6" s="188" customFormat="1" ht="20.100000000000001" hidden="1" customHeight="1">
      <c r="A69" s="210"/>
      <c r="B69" s="220"/>
      <c r="C69" s="195" t="s">
        <v>528</v>
      </c>
      <c r="D69" s="179">
        <f>集計!F69</f>
        <v>844</v>
      </c>
      <c r="E69" s="179">
        <f>集計!G69</f>
        <v>764</v>
      </c>
      <c r="F69" s="180">
        <f>集計!H69</f>
        <v>80</v>
      </c>
    </row>
    <row r="70" spans="1:6" s="188" customFormat="1" ht="20.100000000000001" hidden="1" customHeight="1">
      <c r="A70" s="210"/>
      <c r="B70" s="220"/>
      <c r="C70" s="195" t="s">
        <v>529</v>
      </c>
      <c r="D70" s="179">
        <f>集計!F70</f>
        <v>245</v>
      </c>
      <c r="E70" s="179">
        <f>集計!G70</f>
        <v>219</v>
      </c>
      <c r="F70" s="180">
        <f>集計!H70</f>
        <v>26</v>
      </c>
    </row>
    <row r="71" spans="1:6" s="188" customFormat="1" ht="20.100000000000001" hidden="1" customHeight="1">
      <c r="A71" s="210"/>
      <c r="B71" s="220"/>
      <c r="C71" s="195" t="s">
        <v>530</v>
      </c>
      <c r="D71" s="179">
        <f>集計!F71</f>
        <v>216</v>
      </c>
      <c r="E71" s="179">
        <f>集計!G71</f>
        <v>175</v>
      </c>
      <c r="F71" s="180">
        <f>集計!H71</f>
        <v>41</v>
      </c>
    </row>
    <row r="72" spans="1:6" s="188" customFormat="1" ht="20.100000000000001" hidden="1" customHeight="1">
      <c r="A72" s="210"/>
      <c r="B72" s="220"/>
      <c r="C72" s="195" t="s">
        <v>539</v>
      </c>
      <c r="D72" s="179">
        <f>集計!F72</f>
        <v>57</v>
      </c>
      <c r="E72" s="179"/>
      <c r="F72" s="180">
        <f>D72</f>
        <v>57</v>
      </c>
    </row>
    <row r="73" spans="1:6" s="188" customFormat="1" ht="20.100000000000001" hidden="1" customHeight="1">
      <c r="A73" s="210"/>
      <c r="B73" s="220"/>
      <c r="C73" s="195" t="s">
        <v>540</v>
      </c>
      <c r="D73" s="179">
        <f>集計!F73</f>
        <v>36</v>
      </c>
      <c r="E73" s="179"/>
      <c r="F73" s="180">
        <f>D73</f>
        <v>36</v>
      </c>
    </row>
    <row r="74" spans="1:6" s="188" customFormat="1" ht="20.100000000000001" hidden="1" customHeight="1" thickBot="1">
      <c r="A74" s="212"/>
      <c r="B74" s="221"/>
      <c r="C74" s="196" t="s">
        <v>480</v>
      </c>
      <c r="D74" s="181">
        <f t="shared" ref="D74:F74" si="8">SUM(D68:D73)</f>
        <v>1424</v>
      </c>
      <c r="E74" s="181">
        <f t="shared" si="8"/>
        <v>1182</v>
      </c>
      <c r="F74" s="182">
        <f t="shared" si="8"/>
        <v>242</v>
      </c>
    </row>
    <row r="75" spans="1:6" s="188" customFormat="1" ht="20.100000000000001" hidden="1" customHeight="1">
      <c r="A75" s="208" t="s">
        <v>537</v>
      </c>
      <c r="B75" s="219"/>
      <c r="C75" s="197" t="s">
        <v>527</v>
      </c>
      <c r="D75" s="177">
        <f>集計!F75</f>
        <v>4</v>
      </c>
      <c r="E75" s="177">
        <f>集計!G75</f>
        <v>4</v>
      </c>
      <c r="F75" s="178">
        <f>集計!H75</f>
        <v>0</v>
      </c>
    </row>
    <row r="76" spans="1:6" s="188" customFormat="1" ht="20.100000000000001" hidden="1" customHeight="1">
      <c r="A76" s="210"/>
      <c r="B76" s="220"/>
      <c r="C76" s="195" t="s">
        <v>528</v>
      </c>
      <c r="D76" s="179">
        <f>集計!F76</f>
        <v>578</v>
      </c>
      <c r="E76" s="179">
        <f>集計!G76</f>
        <v>520</v>
      </c>
      <c r="F76" s="180">
        <f>集計!H76</f>
        <v>58</v>
      </c>
    </row>
    <row r="77" spans="1:6" s="188" customFormat="1" ht="20.100000000000001" hidden="1" customHeight="1">
      <c r="A77" s="210"/>
      <c r="B77" s="220"/>
      <c r="C77" s="195" t="s">
        <v>529</v>
      </c>
      <c r="D77" s="179">
        <f>集計!F77</f>
        <v>128</v>
      </c>
      <c r="E77" s="179">
        <f>集計!G77</f>
        <v>88</v>
      </c>
      <c r="F77" s="180">
        <f>集計!H77</f>
        <v>40</v>
      </c>
    </row>
    <row r="78" spans="1:6" s="188" customFormat="1" ht="20.100000000000001" hidden="1" customHeight="1">
      <c r="A78" s="210"/>
      <c r="B78" s="220"/>
      <c r="C78" s="195" t="s">
        <v>530</v>
      </c>
      <c r="D78" s="179">
        <f>集計!F78</f>
        <v>461</v>
      </c>
      <c r="E78" s="179">
        <f>集計!G78</f>
        <v>429</v>
      </c>
      <c r="F78" s="180">
        <f>集計!H78</f>
        <v>32</v>
      </c>
    </row>
    <row r="79" spans="1:6" s="188" customFormat="1" ht="20.100000000000001" hidden="1" customHeight="1">
      <c r="A79" s="210"/>
      <c r="B79" s="220"/>
      <c r="C79" s="195" t="s">
        <v>539</v>
      </c>
      <c r="D79" s="179">
        <f>集計!F79</f>
        <v>0</v>
      </c>
      <c r="E79" s="179"/>
      <c r="F79" s="180">
        <f>D79</f>
        <v>0</v>
      </c>
    </row>
    <row r="80" spans="1:6" s="188" customFormat="1" ht="20.100000000000001" hidden="1" customHeight="1">
      <c r="A80" s="210"/>
      <c r="B80" s="220"/>
      <c r="C80" s="195" t="s">
        <v>540</v>
      </c>
      <c r="D80" s="179">
        <f>集計!F80</f>
        <v>92</v>
      </c>
      <c r="E80" s="179"/>
      <c r="F80" s="180">
        <f>D80</f>
        <v>92</v>
      </c>
    </row>
    <row r="81" spans="1:6" s="188" customFormat="1" ht="20.100000000000001" hidden="1" customHeight="1" thickBot="1">
      <c r="A81" s="212"/>
      <c r="B81" s="221"/>
      <c r="C81" s="196" t="s">
        <v>480</v>
      </c>
      <c r="D81" s="181">
        <f t="shared" ref="D81:F81" si="9">SUM(D75:D80)</f>
        <v>1263</v>
      </c>
      <c r="E81" s="181">
        <f t="shared" si="9"/>
        <v>1041</v>
      </c>
      <c r="F81" s="182">
        <f t="shared" si="9"/>
        <v>222</v>
      </c>
    </row>
    <row r="82" spans="1:6" s="188" customFormat="1" ht="20.100000000000001" hidden="1" customHeight="1">
      <c r="A82" s="208" t="s">
        <v>538</v>
      </c>
      <c r="B82" s="219"/>
      <c r="C82" s="197" t="s">
        <v>527</v>
      </c>
      <c r="D82" s="177">
        <f>集計!F82</f>
        <v>99</v>
      </c>
      <c r="E82" s="177">
        <f>集計!G82</f>
        <v>99</v>
      </c>
      <c r="F82" s="178">
        <f>集計!H82</f>
        <v>0</v>
      </c>
    </row>
    <row r="83" spans="1:6" s="188" customFormat="1" ht="20.100000000000001" hidden="1" customHeight="1">
      <c r="A83" s="210"/>
      <c r="B83" s="220"/>
      <c r="C83" s="195" t="s">
        <v>528</v>
      </c>
      <c r="D83" s="179">
        <f>集計!F83</f>
        <v>601</v>
      </c>
      <c r="E83" s="179">
        <f>集計!G83</f>
        <v>601</v>
      </c>
      <c r="F83" s="180">
        <f>集計!H83</f>
        <v>0</v>
      </c>
    </row>
    <row r="84" spans="1:6" s="188" customFormat="1" ht="20.100000000000001" hidden="1" customHeight="1">
      <c r="A84" s="210"/>
      <c r="B84" s="220"/>
      <c r="C84" s="195" t="s">
        <v>529</v>
      </c>
      <c r="D84" s="179">
        <f>集計!F84</f>
        <v>277</v>
      </c>
      <c r="E84" s="179">
        <f>集計!G84</f>
        <v>271</v>
      </c>
      <c r="F84" s="180">
        <f>集計!H84</f>
        <v>6</v>
      </c>
    </row>
    <row r="85" spans="1:6" s="188" customFormat="1" ht="20.100000000000001" hidden="1" customHeight="1">
      <c r="A85" s="210"/>
      <c r="B85" s="220"/>
      <c r="C85" s="195" t="s">
        <v>530</v>
      </c>
      <c r="D85" s="179">
        <f>集計!F85</f>
        <v>784</v>
      </c>
      <c r="E85" s="179">
        <f>集計!G85</f>
        <v>782</v>
      </c>
      <c r="F85" s="180">
        <f>集計!H85</f>
        <v>2</v>
      </c>
    </row>
    <row r="86" spans="1:6" s="188" customFormat="1" ht="20.100000000000001" hidden="1" customHeight="1">
      <c r="A86" s="210"/>
      <c r="B86" s="220"/>
      <c r="C86" s="195" t="s">
        <v>539</v>
      </c>
      <c r="D86" s="179">
        <f>集計!F86</f>
        <v>21</v>
      </c>
      <c r="E86" s="179"/>
      <c r="F86" s="180">
        <f>D86</f>
        <v>21</v>
      </c>
    </row>
    <row r="87" spans="1:6" s="188" customFormat="1" ht="20.100000000000001" hidden="1" customHeight="1">
      <c r="A87" s="210"/>
      <c r="B87" s="220"/>
      <c r="C87" s="195" t="s">
        <v>540</v>
      </c>
      <c r="D87" s="179">
        <f>集計!F87</f>
        <v>19</v>
      </c>
      <c r="E87" s="179"/>
      <c r="F87" s="180">
        <f>D87</f>
        <v>19</v>
      </c>
    </row>
    <row r="88" spans="1:6" s="188" customFormat="1" ht="20.100000000000001" hidden="1" customHeight="1" thickBot="1">
      <c r="A88" s="212"/>
      <c r="B88" s="221"/>
      <c r="C88" s="196" t="s">
        <v>480</v>
      </c>
      <c r="D88" s="181">
        <f t="shared" ref="D88:F88" si="10">SUM(D82:D87)</f>
        <v>1801</v>
      </c>
      <c r="E88" s="181">
        <f t="shared" si="10"/>
        <v>1753</v>
      </c>
      <c r="F88" s="182">
        <f t="shared" si="10"/>
        <v>48</v>
      </c>
    </row>
    <row r="89" spans="1:6" s="188" customFormat="1" ht="20.100000000000001" customHeight="1">
      <c r="A89" s="208" t="s">
        <v>1418</v>
      </c>
      <c r="B89" s="209"/>
      <c r="C89" s="198" t="s">
        <v>541</v>
      </c>
      <c r="D89" s="177">
        <f t="shared" ref="D89:F94" si="11">D5+D12+D33+D40+D47+D68+D75+D82</f>
        <v>6653</v>
      </c>
      <c r="E89" s="202">
        <f t="shared" si="11"/>
        <v>6591</v>
      </c>
      <c r="F89" s="178">
        <f t="shared" si="11"/>
        <v>62</v>
      </c>
    </row>
    <row r="90" spans="1:6" s="188" customFormat="1" ht="20.100000000000001" customHeight="1">
      <c r="A90" s="210"/>
      <c r="B90" s="211"/>
      <c r="C90" s="199" t="s">
        <v>528</v>
      </c>
      <c r="D90" s="179">
        <f t="shared" si="11"/>
        <v>24860</v>
      </c>
      <c r="E90" s="203">
        <f t="shared" si="11"/>
        <v>24190</v>
      </c>
      <c r="F90" s="180">
        <f t="shared" si="11"/>
        <v>670</v>
      </c>
    </row>
    <row r="91" spans="1:6" s="188" customFormat="1" ht="20.100000000000001" customHeight="1">
      <c r="A91" s="210"/>
      <c r="B91" s="211"/>
      <c r="C91" s="199" t="s">
        <v>529</v>
      </c>
      <c r="D91" s="179">
        <f t="shared" si="11"/>
        <v>8240</v>
      </c>
      <c r="E91" s="203">
        <f t="shared" si="11"/>
        <v>7893</v>
      </c>
      <c r="F91" s="180">
        <f t="shared" si="11"/>
        <v>347</v>
      </c>
    </row>
    <row r="92" spans="1:6" s="188" customFormat="1" ht="20.100000000000001" customHeight="1">
      <c r="A92" s="210"/>
      <c r="B92" s="211"/>
      <c r="C92" s="199" t="s">
        <v>530</v>
      </c>
      <c r="D92" s="179">
        <f t="shared" si="11"/>
        <v>14279</v>
      </c>
      <c r="E92" s="203">
        <f t="shared" si="11"/>
        <v>13937</v>
      </c>
      <c r="F92" s="180">
        <f t="shared" si="11"/>
        <v>342</v>
      </c>
    </row>
    <row r="93" spans="1:6" s="188" customFormat="1" ht="20.100000000000001" customHeight="1">
      <c r="A93" s="210"/>
      <c r="B93" s="211"/>
      <c r="C93" s="199" t="s">
        <v>539</v>
      </c>
      <c r="D93" s="179">
        <f t="shared" si="11"/>
        <v>944</v>
      </c>
      <c r="E93" s="203">
        <f t="shared" si="11"/>
        <v>0</v>
      </c>
      <c r="F93" s="180">
        <f t="shared" si="11"/>
        <v>944</v>
      </c>
    </row>
    <row r="94" spans="1:6" s="188" customFormat="1" ht="20.100000000000001" customHeight="1" thickBot="1">
      <c r="A94" s="210"/>
      <c r="B94" s="211"/>
      <c r="C94" s="200" t="s">
        <v>540</v>
      </c>
      <c r="D94" s="181">
        <f t="shared" si="11"/>
        <v>353</v>
      </c>
      <c r="E94" s="204">
        <f t="shared" si="11"/>
        <v>0</v>
      </c>
      <c r="F94" s="182">
        <f t="shared" si="11"/>
        <v>353</v>
      </c>
    </row>
    <row r="95" spans="1:6" s="188" customFormat="1" ht="20.100000000000001" customHeight="1" thickBot="1">
      <c r="A95" s="212"/>
      <c r="B95" s="213"/>
      <c r="C95" s="201" t="s">
        <v>480</v>
      </c>
      <c r="D95" s="183">
        <f t="shared" ref="D95:E95" si="12">SUM(D89:D94)</f>
        <v>55329</v>
      </c>
      <c r="E95" s="205">
        <f t="shared" si="12"/>
        <v>52611</v>
      </c>
      <c r="F95" s="184">
        <f>SUM(F89:F94)</f>
        <v>2718</v>
      </c>
    </row>
    <row r="96" spans="1:6" ht="14.25" hidden="1" thickBot="1">
      <c r="A96" s="175"/>
      <c r="B96" s="176"/>
      <c r="C96" s="172" t="s">
        <v>1312</v>
      </c>
      <c r="D96" s="173">
        <f t="shared" ref="D96:F96" si="13">D11+D18+D39+D46+D53+D74+D81+D88</f>
        <v>55329</v>
      </c>
      <c r="E96" s="173">
        <f t="shared" si="13"/>
        <v>52611</v>
      </c>
      <c r="F96" s="174">
        <f t="shared" si="13"/>
        <v>2718</v>
      </c>
    </row>
    <row r="98" spans="1:6">
      <c r="A98" s="84" t="s">
        <v>1326</v>
      </c>
      <c r="B98" s="84"/>
      <c r="C98" s="84"/>
      <c r="D98" s="84"/>
      <c r="E98" s="84"/>
      <c r="F98" s="84"/>
    </row>
    <row r="99" spans="1:6">
      <c r="A99" s="84" t="s">
        <v>1327</v>
      </c>
      <c r="B99" s="84"/>
      <c r="C99" s="84"/>
      <c r="D99" s="84"/>
      <c r="E99" s="84"/>
      <c r="F99" s="84"/>
    </row>
    <row r="100" spans="1:6">
      <c r="A100" s="84" t="s">
        <v>1420</v>
      </c>
      <c r="B100" s="84"/>
      <c r="C100" s="84"/>
      <c r="D100" s="84"/>
      <c r="E100" s="84"/>
      <c r="F100" s="84"/>
    </row>
    <row r="101" spans="1:6">
      <c r="A101" s="84" t="s">
        <v>1421</v>
      </c>
      <c r="B101" s="84"/>
      <c r="C101" s="84"/>
      <c r="D101" s="84"/>
      <c r="E101" s="84"/>
      <c r="F101" s="84"/>
    </row>
    <row r="102" spans="1:6">
      <c r="A102" s="84" t="s">
        <v>1422</v>
      </c>
    </row>
    <row r="103" spans="1:6">
      <c r="A103" s="84" t="s">
        <v>1423</v>
      </c>
    </row>
  </sheetData>
  <mergeCells count="19">
    <mergeCell ref="A3:B3"/>
    <mergeCell ref="A4:B4"/>
    <mergeCell ref="A5:B11"/>
    <mergeCell ref="A12:B18"/>
    <mergeCell ref="A19:A25"/>
    <mergeCell ref="B19:B25"/>
    <mergeCell ref="A89:B95"/>
    <mergeCell ref="A26:A32"/>
    <mergeCell ref="B26:B32"/>
    <mergeCell ref="A33:B39"/>
    <mergeCell ref="A40:B46"/>
    <mergeCell ref="A47:B53"/>
    <mergeCell ref="A54:A60"/>
    <mergeCell ref="B54:B60"/>
    <mergeCell ref="A61:A67"/>
    <mergeCell ref="B61:B67"/>
    <mergeCell ref="A68:B74"/>
    <mergeCell ref="A75:B81"/>
    <mergeCell ref="A82:B88"/>
  </mergeCells>
  <phoneticPr fontId="8"/>
  <printOptions horizontalCentered="1"/>
  <pageMargins left="0.23622047244094491" right="0.23622047244094491" top="0.94488188976377963" bottom="0.55118110236220474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zoomScaleNormal="100" workbookViewId="0">
      <pane ySplit="2" topLeftCell="A3" activePane="bottomLeft" state="frozen"/>
      <selection pane="bottomLeft" activeCell="K3" sqref="K3:K18"/>
    </sheetView>
  </sheetViews>
  <sheetFormatPr defaultColWidth="8.75" defaultRowHeight="12.95" customHeight="1"/>
  <cols>
    <col min="1" max="1" width="9.75" style="19" customWidth="1"/>
    <col min="2" max="2" width="38.5" style="19" customWidth="1"/>
    <col min="3" max="3" width="10.375" style="19" hidden="1" customWidth="1"/>
    <col min="4" max="4" width="12.25" style="19" customWidth="1"/>
    <col min="5" max="5" width="3.375" style="81" customWidth="1"/>
    <col min="6" max="6" width="12.875" style="141" customWidth="1"/>
    <col min="7" max="7" width="6.625" style="50" customWidth="1"/>
    <col min="8" max="13" width="6.625" style="49" customWidth="1"/>
    <col min="14" max="14" width="6.625" style="50" customWidth="1"/>
    <col min="15" max="15" width="6.625" style="49" customWidth="1"/>
    <col min="16" max="16384" width="8.75" style="19"/>
  </cols>
  <sheetData>
    <row r="1" spans="1:18" ht="12.95" customHeight="1">
      <c r="A1" s="19" t="s">
        <v>444</v>
      </c>
      <c r="G1" s="48" t="s">
        <v>377</v>
      </c>
      <c r="H1" s="48" t="s">
        <v>377</v>
      </c>
      <c r="I1" s="48" t="s">
        <v>441</v>
      </c>
      <c r="J1" s="48" t="s">
        <v>442</v>
      </c>
      <c r="K1" s="48" t="s">
        <v>367</v>
      </c>
      <c r="L1" s="48" t="s">
        <v>475</v>
      </c>
      <c r="M1" s="167" t="s">
        <v>243</v>
      </c>
      <c r="N1" s="167" t="s">
        <v>368</v>
      </c>
      <c r="O1" s="167" t="s">
        <v>243</v>
      </c>
    </row>
    <row r="2" spans="1:18" ht="12.95" customHeight="1">
      <c r="A2" s="137" t="s">
        <v>1397</v>
      </c>
      <c r="B2" s="137" t="s">
        <v>1398</v>
      </c>
      <c r="C2" s="137" t="s">
        <v>1399</v>
      </c>
      <c r="D2" s="137" t="s">
        <v>1400</v>
      </c>
      <c r="E2" s="137"/>
      <c r="F2" s="143" t="s">
        <v>1402</v>
      </c>
      <c r="G2" s="137" t="s">
        <v>1403</v>
      </c>
      <c r="H2" s="138" t="s">
        <v>382</v>
      </c>
      <c r="I2" s="138" t="s">
        <v>436</v>
      </c>
      <c r="J2" s="138" t="s">
        <v>437</v>
      </c>
      <c r="K2" s="138" t="s">
        <v>439</v>
      </c>
      <c r="L2" s="138" t="s">
        <v>476</v>
      </c>
      <c r="M2" s="138" t="s">
        <v>501</v>
      </c>
      <c r="N2" s="138" t="s">
        <v>439</v>
      </c>
      <c r="O2" s="138" t="s">
        <v>502</v>
      </c>
    </row>
    <row r="3" spans="1:18" ht="12.95" customHeight="1">
      <c r="A3" s="47" t="s">
        <v>882</v>
      </c>
      <c r="B3" s="47" t="s">
        <v>67</v>
      </c>
      <c r="C3" s="47" t="s">
        <v>1298</v>
      </c>
      <c r="D3" s="47" t="s">
        <v>880</v>
      </c>
      <c r="E3" s="86">
        <v>1</v>
      </c>
      <c r="F3" s="150" t="s">
        <v>1111</v>
      </c>
      <c r="G3" s="54">
        <v>4</v>
      </c>
      <c r="H3" s="54">
        <v>4</v>
      </c>
      <c r="I3" s="54">
        <f t="shared" ref="I3:I20" si="0">G3-H3</f>
        <v>0</v>
      </c>
      <c r="J3" s="54">
        <v>4</v>
      </c>
      <c r="K3" s="54">
        <v>4</v>
      </c>
      <c r="L3" s="54">
        <f t="shared" ref="L3:L20" si="1">J3-K3</f>
        <v>0</v>
      </c>
      <c r="M3" s="54">
        <f t="shared" ref="M3:M20" si="2">J3-G3</f>
        <v>0</v>
      </c>
      <c r="N3" s="54">
        <f t="shared" ref="N3:N20" si="3">K3-H3</f>
        <v>0</v>
      </c>
      <c r="O3" s="54">
        <f t="shared" ref="O3:O20" si="4">L3-I3</f>
        <v>0</v>
      </c>
      <c r="P3" s="8"/>
      <c r="Q3" s="8"/>
      <c r="R3" s="8"/>
    </row>
    <row r="4" spans="1:18" ht="12.95" customHeight="1">
      <c r="A4" s="147" t="s">
        <v>1393</v>
      </c>
      <c r="B4" s="25" t="s">
        <v>375</v>
      </c>
      <c r="C4" s="47" t="s">
        <v>1298</v>
      </c>
      <c r="D4" s="47" t="s">
        <v>1319</v>
      </c>
      <c r="E4" s="86">
        <v>2</v>
      </c>
      <c r="F4" s="150" t="s">
        <v>1112</v>
      </c>
      <c r="G4" s="54">
        <v>55</v>
      </c>
      <c r="H4" s="54">
        <v>55</v>
      </c>
      <c r="I4" s="54">
        <f t="shared" si="0"/>
        <v>0</v>
      </c>
      <c r="J4" s="54">
        <v>55</v>
      </c>
      <c r="K4" s="59">
        <v>55</v>
      </c>
      <c r="L4" s="54">
        <f t="shared" si="1"/>
        <v>0</v>
      </c>
      <c r="M4" s="54">
        <f t="shared" si="2"/>
        <v>0</v>
      </c>
      <c r="N4" s="54">
        <f t="shared" si="3"/>
        <v>0</v>
      </c>
      <c r="O4" s="54">
        <f t="shared" si="4"/>
        <v>0</v>
      </c>
      <c r="P4" s="33"/>
      <c r="Q4" s="36"/>
      <c r="R4" s="35"/>
    </row>
    <row r="5" spans="1:18" ht="12.95" customHeight="1">
      <c r="A5" s="47" t="s">
        <v>876</v>
      </c>
      <c r="B5" s="25" t="s">
        <v>147</v>
      </c>
      <c r="C5" s="47" t="s">
        <v>1298</v>
      </c>
      <c r="D5" s="47" t="s">
        <v>875</v>
      </c>
      <c r="E5" s="86">
        <v>2</v>
      </c>
      <c r="F5" s="150" t="s">
        <v>1112</v>
      </c>
      <c r="G5" s="54">
        <v>94</v>
      </c>
      <c r="H5" s="54">
        <v>73</v>
      </c>
      <c r="I5" s="54">
        <f t="shared" si="0"/>
        <v>21</v>
      </c>
      <c r="J5" s="54">
        <v>94</v>
      </c>
      <c r="K5" s="59">
        <v>73</v>
      </c>
      <c r="L5" s="54">
        <f t="shared" si="1"/>
        <v>21</v>
      </c>
      <c r="M5" s="54">
        <f t="shared" si="2"/>
        <v>0</v>
      </c>
      <c r="N5" s="54">
        <f t="shared" si="3"/>
        <v>0</v>
      </c>
      <c r="O5" s="54">
        <f t="shared" si="4"/>
        <v>0</v>
      </c>
      <c r="P5" s="33"/>
      <c r="Q5" s="36"/>
      <c r="R5" s="35"/>
    </row>
    <row r="6" spans="1:18" ht="12.95" customHeight="1">
      <c r="A6" s="47" t="s">
        <v>877</v>
      </c>
      <c r="B6" s="25" t="s">
        <v>148</v>
      </c>
      <c r="C6" s="47" t="s">
        <v>1298</v>
      </c>
      <c r="D6" s="47" t="s">
        <v>875</v>
      </c>
      <c r="E6" s="86">
        <v>2</v>
      </c>
      <c r="F6" s="150" t="s">
        <v>1112</v>
      </c>
      <c r="G6" s="54">
        <v>0</v>
      </c>
      <c r="H6" s="54">
        <v>0</v>
      </c>
      <c r="I6" s="54">
        <f t="shared" si="0"/>
        <v>0</v>
      </c>
      <c r="J6" s="54">
        <v>0</v>
      </c>
      <c r="K6" s="59">
        <v>0</v>
      </c>
      <c r="L6" s="54">
        <f t="shared" si="1"/>
        <v>0</v>
      </c>
      <c r="M6" s="54">
        <f t="shared" si="2"/>
        <v>0</v>
      </c>
      <c r="N6" s="54">
        <f t="shared" si="3"/>
        <v>0</v>
      </c>
      <c r="O6" s="54">
        <f t="shared" si="4"/>
        <v>0</v>
      </c>
      <c r="P6" s="33"/>
      <c r="Q6" s="34"/>
      <c r="R6" s="8"/>
    </row>
    <row r="7" spans="1:18" ht="12.95" customHeight="1">
      <c r="A7" s="47" t="s">
        <v>878</v>
      </c>
      <c r="B7" s="25" t="s">
        <v>149</v>
      </c>
      <c r="C7" s="47" t="s">
        <v>1298</v>
      </c>
      <c r="D7" s="47" t="s">
        <v>875</v>
      </c>
      <c r="E7" s="86">
        <v>2</v>
      </c>
      <c r="F7" s="150" t="s">
        <v>1112</v>
      </c>
      <c r="G7" s="54">
        <v>48</v>
      </c>
      <c r="H7" s="54">
        <v>48</v>
      </c>
      <c r="I7" s="54">
        <f t="shared" si="0"/>
        <v>0</v>
      </c>
      <c r="J7" s="54">
        <v>48</v>
      </c>
      <c r="K7" s="59">
        <v>48</v>
      </c>
      <c r="L7" s="54">
        <f t="shared" si="1"/>
        <v>0</v>
      </c>
      <c r="M7" s="54">
        <f t="shared" si="2"/>
        <v>0</v>
      </c>
      <c r="N7" s="54">
        <f t="shared" si="3"/>
        <v>0</v>
      </c>
      <c r="O7" s="54">
        <f t="shared" si="4"/>
        <v>0</v>
      </c>
      <c r="P7" s="33"/>
      <c r="Q7" s="34"/>
      <c r="R7" s="8"/>
    </row>
    <row r="8" spans="1:18" ht="12.95" customHeight="1">
      <c r="A8" s="47" t="s">
        <v>879</v>
      </c>
      <c r="B8" s="25" t="s">
        <v>150</v>
      </c>
      <c r="C8" s="47" t="s">
        <v>1298</v>
      </c>
      <c r="D8" s="47" t="s">
        <v>875</v>
      </c>
      <c r="E8" s="86">
        <v>2</v>
      </c>
      <c r="F8" s="150" t="s">
        <v>1112</v>
      </c>
      <c r="G8" s="54">
        <v>136</v>
      </c>
      <c r="H8" s="54">
        <v>128</v>
      </c>
      <c r="I8" s="54">
        <f t="shared" si="0"/>
        <v>8</v>
      </c>
      <c r="J8" s="54">
        <v>92</v>
      </c>
      <c r="K8" s="59">
        <v>92</v>
      </c>
      <c r="L8" s="54">
        <f t="shared" si="1"/>
        <v>0</v>
      </c>
      <c r="M8" s="54">
        <f t="shared" si="2"/>
        <v>-44</v>
      </c>
      <c r="N8" s="54">
        <f t="shared" si="3"/>
        <v>-36</v>
      </c>
      <c r="O8" s="54">
        <f t="shared" si="4"/>
        <v>-8</v>
      </c>
      <c r="P8" s="33"/>
      <c r="Q8" s="36"/>
      <c r="R8" s="35"/>
    </row>
    <row r="9" spans="1:18" ht="12.95" customHeight="1">
      <c r="A9" s="47" t="s">
        <v>881</v>
      </c>
      <c r="B9" s="25" t="s">
        <v>1232</v>
      </c>
      <c r="C9" s="47" t="s">
        <v>1298</v>
      </c>
      <c r="D9" s="47" t="s">
        <v>880</v>
      </c>
      <c r="E9" s="86">
        <v>2</v>
      </c>
      <c r="F9" s="150" t="s">
        <v>1112</v>
      </c>
      <c r="G9" s="54">
        <v>60</v>
      </c>
      <c r="H9" s="54">
        <v>60</v>
      </c>
      <c r="I9" s="54">
        <f t="shared" si="0"/>
        <v>0</v>
      </c>
      <c r="J9" s="54">
        <v>60</v>
      </c>
      <c r="K9" s="59">
        <v>60</v>
      </c>
      <c r="L9" s="54">
        <f t="shared" si="1"/>
        <v>0</v>
      </c>
      <c r="M9" s="54">
        <f t="shared" si="2"/>
        <v>0</v>
      </c>
      <c r="N9" s="54">
        <f t="shared" si="3"/>
        <v>0</v>
      </c>
      <c r="O9" s="54">
        <f t="shared" si="4"/>
        <v>0</v>
      </c>
      <c r="P9" s="33"/>
      <c r="Q9" s="36"/>
      <c r="R9" s="35"/>
    </row>
    <row r="10" spans="1:18" ht="12.95" customHeight="1">
      <c r="A10" s="47" t="s">
        <v>882</v>
      </c>
      <c r="B10" s="25" t="s">
        <v>66</v>
      </c>
      <c r="C10" s="47" t="s">
        <v>1298</v>
      </c>
      <c r="D10" s="47" t="s">
        <v>880</v>
      </c>
      <c r="E10" s="86">
        <v>2</v>
      </c>
      <c r="F10" s="150" t="s">
        <v>1112</v>
      </c>
      <c r="G10" s="54">
        <v>215</v>
      </c>
      <c r="H10" s="54">
        <v>180</v>
      </c>
      <c r="I10" s="54">
        <f t="shared" si="0"/>
        <v>35</v>
      </c>
      <c r="J10" s="54">
        <v>215</v>
      </c>
      <c r="K10" s="59">
        <v>180</v>
      </c>
      <c r="L10" s="54">
        <f t="shared" si="1"/>
        <v>35</v>
      </c>
      <c r="M10" s="54">
        <f t="shared" si="2"/>
        <v>0</v>
      </c>
      <c r="N10" s="54">
        <f t="shared" si="3"/>
        <v>0</v>
      </c>
      <c r="O10" s="54">
        <f t="shared" si="4"/>
        <v>0</v>
      </c>
      <c r="P10" s="33"/>
      <c r="Q10" s="36"/>
      <c r="R10" s="35"/>
    </row>
    <row r="11" spans="1:18" ht="12.95" customHeight="1">
      <c r="A11" s="47" t="s">
        <v>1028</v>
      </c>
      <c r="B11" s="25" t="s">
        <v>328</v>
      </c>
      <c r="C11" s="47" t="s">
        <v>1298</v>
      </c>
      <c r="D11" s="47" t="s">
        <v>875</v>
      </c>
      <c r="E11" s="86">
        <v>2</v>
      </c>
      <c r="F11" s="150" t="s">
        <v>1112</v>
      </c>
      <c r="G11" s="54">
        <v>12</v>
      </c>
      <c r="H11" s="54">
        <v>12</v>
      </c>
      <c r="I11" s="54">
        <f t="shared" si="0"/>
        <v>0</v>
      </c>
      <c r="J11" s="54">
        <v>12</v>
      </c>
      <c r="K11" s="59">
        <v>12</v>
      </c>
      <c r="L11" s="54">
        <f t="shared" si="1"/>
        <v>0</v>
      </c>
      <c r="M11" s="54">
        <f t="shared" si="2"/>
        <v>0</v>
      </c>
      <c r="N11" s="54">
        <f t="shared" si="3"/>
        <v>0</v>
      </c>
      <c r="O11" s="54">
        <f t="shared" si="4"/>
        <v>0</v>
      </c>
      <c r="P11" s="33"/>
      <c r="Q11" s="34"/>
      <c r="R11" s="8"/>
    </row>
    <row r="12" spans="1:18" ht="11.25" customHeight="1">
      <c r="A12" s="47" t="s">
        <v>1032</v>
      </c>
      <c r="B12" s="25" t="s">
        <v>329</v>
      </c>
      <c r="C12" s="47" t="s">
        <v>1298</v>
      </c>
      <c r="D12" s="47" t="s">
        <v>880</v>
      </c>
      <c r="E12" s="86">
        <v>2</v>
      </c>
      <c r="F12" s="150" t="s">
        <v>1112</v>
      </c>
      <c r="G12" s="54">
        <v>2</v>
      </c>
      <c r="H12" s="54">
        <v>1</v>
      </c>
      <c r="I12" s="54">
        <f t="shared" si="0"/>
        <v>1</v>
      </c>
      <c r="J12" s="54">
        <v>2</v>
      </c>
      <c r="K12" s="59">
        <v>0</v>
      </c>
      <c r="L12" s="54">
        <f t="shared" si="1"/>
        <v>2</v>
      </c>
      <c r="M12" s="54">
        <f t="shared" si="2"/>
        <v>0</v>
      </c>
      <c r="N12" s="54">
        <f t="shared" si="3"/>
        <v>-1</v>
      </c>
      <c r="O12" s="54">
        <f t="shared" si="4"/>
        <v>1</v>
      </c>
      <c r="P12" s="33"/>
      <c r="Q12" s="34"/>
      <c r="R12" s="8"/>
    </row>
    <row r="13" spans="1:18" ht="12.95" customHeight="1">
      <c r="A13" s="147" t="s">
        <v>1393</v>
      </c>
      <c r="B13" s="25" t="s">
        <v>376</v>
      </c>
      <c r="C13" s="47" t="s">
        <v>1298</v>
      </c>
      <c r="D13" s="47" t="s">
        <v>1319</v>
      </c>
      <c r="E13" s="86">
        <v>3</v>
      </c>
      <c r="F13" s="140" t="s">
        <v>1113</v>
      </c>
      <c r="G13" s="54">
        <v>40</v>
      </c>
      <c r="H13" s="56">
        <v>40</v>
      </c>
      <c r="I13" s="54">
        <f t="shared" si="0"/>
        <v>0</v>
      </c>
      <c r="J13" s="56">
        <v>40</v>
      </c>
      <c r="K13" s="54">
        <v>0</v>
      </c>
      <c r="L13" s="54">
        <f t="shared" si="1"/>
        <v>40</v>
      </c>
      <c r="M13" s="54">
        <f t="shared" si="2"/>
        <v>0</v>
      </c>
      <c r="N13" s="54">
        <f t="shared" si="3"/>
        <v>-40</v>
      </c>
      <c r="O13" s="54">
        <f t="shared" si="4"/>
        <v>40</v>
      </c>
      <c r="Q13" s="36"/>
      <c r="R13" s="35"/>
    </row>
    <row r="14" spans="1:18" ht="12.95" customHeight="1">
      <c r="A14" s="47" t="s">
        <v>879</v>
      </c>
      <c r="B14" s="25" t="s">
        <v>150</v>
      </c>
      <c r="C14" s="47" t="s">
        <v>1298</v>
      </c>
      <c r="D14" s="47" t="s">
        <v>875</v>
      </c>
      <c r="E14" s="86">
        <v>3</v>
      </c>
      <c r="F14" s="140" t="s">
        <v>1113</v>
      </c>
      <c r="G14" s="54">
        <v>44</v>
      </c>
      <c r="H14" s="56">
        <v>44</v>
      </c>
      <c r="I14" s="54">
        <f t="shared" si="0"/>
        <v>0</v>
      </c>
      <c r="J14" s="56">
        <v>88</v>
      </c>
      <c r="K14" s="54">
        <v>88</v>
      </c>
      <c r="L14" s="54">
        <f t="shared" si="1"/>
        <v>0</v>
      </c>
      <c r="M14" s="54">
        <f t="shared" si="2"/>
        <v>44</v>
      </c>
      <c r="N14" s="54">
        <f t="shared" si="3"/>
        <v>44</v>
      </c>
      <c r="O14" s="54">
        <f t="shared" si="4"/>
        <v>0</v>
      </c>
      <c r="P14" s="35"/>
      <c r="Q14" s="35"/>
      <c r="R14" s="35"/>
    </row>
    <row r="15" spans="1:18" ht="12.95" customHeight="1">
      <c r="A15" s="47" t="s">
        <v>876</v>
      </c>
      <c r="B15" s="25" t="s">
        <v>147</v>
      </c>
      <c r="C15" s="47" t="s">
        <v>1298</v>
      </c>
      <c r="D15" s="47" t="s">
        <v>875</v>
      </c>
      <c r="E15" s="86">
        <v>4</v>
      </c>
      <c r="F15" s="140" t="s">
        <v>1114</v>
      </c>
      <c r="G15" s="54">
        <v>92</v>
      </c>
      <c r="H15" s="56">
        <v>77</v>
      </c>
      <c r="I15" s="54">
        <f t="shared" si="0"/>
        <v>15</v>
      </c>
      <c r="J15" s="56">
        <v>92</v>
      </c>
      <c r="K15" s="52">
        <v>73</v>
      </c>
      <c r="L15" s="54">
        <f t="shared" si="1"/>
        <v>19</v>
      </c>
      <c r="M15" s="54">
        <f t="shared" si="2"/>
        <v>0</v>
      </c>
      <c r="N15" s="54">
        <f t="shared" si="3"/>
        <v>-4</v>
      </c>
      <c r="O15" s="54">
        <f t="shared" si="4"/>
        <v>4</v>
      </c>
      <c r="Q15" s="36"/>
      <c r="R15" s="35"/>
    </row>
    <row r="16" spans="1:18" ht="12.95" customHeight="1">
      <c r="A16" s="47" t="s">
        <v>877</v>
      </c>
      <c r="B16" s="25" t="s">
        <v>148</v>
      </c>
      <c r="C16" s="47" t="s">
        <v>1298</v>
      </c>
      <c r="D16" s="47" t="s">
        <v>875</v>
      </c>
      <c r="E16" s="86">
        <v>4</v>
      </c>
      <c r="F16" s="140" t="s">
        <v>1114</v>
      </c>
      <c r="G16" s="54">
        <v>31</v>
      </c>
      <c r="H16" s="56">
        <v>31</v>
      </c>
      <c r="I16" s="54">
        <f t="shared" si="0"/>
        <v>0</v>
      </c>
      <c r="J16" s="56">
        <v>31</v>
      </c>
      <c r="K16" s="52">
        <v>31</v>
      </c>
      <c r="L16" s="54">
        <f t="shared" si="1"/>
        <v>0</v>
      </c>
      <c r="M16" s="54">
        <f t="shared" si="2"/>
        <v>0</v>
      </c>
      <c r="N16" s="54">
        <f t="shared" si="3"/>
        <v>0</v>
      </c>
      <c r="O16" s="54">
        <f t="shared" si="4"/>
        <v>0</v>
      </c>
      <c r="Q16" s="36"/>
      <c r="R16" s="35"/>
    </row>
    <row r="17" spans="1:18" ht="12.95" customHeight="1">
      <c r="A17" s="47" t="s">
        <v>881</v>
      </c>
      <c r="B17" s="25" t="s">
        <v>1232</v>
      </c>
      <c r="C17" s="47" t="s">
        <v>1298</v>
      </c>
      <c r="D17" s="47" t="s">
        <v>880</v>
      </c>
      <c r="E17" s="86">
        <v>4</v>
      </c>
      <c r="F17" s="140" t="s">
        <v>1114</v>
      </c>
      <c r="G17" s="54">
        <v>325</v>
      </c>
      <c r="H17" s="56">
        <v>325</v>
      </c>
      <c r="I17" s="54">
        <f t="shared" si="0"/>
        <v>0</v>
      </c>
      <c r="J17" s="56">
        <v>325</v>
      </c>
      <c r="K17" s="52">
        <v>325</v>
      </c>
      <c r="L17" s="54">
        <f t="shared" si="1"/>
        <v>0</v>
      </c>
      <c r="M17" s="54">
        <f t="shared" si="2"/>
        <v>0</v>
      </c>
      <c r="N17" s="54">
        <f t="shared" si="3"/>
        <v>0</v>
      </c>
      <c r="O17" s="54">
        <f t="shared" si="4"/>
        <v>0</v>
      </c>
      <c r="Q17" s="36"/>
      <c r="R17" s="35"/>
    </row>
    <row r="18" spans="1:18" ht="12.95" customHeight="1">
      <c r="A18" s="47" t="s">
        <v>1026</v>
      </c>
      <c r="B18" s="25" t="s">
        <v>330</v>
      </c>
      <c r="C18" s="47" t="s">
        <v>1298</v>
      </c>
      <c r="D18" s="47" t="s">
        <v>875</v>
      </c>
      <c r="E18" s="86">
        <v>4</v>
      </c>
      <c r="F18" s="140" t="s">
        <v>1114</v>
      </c>
      <c r="G18" s="54">
        <v>13</v>
      </c>
      <c r="H18" s="56">
        <v>1</v>
      </c>
      <c r="I18" s="54">
        <f t="shared" si="0"/>
        <v>12</v>
      </c>
      <c r="J18" s="56">
        <v>13</v>
      </c>
      <c r="K18" s="52">
        <v>0</v>
      </c>
      <c r="L18" s="54">
        <f t="shared" si="1"/>
        <v>13</v>
      </c>
      <c r="M18" s="54">
        <f t="shared" si="2"/>
        <v>0</v>
      </c>
      <c r="N18" s="54">
        <f t="shared" si="3"/>
        <v>-1</v>
      </c>
      <c r="O18" s="54">
        <f t="shared" si="4"/>
        <v>1</v>
      </c>
      <c r="Q18" s="36"/>
      <c r="R18" s="35"/>
    </row>
    <row r="19" spans="1:18" ht="12.95" customHeight="1">
      <c r="A19" s="47" t="s">
        <v>882</v>
      </c>
      <c r="B19" s="165" t="s">
        <v>66</v>
      </c>
      <c r="C19" s="47" t="s">
        <v>1298</v>
      </c>
      <c r="D19" s="47" t="s">
        <v>880</v>
      </c>
      <c r="E19" s="86">
        <v>6</v>
      </c>
      <c r="F19" s="140" t="s">
        <v>1306</v>
      </c>
      <c r="G19" s="54">
        <v>84</v>
      </c>
      <c r="H19" s="60">
        <v>0</v>
      </c>
      <c r="I19" s="60">
        <f t="shared" si="0"/>
        <v>84</v>
      </c>
      <c r="J19" s="60">
        <v>84</v>
      </c>
      <c r="K19" s="60">
        <v>0</v>
      </c>
      <c r="L19" s="60">
        <f t="shared" si="1"/>
        <v>84</v>
      </c>
      <c r="M19" s="54">
        <f t="shared" si="2"/>
        <v>0</v>
      </c>
      <c r="N19" s="54">
        <f t="shared" si="3"/>
        <v>0</v>
      </c>
      <c r="O19" s="54">
        <f t="shared" si="4"/>
        <v>0</v>
      </c>
      <c r="P19" s="33"/>
      <c r="Q19" s="26"/>
    </row>
    <row r="20" spans="1:18" ht="12.95" customHeight="1">
      <c r="A20" s="47" t="s">
        <v>1033</v>
      </c>
      <c r="B20" s="165" t="s">
        <v>492</v>
      </c>
      <c r="C20" s="47" t="s">
        <v>1298</v>
      </c>
      <c r="D20" s="47" t="s">
        <v>880</v>
      </c>
      <c r="E20" s="86">
        <v>6</v>
      </c>
      <c r="F20" s="140" t="s">
        <v>1306</v>
      </c>
      <c r="G20" s="54">
        <v>8</v>
      </c>
      <c r="H20" s="60">
        <v>0</v>
      </c>
      <c r="I20" s="60">
        <f t="shared" si="0"/>
        <v>8</v>
      </c>
      <c r="J20" s="60">
        <v>8</v>
      </c>
      <c r="K20" s="60">
        <v>0</v>
      </c>
      <c r="L20" s="60">
        <f t="shared" si="1"/>
        <v>8</v>
      </c>
      <c r="M20" s="54">
        <f t="shared" si="2"/>
        <v>0</v>
      </c>
      <c r="N20" s="54">
        <f t="shared" si="3"/>
        <v>0</v>
      </c>
      <c r="O20" s="54">
        <f t="shared" si="4"/>
        <v>0</v>
      </c>
      <c r="P20" s="33"/>
      <c r="Q20" s="26"/>
    </row>
    <row r="22" spans="1:18" ht="12.95" hidden="1" customHeight="1">
      <c r="B22" s="30" t="s">
        <v>66</v>
      </c>
      <c r="C22" s="30"/>
      <c r="D22" s="30"/>
      <c r="E22" s="82"/>
      <c r="F22" s="142"/>
      <c r="G22" s="57">
        <v>84</v>
      </c>
      <c r="H22" s="51">
        <v>0</v>
      </c>
    </row>
    <row r="23" spans="1:18" ht="12.95" hidden="1" customHeight="1">
      <c r="B23" s="30" t="s">
        <v>492</v>
      </c>
      <c r="C23" s="30"/>
      <c r="D23" s="30"/>
      <c r="E23" s="82"/>
      <c r="F23" s="142"/>
      <c r="G23" s="57">
        <v>8</v>
      </c>
      <c r="H23" s="51">
        <v>0</v>
      </c>
    </row>
    <row r="24" spans="1:18" ht="12.95" customHeight="1">
      <c r="A24" s="19" t="s">
        <v>563</v>
      </c>
    </row>
  </sheetData>
  <autoFilter ref="A2:R20">
    <sortState ref="A3:R20">
      <sortCondition ref="E2:E20"/>
    </sortState>
  </autoFilter>
  <phoneticPr fontId="8"/>
  <pageMargins left="0.25" right="0.25" top="0.75" bottom="0.75" header="0.3" footer="0.3"/>
  <pageSetup paperSize="9" scale="74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zoomScale="101" workbookViewId="0">
      <pane ySplit="2" topLeftCell="A3" activePane="bottomLeft" state="frozen"/>
      <selection pane="bottomLeft" activeCell="N2" sqref="N2"/>
    </sheetView>
  </sheetViews>
  <sheetFormatPr defaultColWidth="8.75" defaultRowHeight="12.95" customHeight="1"/>
  <cols>
    <col min="1" max="1" width="9.5" style="46" customWidth="1"/>
    <col min="2" max="2" width="41.625" style="46" customWidth="1"/>
    <col min="3" max="3" width="10.375" style="46" hidden="1" customWidth="1"/>
    <col min="4" max="4" width="16" style="46" customWidth="1"/>
    <col min="5" max="5" width="3.875" style="86" customWidth="1"/>
    <col min="6" max="6" width="9.375" style="140" customWidth="1"/>
    <col min="7" max="15" width="6.625" style="60" customWidth="1"/>
    <col min="16" max="16384" width="8.75" style="19"/>
  </cols>
  <sheetData>
    <row r="1" spans="1:15" ht="12.95" customHeight="1">
      <c r="A1" s="26" t="s">
        <v>472</v>
      </c>
      <c r="B1" s="26"/>
      <c r="C1" s="26"/>
      <c r="D1" s="26"/>
      <c r="E1" s="168"/>
      <c r="F1" s="41"/>
      <c r="G1" s="169" t="s">
        <v>14</v>
      </c>
      <c r="H1" s="169" t="s">
        <v>378</v>
      </c>
      <c r="I1" s="169" t="s">
        <v>477</v>
      </c>
      <c r="J1" s="169" t="s">
        <v>15</v>
      </c>
      <c r="K1" s="169" t="s">
        <v>379</v>
      </c>
      <c r="L1" s="169" t="s">
        <v>478</v>
      </c>
      <c r="M1" s="170" t="s">
        <v>243</v>
      </c>
      <c r="N1" s="170" t="s">
        <v>380</v>
      </c>
      <c r="O1" s="170" t="s">
        <v>243</v>
      </c>
    </row>
    <row r="2" spans="1:15" ht="12.95" customHeight="1">
      <c r="A2" s="153" t="s">
        <v>1397</v>
      </c>
      <c r="B2" s="153" t="s">
        <v>1398</v>
      </c>
      <c r="C2" s="153" t="s">
        <v>1399</v>
      </c>
      <c r="D2" s="153" t="s">
        <v>1400</v>
      </c>
      <c r="E2" s="153"/>
      <c r="F2" s="143" t="s">
        <v>1402</v>
      </c>
      <c r="G2" s="153" t="s">
        <v>1401</v>
      </c>
      <c r="H2" s="155" t="s">
        <v>382</v>
      </c>
      <c r="I2" s="155" t="s">
        <v>476</v>
      </c>
      <c r="J2" s="155" t="s">
        <v>446</v>
      </c>
      <c r="K2" s="155" t="s">
        <v>445</v>
      </c>
      <c r="L2" s="155" t="s">
        <v>476</v>
      </c>
      <c r="M2" s="155" t="s">
        <v>498</v>
      </c>
      <c r="N2" s="155" t="s">
        <v>445</v>
      </c>
      <c r="O2" s="155" t="s">
        <v>499</v>
      </c>
    </row>
    <row r="3" spans="1:15" ht="12.95" customHeight="1">
      <c r="A3" s="39" t="s">
        <v>884</v>
      </c>
      <c r="B3" s="25" t="s">
        <v>151</v>
      </c>
      <c r="C3" s="39" t="s">
        <v>1299</v>
      </c>
      <c r="D3" s="39" t="s">
        <v>883</v>
      </c>
      <c r="E3" s="86">
        <v>1</v>
      </c>
      <c r="F3" s="140" t="s">
        <v>1111</v>
      </c>
      <c r="G3" s="56">
        <v>99</v>
      </c>
      <c r="H3" s="56">
        <v>99</v>
      </c>
      <c r="I3" s="56">
        <f t="shared" ref="I3:I35" si="0">G3-H3</f>
        <v>0</v>
      </c>
      <c r="J3" s="56">
        <v>99</v>
      </c>
      <c r="K3" s="52">
        <v>99</v>
      </c>
      <c r="L3" s="52">
        <f t="shared" ref="L3:L35" si="1">J3-K3</f>
        <v>0</v>
      </c>
      <c r="M3" s="56">
        <f>J3-G3</f>
        <v>0</v>
      </c>
      <c r="N3" s="56">
        <f>K3-H3</f>
        <v>0</v>
      </c>
      <c r="O3" s="56">
        <f>L3-I3</f>
        <v>0</v>
      </c>
    </row>
    <row r="4" spans="1:15" ht="12.95" customHeight="1">
      <c r="A4" s="39" t="s">
        <v>884</v>
      </c>
      <c r="B4" s="25" t="s">
        <v>151</v>
      </c>
      <c r="C4" s="39" t="s">
        <v>1299</v>
      </c>
      <c r="D4" s="39" t="s">
        <v>883</v>
      </c>
      <c r="E4" s="86">
        <v>2</v>
      </c>
      <c r="F4" s="140" t="s">
        <v>1112</v>
      </c>
      <c r="G4" s="56">
        <v>278</v>
      </c>
      <c r="H4" s="56">
        <v>278</v>
      </c>
      <c r="I4" s="56">
        <f t="shared" si="0"/>
        <v>0</v>
      </c>
      <c r="J4" s="56">
        <v>278</v>
      </c>
      <c r="K4" s="52">
        <v>278</v>
      </c>
      <c r="L4" s="52">
        <f t="shared" si="1"/>
        <v>0</v>
      </c>
      <c r="M4" s="56">
        <f t="shared" ref="M4:M35" si="2">J4-G4</f>
        <v>0</v>
      </c>
      <c r="N4" s="56">
        <f t="shared" ref="N4:N35" si="3">K4-H4</f>
        <v>0</v>
      </c>
      <c r="O4" s="56">
        <f t="shared" ref="O4:O8" si="4">L4-I4</f>
        <v>0</v>
      </c>
    </row>
    <row r="5" spans="1:15" ht="12.95" customHeight="1">
      <c r="A5" s="39" t="s">
        <v>895</v>
      </c>
      <c r="B5" s="25" t="s">
        <v>155</v>
      </c>
      <c r="C5" s="39" t="s">
        <v>1299</v>
      </c>
      <c r="D5" s="39" t="s">
        <v>892</v>
      </c>
      <c r="E5" s="86">
        <v>2</v>
      </c>
      <c r="F5" s="140" t="s">
        <v>1112</v>
      </c>
      <c r="G5" s="56">
        <v>102</v>
      </c>
      <c r="H5" s="56">
        <v>102</v>
      </c>
      <c r="I5" s="56">
        <f t="shared" si="0"/>
        <v>0</v>
      </c>
      <c r="J5" s="56">
        <v>102</v>
      </c>
      <c r="K5" s="52">
        <v>102</v>
      </c>
      <c r="L5" s="52">
        <f t="shared" si="1"/>
        <v>0</v>
      </c>
      <c r="M5" s="56">
        <f t="shared" si="2"/>
        <v>0</v>
      </c>
      <c r="N5" s="56">
        <f t="shared" si="3"/>
        <v>0</v>
      </c>
      <c r="O5" s="56">
        <f t="shared" si="4"/>
        <v>0</v>
      </c>
    </row>
    <row r="6" spans="1:15" ht="12.95" customHeight="1">
      <c r="A6" s="39" t="s">
        <v>885</v>
      </c>
      <c r="B6" s="25" t="s">
        <v>152</v>
      </c>
      <c r="C6" s="39" t="s">
        <v>1299</v>
      </c>
      <c r="D6" s="39" t="s">
        <v>883</v>
      </c>
      <c r="E6" s="86">
        <v>2</v>
      </c>
      <c r="F6" s="140" t="s">
        <v>1112</v>
      </c>
      <c r="G6" s="56">
        <v>78</v>
      </c>
      <c r="H6" s="56">
        <v>78</v>
      </c>
      <c r="I6" s="56">
        <f t="shared" si="0"/>
        <v>0</v>
      </c>
      <c r="J6" s="56">
        <v>78</v>
      </c>
      <c r="K6" s="52">
        <v>78</v>
      </c>
      <c r="L6" s="52">
        <f t="shared" si="1"/>
        <v>0</v>
      </c>
      <c r="M6" s="56">
        <f t="shared" si="2"/>
        <v>0</v>
      </c>
      <c r="N6" s="56">
        <f t="shared" si="3"/>
        <v>0</v>
      </c>
      <c r="O6" s="56">
        <f t="shared" si="4"/>
        <v>0</v>
      </c>
    </row>
    <row r="7" spans="1:15" ht="12.95" customHeight="1">
      <c r="A7" s="39" t="s">
        <v>891</v>
      </c>
      <c r="B7" s="25" t="s">
        <v>153</v>
      </c>
      <c r="C7" s="39" t="s">
        <v>1299</v>
      </c>
      <c r="D7" s="39" t="s">
        <v>886</v>
      </c>
      <c r="E7" s="86">
        <v>2</v>
      </c>
      <c r="F7" s="140" t="s">
        <v>1112</v>
      </c>
      <c r="G7" s="56">
        <v>41</v>
      </c>
      <c r="H7" s="56">
        <v>41</v>
      </c>
      <c r="I7" s="56">
        <f t="shared" si="0"/>
        <v>0</v>
      </c>
      <c r="J7" s="56">
        <v>41</v>
      </c>
      <c r="K7" s="52">
        <v>41</v>
      </c>
      <c r="L7" s="52">
        <f t="shared" si="1"/>
        <v>0</v>
      </c>
      <c r="M7" s="56">
        <f t="shared" si="2"/>
        <v>0</v>
      </c>
      <c r="N7" s="56">
        <f t="shared" si="3"/>
        <v>0</v>
      </c>
      <c r="O7" s="56">
        <f t="shared" si="4"/>
        <v>0</v>
      </c>
    </row>
    <row r="8" spans="1:15" ht="12.95" customHeight="1">
      <c r="A8" s="39" t="s">
        <v>894</v>
      </c>
      <c r="B8" s="25" t="s">
        <v>154</v>
      </c>
      <c r="C8" s="39" t="s">
        <v>1299</v>
      </c>
      <c r="D8" s="39" t="s">
        <v>892</v>
      </c>
      <c r="E8" s="86">
        <v>2</v>
      </c>
      <c r="F8" s="140" t="s">
        <v>1112</v>
      </c>
      <c r="G8" s="56">
        <v>60</v>
      </c>
      <c r="H8" s="56">
        <v>60</v>
      </c>
      <c r="I8" s="56">
        <f t="shared" si="0"/>
        <v>0</v>
      </c>
      <c r="J8" s="171">
        <v>60</v>
      </c>
      <c r="K8" s="53">
        <v>60</v>
      </c>
      <c r="L8" s="52">
        <f t="shared" si="1"/>
        <v>0</v>
      </c>
      <c r="M8" s="56">
        <f t="shared" si="2"/>
        <v>0</v>
      </c>
      <c r="N8" s="56">
        <f t="shared" si="3"/>
        <v>0</v>
      </c>
      <c r="O8" s="56">
        <f t="shared" si="4"/>
        <v>0</v>
      </c>
    </row>
    <row r="9" spans="1:15" ht="12.95" customHeight="1">
      <c r="A9" s="39" t="s">
        <v>1041</v>
      </c>
      <c r="B9" s="25" t="s">
        <v>332</v>
      </c>
      <c r="C9" s="39" t="s">
        <v>1299</v>
      </c>
      <c r="D9" s="39" t="s">
        <v>892</v>
      </c>
      <c r="E9" s="86">
        <v>2</v>
      </c>
      <c r="F9" s="140" t="s">
        <v>1112</v>
      </c>
      <c r="G9" s="56">
        <v>0</v>
      </c>
      <c r="H9" s="56">
        <v>0</v>
      </c>
      <c r="I9" s="56">
        <f t="shared" si="0"/>
        <v>0</v>
      </c>
      <c r="J9" s="56">
        <v>19</v>
      </c>
      <c r="K9" s="52">
        <v>19</v>
      </c>
      <c r="L9" s="52">
        <f t="shared" si="1"/>
        <v>0</v>
      </c>
      <c r="M9" s="56">
        <f t="shared" si="2"/>
        <v>19</v>
      </c>
      <c r="N9" s="56">
        <f t="shared" si="3"/>
        <v>19</v>
      </c>
      <c r="O9" s="56">
        <f t="shared" ref="O9:O11" si="5">L9-I9</f>
        <v>0</v>
      </c>
    </row>
    <row r="10" spans="1:15" ht="12.95" customHeight="1">
      <c r="A10" s="39" t="s">
        <v>1035</v>
      </c>
      <c r="B10" s="25" t="s">
        <v>333</v>
      </c>
      <c r="C10" s="39" t="s">
        <v>1299</v>
      </c>
      <c r="D10" s="39" t="s">
        <v>883</v>
      </c>
      <c r="E10" s="86">
        <v>2</v>
      </c>
      <c r="F10" s="140" t="s">
        <v>1112</v>
      </c>
      <c r="G10" s="56">
        <v>0</v>
      </c>
      <c r="H10" s="56">
        <v>0</v>
      </c>
      <c r="I10" s="56">
        <f t="shared" si="0"/>
        <v>0</v>
      </c>
      <c r="J10" s="56">
        <v>18</v>
      </c>
      <c r="K10" s="52">
        <v>18</v>
      </c>
      <c r="L10" s="52">
        <f t="shared" si="1"/>
        <v>0</v>
      </c>
      <c r="M10" s="56">
        <f t="shared" si="2"/>
        <v>18</v>
      </c>
      <c r="N10" s="56">
        <f t="shared" si="3"/>
        <v>18</v>
      </c>
      <c r="O10" s="56">
        <f t="shared" si="5"/>
        <v>0</v>
      </c>
    </row>
    <row r="11" spans="1:15" ht="12.95" customHeight="1">
      <c r="A11" s="39" t="s">
        <v>1040</v>
      </c>
      <c r="B11" s="25" t="s">
        <v>381</v>
      </c>
      <c r="C11" s="39" t="s">
        <v>1299</v>
      </c>
      <c r="D11" s="39" t="s">
        <v>883</v>
      </c>
      <c r="E11" s="86">
        <v>2</v>
      </c>
      <c r="F11" s="140" t="s">
        <v>1112</v>
      </c>
      <c r="G11" s="56">
        <v>5</v>
      </c>
      <c r="H11" s="56">
        <v>5</v>
      </c>
      <c r="I11" s="56">
        <f t="shared" si="0"/>
        <v>0</v>
      </c>
      <c r="J11" s="56">
        <v>5</v>
      </c>
      <c r="K11" s="52">
        <v>5</v>
      </c>
      <c r="L11" s="52">
        <f t="shared" si="1"/>
        <v>0</v>
      </c>
      <c r="M11" s="56">
        <f t="shared" si="2"/>
        <v>0</v>
      </c>
      <c r="N11" s="56">
        <f t="shared" si="3"/>
        <v>0</v>
      </c>
      <c r="O11" s="56">
        <f t="shared" si="5"/>
        <v>0</v>
      </c>
    </row>
    <row r="12" spans="1:15" ht="12.95" customHeight="1">
      <c r="A12" s="39" t="s">
        <v>893</v>
      </c>
      <c r="B12" s="25" t="s">
        <v>180</v>
      </c>
      <c r="C12" s="39" t="s">
        <v>1299</v>
      </c>
      <c r="D12" s="39" t="s">
        <v>892</v>
      </c>
      <c r="E12" s="86">
        <v>3</v>
      </c>
      <c r="F12" s="140" t="s">
        <v>1113</v>
      </c>
      <c r="G12" s="56">
        <v>44</v>
      </c>
      <c r="H12" s="56">
        <v>44</v>
      </c>
      <c r="I12" s="56">
        <f t="shared" si="0"/>
        <v>0</v>
      </c>
      <c r="J12" s="56">
        <v>60</v>
      </c>
      <c r="K12" s="52">
        <v>60</v>
      </c>
      <c r="L12" s="52">
        <f t="shared" si="1"/>
        <v>0</v>
      </c>
      <c r="M12" s="56">
        <f t="shared" si="2"/>
        <v>16</v>
      </c>
      <c r="N12" s="56">
        <f t="shared" si="3"/>
        <v>16</v>
      </c>
      <c r="O12" s="56">
        <f t="shared" ref="O12:O21" si="6">L12-I12</f>
        <v>0</v>
      </c>
    </row>
    <row r="13" spans="1:15" ht="12.95" customHeight="1">
      <c r="A13" s="39" t="s">
        <v>895</v>
      </c>
      <c r="B13" s="25" t="s">
        <v>155</v>
      </c>
      <c r="C13" s="39" t="s">
        <v>1299</v>
      </c>
      <c r="D13" s="39" t="s">
        <v>892</v>
      </c>
      <c r="E13" s="86">
        <v>3</v>
      </c>
      <c r="F13" s="140" t="s">
        <v>1113</v>
      </c>
      <c r="G13" s="56">
        <v>50</v>
      </c>
      <c r="H13" s="56">
        <v>50</v>
      </c>
      <c r="I13" s="56">
        <f t="shared" si="0"/>
        <v>0</v>
      </c>
      <c r="J13" s="56">
        <v>50</v>
      </c>
      <c r="K13" s="52">
        <v>50</v>
      </c>
      <c r="L13" s="52">
        <f t="shared" si="1"/>
        <v>0</v>
      </c>
      <c r="M13" s="56">
        <f t="shared" si="2"/>
        <v>0</v>
      </c>
      <c r="N13" s="56">
        <f t="shared" si="3"/>
        <v>0</v>
      </c>
      <c r="O13" s="56">
        <f t="shared" si="6"/>
        <v>0</v>
      </c>
    </row>
    <row r="14" spans="1:15" ht="12.95" customHeight="1">
      <c r="A14" s="39" t="s">
        <v>890</v>
      </c>
      <c r="B14" s="25" t="s">
        <v>179</v>
      </c>
      <c r="C14" s="39" t="s">
        <v>1299</v>
      </c>
      <c r="D14" s="39" t="s">
        <v>886</v>
      </c>
      <c r="E14" s="86">
        <v>3</v>
      </c>
      <c r="F14" s="140" t="s">
        <v>1113</v>
      </c>
      <c r="G14" s="56">
        <v>36</v>
      </c>
      <c r="H14" s="56">
        <v>36</v>
      </c>
      <c r="I14" s="56">
        <f t="shared" si="0"/>
        <v>0</v>
      </c>
      <c r="J14" s="56">
        <v>48</v>
      </c>
      <c r="K14" s="52">
        <v>42</v>
      </c>
      <c r="L14" s="52">
        <f t="shared" si="1"/>
        <v>6</v>
      </c>
      <c r="M14" s="56">
        <f t="shared" si="2"/>
        <v>12</v>
      </c>
      <c r="N14" s="56">
        <f t="shared" si="3"/>
        <v>6</v>
      </c>
      <c r="O14" s="56">
        <f t="shared" si="6"/>
        <v>6</v>
      </c>
    </row>
    <row r="15" spans="1:15" ht="12.95" customHeight="1">
      <c r="A15" s="39" t="s">
        <v>887</v>
      </c>
      <c r="B15" s="25" t="s">
        <v>177</v>
      </c>
      <c r="C15" s="39" t="s">
        <v>1299</v>
      </c>
      <c r="D15" s="39" t="s">
        <v>886</v>
      </c>
      <c r="E15" s="86">
        <v>3</v>
      </c>
      <c r="F15" s="140" t="s">
        <v>1113</v>
      </c>
      <c r="G15" s="56">
        <v>38</v>
      </c>
      <c r="H15" s="56">
        <v>38</v>
      </c>
      <c r="I15" s="56">
        <f t="shared" si="0"/>
        <v>0</v>
      </c>
      <c r="J15" s="56">
        <v>38</v>
      </c>
      <c r="K15" s="52">
        <v>38</v>
      </c>
      <c r="L15" s="52">
        <f t="shared" si="1"/>
        <v>0</v>
      </c>
      <c r="M15" s="56">
        <f t="shared" si="2"/>
        <v>0</v>
      </c>
      <c r="N15" s="56">
        <f t="shared" si="3"/>
        <v>0</v>
      </c>
      <c r="O15" s="56">
        <f t="shared" si="6"/>
        <v>0</v>
      </c>
    </row>
    <row r="16" spans="1:15" ht="12.95" customHeight="1">
      <c r="A16" s="39" t="s">
        <v>888</v>
      </c>
      <c r="B16" s="25" t="s">
        <v>178</v>
      </c>
      <c r="C16" s="39" t="s">
        <v>1299</v>
      </c>
      <c r="D16" s="39" t="s">
        <v>886</v>
      </c>
      <c r="E16" s="86">
        <v>3</v>
      </c>
      <c r="F16" s="140" t="s">
        <v>1113</v>
      </c>
      <c r="G16" s="56">
        <v>32</v>
      </c>
      <c r="H16" s="56">
        <v>32</v>
      </c>
      <c r="I16" s="56">
        <f t="shared" si="0"/>
        <v>0</v>
      </c>
      <c r="J16" s="56">
        <v>32</v>
      </c>
      <c r="K16" s="52">
        <v>32</v>
      </c>
      <c r="L16" s="52">
        <f t="shared" si="1"/>
        <v>0</v>
      </c>
      <c r="M16" s="56">
        <f t="shared" si="2"/>
        <v>0</v>
      </c>
      <c r="N16" s="56">
        <f t="shared" si="3"/>
        <v>0</v>
      </c>
      <c r="O16" s="56">
        <f t="shared" si="6"/>
        <v>0</v>
      </c>
    </row>
    <row r="17" spans="1:15" ht="12.95" customHeight="1">
      <c r="A17" s="39" t="s">
        <v>885</v>
      </c>
      <c r="B17" s="25" t="s">
        <v>152</v>
      </c>
      <c r="C17" s="39" t="s">
        <v>1299</v>
      </c>
      <c r="D17" s="39" t="s">
        <v>883</v>
      </c>
      <c r="E17" s="86">
        <v>3</v>
      </c>
      <c r="F17" s="140" t="s">
        <v>1113</v>
      </c>
      <c r="G17" s="56">
        <v>30</v>
      </c>
      <c r="H17" s="56">
        <v>30</v>
      </c>
      <c r="I17" s="56">
        <f t="shared" si="0"/>
        <v>0</v>
      </c>
      <c r="J17" s="56">
        <v>30</v>
      </c>
      <c r="K17" s="52">
        <v>30</v>
      </c>
      <c r="L17" s="52">
        <f t="shared" si="1"/>
        <v>0</v>
      </c>
      <c r="M17" s="56">
        <f t="shared" si="2"/>
        <v>0</v>
      </c>
      <c r="N17" s="56">
        <f t="shared" si="3"/>
        <v>0</v>
      </c>
      <c r="O17" s="56">
        <f t="shared" si="6"/>
        <v>0</v>
      </c>
    </row>
    <row r="18" spans="1:15" ht="12.95" customHeight="1">
      <c r="A18" s="39" t="s">
        <v>1043</v>
      </c>
      <c r="B18" s="25" t="s">
        <v>1223</v>
      </c>
      <c r="C18" s="39" t="s">
        <v>1299</v>
      </c>
      <c r="D18" s="39" t="s">
        <v>892</v>
      </c>
      <c r="E18" s="86">
        <v>3</v>
      </c>
      <c r="F18" s="140" t="s">
        <v>1113</v>
      </c>
      <c r="G18" s="56">
        <v>19</v>
      </c>
      <c r="H18" s="56">
        <v>19</v>
      </c>
      <c r="I18" s="56">
        <f t="shared" si="0"/>
        <v>0</v>
      </c>
      <c r="J18" s="56">
        <v>0</v>
      </c>
      <c r="K18" s="52">
        <v>0</v>
      </c>
      <c r="L18" s="52">
        <f t="shared" si="1"/>
        <v>0</v>
      </c>
      <c r="M18" s="56">
        <f t="shared" si="2"/>
        <v>-19</v>
      </c>
      <c r="N18" s="56">
        <f t="shared" si="3"/>
        <v>-19</v>
      </c>
      <c r="O18" s="56">
        <f t="shared" si="6"/>
        <v>0</v>
      </c>
    </row>
    <row r="19" spans="1:15" ht="12.95" customHeight="1">
      <c r="A19" s="39" t="s">
        <v>1037</v>
      </c>
      <c r="B19" s="25" t="s">
        <v>331</v>
      </c>
      <c r="C19" s="39" t="s">
        <v>1299</v>
      </c>
      <c r="D19" s="39" t="s">
        <v>883</v>
      </c>
      <c r="E19" s="86">
        <v>3</v>
      </c>
      <c r="F19" s="140" t="s">
        <v>1113</v>
      </c>
      <c r="G19" s="56">
        <v>19</v>
      </c>
      <c r="H19" s="56">
        <v>19</v>
      </c>
      <c r="I19" s="56">
        <f t="shared" si="0"/>
        <v>0</v>
      </c>
      <c r="J19" s="56">
        <v>19</v>
      </c>
      <c r="K19" s="52">
        <v>19</v>
      </c>
      <c r="L19" s="52">
        <f t="shared" si="1"/>
        <v>0</v>
      </c>
      <c r="M19" s="56">
        <f t="shared" si="2"/>
        <v>0</v>
      </c>
      <c r="N19" s="56">
        <f t="shared" si="3"/>
        <v>0</v>
      </c>
      <c r="O19" s="56">
        <f t="shared" si="6"/>
        <v>0</v>
      </c>
    </row>
    <row r="20" spans="1:15" ht="12.95" customHeight="1">
      <c r="A20" s="39" t="s">
        <v>1041</v>
      </c>
      <c r="B20" s="25" t="s">
        <v>332</v>
      </c>
      <c r="C20" s="39" t="s">
        <v>1299</v>
      </c>
      <c r="D20" s="39" t="s">
        <v>892</v>
      </c>
      <c r="E20" s="86">
        <v>3</v>
      </c>
      <c r="F20" s="140" t="s">
        <v>1113</v>
      </c>
      <c r="G20" s="56">
        <v>19</v>
      </c>
      <c r="H20" s="56">
        <v>19</v>
      </c>
      <c r="I20" s="56">
        <f t="shared" si="0"/>
        <v>0</v>
      </c>
      <c r="J20" s="56">
        <v>0</v>
      </c>
      <c r="K20" s="52">
        <v>0</v>
      </c>
      <c r="L20" s="52">
        <f t="shared" si="1"/>
        <v>0</v>
      </c>
      <c r="M20" s="56">
        <f t="shared" si="2"/>
        <v>-19</v>
      </c>
      <c r="N20" s="56">
        <f t="shared" si="3"/>
        <v>-19</v>
      </c>
      <c r="O20" s="56">
        <f t="shared" si="6"/>
        <v>0</v>
      </c>
    </row>
    <row r="21" spans="1:15" ht="12.95" customHeight="1">
      <c r="A21" s="39" t="s">
        <v>1035</v>
      </c>
      <c r="B21" s="25" t="s">
        <v>333</v>
      </c>
      <c r="C21" s="39" t="s">
        <v>1299</v>
      </c>
      <c r="D21" s="39" t="s">
        <v>883</v>
      </c>
      <c r="E21" s="86">
        <v>3</v>
      </c>
      <c r="F21" s="140" t="s">
        <v>1113</v>
      </c>
      <c r="G21" s="56">
        <v>18</v>
      </c>
      <c r="H21" s="56">
        <v>18</v>
      </c>
      <c r="I21" s="56">
        <f t="shared" si="0"/>
        <v>0</v>
      </c>
      <c r="J21" s="56">
        <v>0</v>
      </c>
      <c r="K21" s="52">
        <v>0</v>
      </c>
      <c r="L21" s="52">
        <f t="shared" si="1"/>
        <v>0</v>
      </c>
      <c r="M21" s="56">
        <f t="shared" si="2"/>
        <v>-18</v>
      </c>
      <c r="N21" s="56">
        <f t="shared" si="3"/>
        <v>-18</v>
      </c>
      <c r="O21" s="56">
        <f t="shared" si="6"/>
        <v>0</v>
      </c>
    </row>
    <row r="22" spans="1:15" ht="12.95" customHeight="1">
      <c r="A22" s="39" t="s">
        <v>893</v>
      </c>
      <c r="B22" s="25" t="s">
        <v>180</v>
      </c>
      <c r="C22" s="39" t="s">
        <v>1299</v>
      </c>
      <c r="D22" s="39" t="s">
        <v>892</v>
      </c>
      <c r="E22" s="86">
        <v>4</v>
      </c>
      <c r="F22" s="140" t="s">
        <v>1114</v>
      </c>
      <c r="G22" s="56">
        <v>156</v>
      </c>
      <c r="H22" s="56">
        <v>156</v>
      </c>
      <c r="I22" s="56">
        <f t="shared" si="0"/>
        <v>0</v>
      </c>
      <c r="J22" s="56">
        <v>179</v>
      </c>
      <c r="K22" s="52">
        <v>179</v>
      </c>
      <c r="L22" s="52">
        <f t="shared" si="1"/>
        <v>0</v>
      </c>
      <c r="M22" s="56">
        <f t="shared" si="2"/>
        <v>23</v>
      </c>
      <c r="N22" s="56">
        <f t="shared" si="3"/>
        <v>23</v>
      </c>
      <c r="O22" s="56">
        <f t="shared" ref="O22:O30" si="7">L22-I22</f>
        <v>0</v>
      </c>
    </row>
    <row r="23" spans="1:15" ht="12.95" customHeight="1">
      <c r="A23" s="39" t="s">
        <v>890</v>
      </c>
      <c r="B23" s="25" t="s">
        <v>179</v>
      </c>
      <c r="C23" s="39" t="s">
        <v>1299</v>
      </c>
      <c r="D23" s="39" t="s">
        <v>886</v>
      </c>
      <c r="E23" s="86">
        <v>4</v>
      </c>
      <c r="F23" s="140" t="s">
        <v>1114</v>
      </c>
      <c r="G23" s="60">
        <v>114</v>
      </c>
      <c r="H23" s="60">
        <v>114</v>
      </c>
      <c r="I23" s="56">
        <f t="shared" si="0"/>
        <v>0</v>
      </c>
      <c r="J23" s="60">
        <v>120</v>
      </c>
      <c r="K23" s="52">
        <v>120</v>
      </c>
      <c r="L23" s="52">
        <f t="shared" si="1"/>
        <v>0</v>
      </c>
      <c r="M23" s="56">
        <f t="shared" si="2"/>
        <v>6</v>
      </c>
      <c r="N23" s="56">
        <f t="shared" si="3"/>
        <v>6</v>
      </c>
      <c r="O23" s="56">
        <f t="shared" si="7"/>
        <v>0</v>
      </c>
    </row>
    <row r="24" spans="1:15" ht="12.95" customHeight="1">
      <c r="A24" s="39" t="s">
        <v>889</v>
      </c>
      <c r="B24" s="25" t="s">
        <v>213</v>
      </c>
      <c r="C24" s="39" t="s">
        <v>1299</v>
      </c>
      <c r="D24" s="39" t="s">
        <v>886</v>
      </c>
      <c r="E24" s="86">
        <v>4</v>
      </c>
      <c r="F24" s="140" t="s">
        <v>1114</v>
      </c>
      <c r="G24" s="127">
        <v>85</v>
      </c>
      <c r="H24" s="56">
        <v>85</v>
      </c>
      <c r="I24" s="56">
        <f t="shared" si="0"/>
        <v>0</v>
      </c>
      <c r="J24" s="56">
        <v>85</v>
      </c>
      <c r="K24" s="52">
        <v>85</v>
      </c>
      <c r="L24" s="52">
        <f t="shared" si="1"/>
        <v>0</v>
      </c>
      <c r="M24" s="56">
        <f t="shared" si="2"/>
        <v>0</v>
      </c>
      <c r="N24" s="56">
        <f t="shared" si="3"/>
        <v>0</v>
      </c>
      <c r="O24" s="56">
        <f t="shared" si="7"/>
        <v>0</v>
      </c>
    </row>
    <row r="25" spans="1:15" ht="12.95" customHeight="1">
      <c r="A25" s="39" t="s">
        <v>888</v>
      </c>
      <c r="B25" s="25" t="s">
        <v>178</v>
      </c>
      <c r="C25" s="39" t="s">
        <v>1299</v>
      </c>
      <c r="D25" s="39" t="s">
        <v>886</v>
      </c>
      <c r="E25" s="86">
        <v>4</v>
      </c>
      <c r="F25" s="140" t="s">
        <v>1114</v>
      </c>
      <c r="G25" s="127">
        <v>87</v>
      </c>
      <c r="H25" s="56">
        <v>81</v>
      </c>
      <c r="I25" s="56">
        <f t="shared" si="0"/>
        <v>6</v>
      </c>
      <c r="J25" s="56">
        <v>87</v>
      </c>
      <c r="K25" s="52">
        <v>85</v>
      </c>
      <c r="L25" s="52">
        <f t="shared" si="1"/>
        <v>2</v>
      </c>
      <c r="M25" s="56">
        <f t="shared" si="2"/>
        <v>0</v>
      </c>
      <c r="N25" s="56">
        <f t="shared" si="3"/>
        <v>4</v>
      </c>
      <c r="O25" s="56">
        <f t="shared" si="7"/>
        <v>-4</v>
      </c>
    </row>
    <row r="26" spans="1:15" ht="12.95" customHeight="1">
      <c r="A26" s="39" t="s">
        <v>885</v>
      </c>
      <c r="B26" s="25" t="s">
        <v>152</v>
      </c>
      <c r="C26" s="39" t="s">
        <v>1299</v>
      </c>
      <c r="D26" s="39" t="s">
        <v>883</v>
      </c>
      <c r="E26" s="86">
        <v>4</v>
      </c>
      <c r="F26" s="140" t="s">
        <v>1114</v>
      </c>
      <c r="G26" s="56">
        <v>70</v>
      </c>
      <c r="H26" s="56">
        <v>70</v>
      </c>
      <c r="I26" s="56">
        <f t="shared" si="0"/>
        <v>0</v>
      </c>
      <c r="J26" s="56">
        <v>70</v>
      </c>
      <c r="K26" s="52">
        <v>70</v>
      </c>
      <c r="L26" s="52">
        <f t="shared" si="1"/>
        <v>0</v>
      </c>
      <c r="M26" s="56">
        <f t="shared" si="2"/>
        <v>0</v>
      </c>
      <c r="N26" s="56">
        <f t="shared" si="3"/>
        <v>0</v>
      </c>
      <c r="O26" s="56">
        <f t="shared" si="7"/>
        <v>0</v>
      </c>
    </row>
    <row r="27" spans="1:15" ht="12.95" customHeight="1">
      <c r="A27" s="39" t="s">
        <v>887</v>
      </c>
      <c r="B27" s="25" t="s">
        <v>177</v>
      </c>
      <c r="C27" s="39" t="s">
        <v>1299</v>
      </c>
      <c r="D27" s="39" t="s">
        <v>886</v>
      </c>
      <c r="E27" s="86">
        <v>4</v>
      </c>
      <c r="F27" s="140" t="s">
        <v>1114</v>
      </c>
      <c r="G27" s="56">
        <v>60</v>
      </c>
      <c r="H27" s="56">
        <v>60</v>
      </c>
      <c r="I27" s="56">
        <f t="shared" si="0"/>
        <v>0</v>
      </c>
      <c r="J27" s="56">
        <v>60</v>
      </c>
      <c r="K27" s="52">
        <v>60</v>
      </c>
      <c r="L27" s="52">
        <f t="shared" si="1"/>
        <v>0</v>
      </c>
      <c r="M27" s="56">
        <f t="shared" si="2"/>
        <v>0</v>
      </c>
      <c r="N27" s="56">
        <f t="shared" si="3"/>
        <v>0</v>
      </c>
      <c r="O27" s="56">
        <f t="shared" si="7"/>
        <v>0</v>
      </c>
    </row>
    <row r="28" spans="1:15" ht="12.95" customHeight="1">
      <c r="A28" s="39" t="s">
        <v>894</v>
      </c>
      <c r="B28" s="25" t="s">
        <v>154</v>
      </c>
      <c r="C28" s="39" t="s">
        <v>1299</v>
      </c>
      <c r="D28" s="39" t="s">
        <v>892</v>
      </c>
      <c r="E28" s="86">
        <v>4</v>
      </c>
      <c r="F28" s="140" t="s">
        <v>1114</v>
      </c>
      <c r="G28" s="56">
        <v>112</v>
      </c>
      <c r="H28" s="56">
        <v>112</v>
      </c>
      <c r="I28" s="56">
        <f t="shared" si="0"/>
        <v>0</v>
      </c>
      <c r="J28" s="171">
        <v>112</v>
      </c>
      <c r="K28" s="53">
        <v>112</v>
      </c>
      <c r="L28" s="52">
        <f t="shared" si="1"/>
        <v>0</v>
      </c>
      <c r="M28" s="56">
        <f t="shared" si="2"/>
        <v>0</v>
      </c>
      <c r="N28" s="56">
        <f t="shared" si="3"/>
        <v>0</v>
      </c>
      <c r="O28" s="56">
        <f t="shared" si="7"/>
        <v>0</v>
      </c>
    </row>
    <row r="29" spans="1:15" ht="12.95" customHeight="1">
      <c r="A29" s="39" t="s">
        <v>891</v>
      </c>
      <c r="B29" s="25" t="s">
        <v>153</v>
      </c>
      <c r="C29" s="39" t="s">
        <v>1299</v>
      </c>
      <c r="D29" s="39" t="s">
        <v>886</v>
      </c>
      <c r="E29" s="86">
        <v>4</v>
      </c>
      <c r="F29" s="140" t="s">
        <v>1114</v>
      </c>
      <c r="G29" s="56">
        <v>52</v>
      </c>
      <c r="H29" s="56">
        <v>52</v>
      </c>
      <c r="I29" s="56">
        <f t="shared" si="0"/>
        <v>0</v>
      </c>
      <c r="J29" s="56">
        <v>52</v>
      </c>
      <c r="K29" s="52">
        <v>52</v>
      </c>
      <c r="L29" s="52">
        <f t="shared" si="1"/>
        <v>0</v>
      </c>
      <c r="M29" s="56">
        <f t="shared" si="2"/>
        <v>0</v>
      </c>
      <c r="N29" s="56">
        <f t="shared" si="3"/>
        <v>0</v>
      </c>
      <c r="O29" s="56">
        <f t="shared" si="7"/>
        <v>0</v>
      </c>
    </row>
    <row r="30" spans="1:15" ht="12.95" customHeight="1">
      <c r="A30" s="39" t="s">
        <v>1043</v>
      </c>
      <c r="B30" s="25" t="s">
        <v>1224</v>
      </c>
      <c r="C30" s="39" t="s">
        <v>1299</v>
      </c>
      <c r="D30" s="39" t="s">
        <v>892</v>
      </c>
      <c r="E30" s="86">
        <v>4</v>
      </c>
      <c r="F30" s="140" t="s">
        <v>1114</v>
      </c>
      <c r="G30" s="56">
        <v>0</v>
      </c>
      <c r="H30" s="56">
        <v>0</v>
      </c>
      <c r="I30" s="56">
        <f t="shared" si="0"/>
        <v>0</v>
      </c>
      <c r="J30" s="56">
        <v>19</v>
      </c>
      <c r="K30" s="52">
        <v>19</v>
      </c>
      <c r="L30" s="52">
        <f t="shared" si="1"/>
        <v>0</v>
      </c>
      <c r="M30" s="56">
        <f t="shared" si="2"/>
        <v>19</v>
      </c>
      <c r="N30" s="56">
        <f t="shared" si="3"/>
        <v>19</v>
      </c>
      <c r="O30" s="56">
        <f t="shared" si="7"/>
        <v>0</v>
      </c>
    </row>
    <row r="31" spans="1:15" ht="12.95" customHeight="1">
      <c r="A31" s="39" t="s">
        <v>1044</v>
      </c>
      <c r="B31" s="46" t="s">
        <v>493</v>
      </c>
      <c r="C31" s="39" t="s">
        <v>1299</v>
      </c>
      <c r="D31" s="39" t="s">
        <v>892</v>
      </c>
      <c r="E31" s="86">
        <v>5</v>
      </c>
      <c r="F31" s="140" t="s">
        <v>1307</v>
      </c>
      <c r="G31" s="60">
        <v>19</v>
      </c>
      <c r="H31" s="60">
        <v>0</v>
      </c>
      <c r="I31" s="60">
        <f t="shared" si="0"/>
        <v>19</v>
      </c>
      <c r="J31" s="60">
        <v>19</v>
      </c>
      <c r="K31" s="60">
        <v>0</v>
      </c>
      <c r="L31" s="52">
        <f t="shared" si="1"/>
        <v>19</v>
      </c>
      <c r="M31" s="56">
        <f t="shared" si="2"/>
        <v>0</v>
      </c>
      <c r="N31" s="56">
        <f t="shared" si="3"/>
        <v>0</v>
      </c>
      <c r="O31" s="56">
        <f t="shared" ref="O31:O34" si="8">L31-I31</f>
        <v>0</v>
      </c>
    </row>
    <row r="32" spans="1:15" ht="12.95" customHeight="1">
      <c r="A32" s="39" t="s">
        <v>1034</v>
      </c>
      <c r="B32" s="46" t="s">
        <v>494</v>
      </c>
      <c r="C32" s="39" t="s">
        <v>1299</v>
      </c>
      <c r="D32" s="39" t="s">
        <v>883</v>
      </c>
      <c r="E32" s="86">
        <v>5</v>
      </c>
      <c r="F32" s="140" t="s">
        <v>1307</v>
      </c>
      <c r="G32" s="60">
        <v>2</v>
      </c>
      <c r="H32" s="60">
        <v>0</v>
      </c>
      <c r="I32" s="60">
        <f t="shared" si="0"/>
        <v>2</v>
      </c>
      <c r="J32" s="60">
        <v>2</v>
      </c>
      <c r="K32" s="60">
        <v>2</v>
      </c>
      <c r="L32" s="52">
        <f t="shared" si="1"/>
        <v>0</v>
      </c>
      <c r="M32" s="56">
        <f t="shared" si="2"/>
        <v>0</v>
      </c>
      <c r="N32" s="56">
        <f t="shared" si="3"/>
        <v>2</v>
      </c>
      <c r="O32" s="56">
        <f t="shared" si="8"/>
        <v>-2</v>
      </c>
    </row>
    <row r="33" spans="1:15" ht="12.95" customHeight="1">
      <c r="A33" s="39"/>
      <c r="B33" s="46" t="s">
        <v>1394</v>
      </c>
      <c r="C33" s="39" t="s">
        <v>1299</v>
      </c>
      <c r="D33" s="39" t="s">
        <v>1225</v>
      </c>
      <c r="E33" s="86">
        <v>6</v>
      </c>
      <c r="F33" s="140" t="s">
        <v>1395</v>
      </c>
      <c r="G33" s="60">
        <v>16</v>
      </c>
      <c r="H33" s="60">
        <v>16</v>
      </c>
      <c r="I33" s="60">
        <f t="shared" si="0"/>
        <v>0</v>
      </c>
      <c r="J33" s="60">
        <v>0</v>
      </c>
      <c r="K33" s="60">
        <v>0</v>
      </c>
      <c r="L33" s="52">
        <f t="shared" si="1"/>
        <v>0</v>
      </c>
      <c r="M33" s="56">
        <f t="shared" si="2"/>
        <v>-16</v>
      </c>
      <c r="N33" s="56">
        <f t="shared" si="3"/>
        <v>-16</v>
      </c>
      <c r="O33" s="56">
        <f t="shared" si="8"/>
        <v>0</v>
      </c>
    </row>
    <row r="34" spans="1:15" ht="12.95" customHeight="1">
      <c r="A34" s="39"/>
      <c r="B34" s="46" t="s">
        <v>562</v>
      </c>
      <c r="C34" s="39" t="s">
        <v>1299</v>
      </c>
      <c r="D34" s="39" t="s">
        <v>1226</v>
      </c>
      <c r="E34" s="86">
        <v>6</v>
      </c>
      <c r="F34" s="140" t="s">
        <v>1396</v>
      </c>
      <c r="G34" s="60">
        <v>3</v>
      </c>
      <c r="H34" s="60">
        <v>3</v>
      </c>
      <c r="I34" s="60">
        <f t="shared" si="0"/>
        <v>0</v>
      </c>
      <c r="J34" s="60">
        <v>0</v>
      </c>
      <c r="K34" s="60">
        <v>0</v>
      </c>
      <c r="L34" s="52">
        <f t="shared" si="1"/>
        <v>0</v>
      </c>
      <c r="M34" s="56">
        <f t="shared" si="2"/>
        <v>-3</v>
      </c>
      <c r="N34" s="56">
        <f t="shared" si="3"/>
        <v>-3</v>
      </c>
      <c r="O34" s="56">
        <f t="shared" si="8"/>
        <v>0</v>
      </c>
    </row>
    <row r="35" spans="1:15" ht="12.95" customHeight="1">
      <c r="A35" s="39" t="s">
        <v>1038</v>
      </c>
      <c r="B35" s="46" t="s">
        <v>564</v>
      </c>
      <c r="C35" s="39" t="s">
        <v>1299</v>
      </c>
      <c r="D35" s="39" t="s">
        <v>883</v>
      </c>
      <c r="E35" s="86">
        <v>6</v>
      </c>
      <c r="F35" s="140" t="s">
        <v>1301</v>
      </c>
      <c r="G35" s="60">
        <v>19</v>
      </c>
      <c r="H35" s="60">
        <v>19</v>
      </c>
      <c r="I35" s="60">
        <f t="shared" si="0"/>
        <v>0</v>
      </c>
      <c r="J35" s="60">
        <v>19</v>
      </c>
      <c r="K35" s="60">
        <v>0</v>
      </c>
      <c r="L35" s="52">
        <f t="shared" si="1"/>
        <v>19</v>
      </c>
      <c r="M35" s="56">
        <f t="shared" si="2"/>
        <v>0</v>
      </c>
      <c r="N35" s="56">
        <f t="shared" si="3"/>
        <v>-19</v>
      </c>
      <c r="O35" s="56">
        <f t="shared" ref="O35" si="9">L35-I35</f>
        <v>19</v>
      </c>
    </row>
  </sheetData>
  <autoFilter ref="A2:N35">
    <sortState ref="A3:N35">
      <sortCondition ref="E2:E35"/>
    </sortState>
  </autoFilter>
  <phoneticPr fontId="8"/>
  <pageMargins left="0.25" right="0.25" top="0.75" bottom="0.75" header="0.3" footer="0.3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workbookViewId="0">
      <selection activeCell="F25" sqref="F25"/>
    </sheetView>
  </sheetViews>
  <sheetFormatPr defaultRowHeight="13.5"/>
  <cols>
    <col min="1" max="1" width="3.75" customWidth="1"/>
    <col min="6" max="6" width="56.875" customWidth="1"/>
  </cols>
  <sheetData>
    <row r="2" spans="1:14">
      <c r="A2" s="7" t="s">
        <v>10</v>
      </c>
      <c r="B2" s="7"/>
      <c r="C2" s="7"/>
      <c r="D2" s="7"/>
      <c r="E2" s="7"/>
      <c r="F2" s="7"/>
      <c r="G2" s="7"/>
      <c r="H2" s="12"/>
      <c r="I2" s="7"/>
      <c r="J2" s="7"/>
      <c r="K2" s="7"/>
      <c r="L2" s="7"/>
      <c r="M2" s="7"/>
      <c r="N2" s="4"/>
    </row>
    <row r="3" spans="1:14">
      <c r="A3" s="2" t="s">
        <v>11</v>
      </c>
      <c r="B3" s="2"/>
      <c r="C3" s="2"/>
      <c r="D3" s="2"/>
      <c r="E3" s="2"/>
      <c r="F3" s="2"/>
      <c r="G3" s="2"/>
      <c r="H3" s="10"/>
      <c r="I3" s="2"/>
      <c r="J3" s="2"/>
      <c r="K3" s="2"/>
      <c r="L3" s="2"/>
      <c r="M3" s="2"/>
      <c r="N3" s="4"/>
    </row>
    <row r="4" spans="1:14">
      <c r="B4" s="2" t="s">
        <v>334</v>
      </c>
      <c r="C4" s="2"/>
      <c r="D4" s="2"/>
      <c r="E4" s="2"/>
      <c r="F4" s="2"/>
      <c r="G4" s="2">
        <v>99</v>
      </c>
      <c r="H4" s="10">
        <v>142</v>
      </c>
      <c r="I4" s="2"/>
      <c r="J4" s="2"/>
      <c r="K4" s="2"/>
      <c r="L4" s="2"/>
      <c r="M4" s="2"/>
      <c r="N4" s="4"/>
    </row>
    <row r="5" spans="1:14">
      <c r="B5" s="2" t="s">
        <v>335</v>
      </c>
      <c r="C5" s="2"/>
      <c r="D5" s="2"/>
      <c r="E5" s="2"/>
      <c r="F5" s="2"/>
      <c r="G5" s="2"/>
      <c r="H5" s="10">
        <v>6</v>
      </c>
      <c r="I5" s="2"/>
      <c r="J5" s="2"/>
      <c r="K5" s="2"/>
      <c r="L5" s="2"/>
      <c r="M5" s="2"/>
      <c r="N5" s="4"/>
    </row>
    <row r="6" spans="1:14">
      <c r="B6" s="2" t="s">
        <v>336</v>
      </c>
      <c r="C6" s="2"/>
      <c r="D6" s="2"/>
      <c r="E6" s="2"/>
      <c r="F6" s="2"/>
      <c r="G6" s="2"/>
      <c r="H6" s="10">
        <v>12</v>
      </c>
      <c r="I6" s="2"/>
      <c r="J6" s="2"/>
      <c r="K6" s="2"/>
      <c r="L6" s="2"/>
      <c r="M6" s="2"/>
      <c r="N6" s="4"/>
    </row>
    <row r="7" spans="1:14">
      <c r="B7" s="2" t="s">
        <v>337</v>
      </c>
      <c r="C7" s="2"/>
      <c r="D7" s="2"/>
      <c r="E7" s="2"/>
      <c r="F7" s="2"/>
      <c r="G7" s="2"/>
      <c r="H7" s="10">
        <v>42</v>
      </c>
      <c r="I7" s="2"/>
      <c r="J7" s="2"/>
      <c r="K7" s="2"/>
      <c r="L7" s="2"/>
      <c r="M7" s="2"/>
      <c r="N7" s="4"/>
    </row>
    <row r="8" spans="1:14">
      <c r="B8" s="2" t="s">
        <v>338</v>
      </c>
      <c r="C8" s="2"/>
      <c r="D8" s="2"/>
      <c r="E8" s="2"/>
      <c r="F8" s="2"/>
      <c r="G8" s="2"/>
      <c r="H8" s="10">
        <v>16</v>
      </c>
      <c r="I8" s="2"/>
      <c r="J8" s="2"/>
      <c r="K8" s="2"/>
      <c r="L8" s="2"/>
      <c r="M8" s="2"/>
      <c r="N8" s="4"/>
    </row>
    <row r="9" spans="1:14">
      <c r="B9" s="2" t="s">
        <v>12</v>
      </c>
      <c r="C9" s="2"/>
      <c r="D9" s="2"/>
      <c r="E9" s="2"/>
      <c r="F9" s="2"/>
      <c r="G9" s="2"/>
      <c r="H9" s="10"/>
      <c r="I9" s="2"/>
      <c r="J9" s="2"/>
      <c r="K9" s="2"/>
      <c r="L9" s="2"/>
      <c r="M9" s="2"/>
      <c r="N9" s="4"/>
    </row>
    <row r="10" spans="1:14">
      <c r="B10" s="3" t="s">
        <v>339</v>
      </c>
      <c r="C10" s="4"/>
      <c r="D10" s="4"/>
      <c r="E10" s="4"/>
      <c r="F10" s="4"/>
      <c r="G10" s="4"/>
      <c r="H10" s="9">
        <v>21</v>
      </c>
      <c r="I10" s="4"/>
      <c r="J10" s="4"/>
      <c r="K10" s="4"/>
      <c r="L10" s="4"/>
      <c r="M10" s="4"/>
      <c r="N10" s="4"/>
    </row>
    <row r="11" spans="1:14">
      <c r="B11" s="3" t="s">
        <v>340</v>
      </c>
      <c r="C11" s="4"/>
      <c r="D11" s="4"/>
      <c r="E11" s="4"/>
      <c r="F11" s="4"/>
      <c r="G11" s="4"/>
      <c r="H11" s="9">
        <v>45</v>
      </c>
      <c r="I11" s="4"/>
      <c r="J11" s="4"/>
      <c r="K11" s="4"/>
      <c r="L11" s="4"/>
      <c r="M11" s="4"/>
      <c r="N11" s="4"/>
    </row>
    <row r="12" spans="1:14">
      <c r="B12" s="2" t="s">
        <v>341</v>
      </c>
      <c r="C12" s="2"/>
      <c r="D12" s="2"/>
      <c r="E12" s="2"/>
      <c r="F12" s="2"/>
      <c r="G12" s="2"/>
      <c r="H12" s="10">
        <v>12</v>
      </c>
      <c r="I12" s="2"/>
      <c r="J12" s="2"/>
      <c r="K12" s="2"/>
      <c r="L12" s="2"/>
      <c r="M12" s="2"/>
      <c r="N12" s="4"/>
    </row>
    <row r="13" spans="1:14">
      <c r="B13" s="2" t="s">
        <v>342</v>
      </c>
      <c r="C13" s="2"/>
      <c r="D13" s="2"/>
      <c r="E13" s="2"/>
      <c r="F13" s="2"/>
      <c r="G13" s="2"/>
      <c r="H13" s="10">
        <v>20</v>
      </c>
      <c r="I13" s="2"/>
      <c r="J13" s="2"/>
      <c r="K13" s="2"/>
      <c r="L13" s="2"/>
      <c r="M13" s="2"/>
      <c r="N13" s="4"/>
    </row>
    <row r="14" spans="1:14">
      <c r="B14" s="2" t="s">
        <v>343</v>
      </c>
      <c r="C14" s="2"/>
      <c r="D14" s="2"/>
      <c r="E14" s="2"/>
      <c r="F14" s="2"/>
      <c r="G14" s="2"/>
      <c r="H14" s="10">
        <v>47</v>
      </c>
      <c r="I14" s="2"/>
      <c r="J14" s="2"/>
      <c r="K14" s="2"/>
      <c r="L14" s="2"/>
      <c r="M14" s="2"/>
      <c r="N14" s="4"/>
    </row>
    <row r="15" spans="1:14">
      <c r="B15" s="2" t="s">
        <v>344</v>
      </c>
      <c r="C15" s="2"/>
      <c r="D15" s="2"/>
      <c r="E15" s="2"/>
      <c r="F15" s="2"/>
      <c r="G15" s="2"/>
      <c r="H15" s="10">
        <v>8</v>
      </c>
      <c r="I15" s="2"/>
      <c r="J15" s="2"/>
      <c r="K15" s="2"/>
      <c r="L15" s="2"/>
      <c r="M15" s="2"/>
      <c r="N15" s="4"/>
    </row>
    <row r="16" spans="1:14">
      <c r="B16" s="2" t="s">
        <v>345</v>
      </c>
      <c r="C16" s="2"/>
      <c r="D16" s="2"/>
      <c r="E16" s="2"/>
      <c r="F16" s="2"/>
      <c r="G16" s="2">
        <v>0</v>
      </c>
      <c r="H16" s="10">
        <v>21</v>
      </c>
      <c r="I16" s="2"/>
      <c r="J16" s="2"/>
      <c r="K16" s="2"/>
      <c r="L16" s="2"/>
      <c r="M16" s="2"/>
      <c r="N16" s="4"/>
    </row>
    <row r="17" spans="1:14">
      <c r="B17" s="2" t="s">
        <v>346</v>
      </c>
      <c r="C17" s="2"/>
      <c r="D17" s="2"/>
      <c r="E17" s="2"/>
      <c r="F17" s="2"/>
      <c r="G17" s="2"/>
      <c r="H17" s="10">
        <v>65</v>
      </c>
      <c r="I17" s="2"/>
      <c r="J17" s="2"/>
      <c r="K17" s="2"/>
      <c r="L17" s="2"/>
      <c r="M17" s="2"/>
      <c r="N17" s="4"/>
    </row>
    <row r="18" spans="1:14">
      <c r="B18" s="2" t="s">
        <v>347</v>
      </c>
      <c r="C18" s="2"/>
      <c r="D18" s="2"/>
      <c r="E18" s="2"/>
      <c r="F18" s="2"/>
      <c r="G18" s="2"/>
      <c r="H18" s="10">
        <v>2</v>
      </c>
      <c r="I18" s="2"/>
      <c r="J18" s="2"/>
      <c r="K18" s="2"/>
      <c r="L18" s="2"/>
      <c r="M18" s="2"/>
      <c r="N18" s="4"/>
    </row>
    <row r="19" spans="1:14">
      <c r="B19" s="2" t="s">
        <v>348</v>
      </c>
      <c r="C19" s="2"/>
      <c r="D19" s="2"/>
      <c r="E19" s="2"/>
      <c r="F19" s="2"/>
      <c r="G19" s="2"/>
      <c r="H19" s="10">
        <v>8</v>
      </c>
      <c r="I19" s="2"/>
      <c r="J19" s="2"/>
      <c r="K19" s="2"/>
      <c r="L19" s="2"/>
      <c r="M19" s="2"/>
      <c r="N19" s="4"/>
    </row>
    <row r="20" spans="1:14">
      <c r="B20" s="2" t="s">
        <v>349</v>
      </c>
      <c r="C20" s="2"/>
      <c r="D20" s="2"/>
      <c r="E20" s="2"/>
      <c r="F20" s="2"/>
      <c r="G20" s="2"/>
      <c r="H20" s="10">
        <v>3</v>
      </c>
      <c r="I20" s="2"/>
      <c r="J20" s="2"/>
      <c r="K20" s="2"/>
      <c r="L20" s="2"/>
      <c r="M20" s="2"/>
      <c r="N20" s="4"/>
    </row>
    <row r="21" spans="1:14">
      <c r="A21" s="3"/>
      <c r="B21" s="4"/>
      <c r="C21" s="4"/>
      <c r="D21" s="4"/>
      <c r="E21" s="4"/>
      <c r="F21" s="4"/>
      <c r="G21" s="4"/>
      <c r="H21" s="9"/>
      <c r="I21" s="4"/>
      <c r="J21" s="4"/>
      <c r="K21" s="4"/>
      <c r="L21" s="4"/>
      <c r="M21" s="4"/>
      <c r="N21" s="4"/>
    </row>
    <row r="22" spans="1:14">
      <c r="A22" s="2" t="s">
        <v>13</v>
      </c>
      <c r="B22" s="2"/>
      <c r="C22" s="2"/>
      <c r="D22" s="2"/>
      <c r="E22" s="2"/>
      <c r="F22" s="2"/>
      <c r="G22" s="2"/>
      <c r="H22" s="10"/>
      <c r="I22" s="2"/>
      <c r="J22" s="2"/>
      <c r="K22" s="2"/>
      <c r="L22" s="2"/>
      <c r="M22" s="2"/>
      <c r="N22" s="4"/>
    </row>
    <row r="23" spans="1:14">
      <c r="B23" s="2" t="s">
        <v>350</v>
      </c>
      <c r="C23" s="2"/>
      <c r="D23" s="2"/>
      <c r="E23" s="2"/>
      <c r="F23" s="2"/>
      <c r="G23" s="2">
        <v>0</v>
      </c>
      <c r="H23" s="10">
        <v>19</v>
      </c>
      <c r="I23" s="2"/>
      <c r="J23" s="2"/>
      <c r="K23" s="2"/>
      <c r="L23" s="2"/>
      <c r="M23" s="2"/>
      <c r="N23" s="4"/>
    </row>
    <row r="24" spans="1:14">
      <c r="B24" s="2" t="s">
        <v>339</v>
      </c>
      <c r="C24" s="2"/>
      <c r="D24" s="2"/>
      <c r="E24" s="2"/>
      <c r="F24" s="2"/>
      <c r="G24" s="2">
        <v>0</v>
      </c>
      <c r="H24" s="10">
        <v>4</v>
      </c>
      <c r="I24" s="2"/>
      <c r="J24" s="2"/>
      <c r="K24" s="2"/>
      <c r="L24" s="2"/>
      <c r="M24" s="2"/>
      <c r="N24" s="4"/>
    </row>
    <row r="25" spans="1:14">
      <c r="B25" s="2" t="s">
        <v>351</v>
      </c>
      <c r="C25" s="2"/>
      <c r="D25" s="2"/>
      <c r="E25" s="2"/>
      <c r="F25" s="2"/>
      <c r="G25" s="2">
        <v>0</v>
      </c>
      <c r="H25" s="10">
        <v>1</v>
      </c>
      <c r="I25" s="2"/>
      <c r="J25" s="2"/>
      <c r="K25" s="2"/>
      <c r="L25" s="2"/>
      <c r="M25" s="2"/>
      <c r="N25" s="4"/>
    </row>
    <row r="26" spans="1:14">
      <c r="B26" s="2" t="s">
        <v>352</v>
      </c>
      <c r="C26" s="2"/>
      <c r="D26" s="2"/>
      <c r="E26" s="2"/>
      <c r="F26" s="2"/>
      <c r="G26" s="2">
        <v>0</v>
      </c>
      <c r="H26" s="10">
        <v>2</v>
      </c>
      <c r="I26" s="2"/>
      <c r="J26" s="2"/>
      <c r="K26" s="2"/>
      <c r="L26" s="2"/>
      <c r="M26" s="2"/>
      <c r="N26" s="4"/>
    </row>
    <row r="27" spans="1:14">
      <c r="B27" s="2" t="s">
        <v>353</v>
      </c>
      <c r="C27" s="2"/>
      <c r="D27" s="2"/>
      <c r="E27" s="2"/>
      <c r="F27" s="2"/>
      <c r="G27" s="2">
        <v>0</v>
      </c>
      <c r="H27" s="10">
        <v>36</v>
      </c>
      <c r="I27" s="2"/>
      <c r="J27" s="2"/>
      <c r="K27" s="2"/>
      <c r="L27" s="2"/>
      <c r="M27" s="2"/>
      <c r="N27" s="4"/>
    </row>
    <row r="28" spans="1:14">
      <c r="B28" s="2" t="s">
        <v>354</v>
      </c>
      <c r="C28" s="2"/>
      <c r="D28" s="2"/>
      <c r="E28" s="2"/>
      <c r="F28" s="2"/>
      <c r="G28" s="2">
        <v>0</v>
      </c>
      <c r="H28" s="10">
        <v>3</v>
      </c>
      <c r="I28" s="2"/>
      <c r="J28" s="2"/>
      <c r="K28" s="2"/>
      <c r="L28" s="2"/>
      <c r="M28" s="2"/>
      <c r="N28" s="4"/>
    </row>
    <row r="29" spans="1:14">
      <c r="B29" s="2" t="s">
        <v>355</v>
      </c>
      <c r="C29" s="2"/>
      <c r="D29" s="2"/>
      <c r="E29" s="2"/>
      <c r="F29" s="2"/>
      <c r="G29" s="2">
        <v>0</v>
      </c>
      <c r="H29" s="10">
        <v>2</v>
      </c>
      <c r="I29" s="2"/>
      <c r="J29" s="2"/>
      <c r="K29" s="2"/>
      <c r="L29" s="2"/>
      <c r="M29" s="2"/>
      <c r="N29" s="4"/>
    </row>
    <row r="30" spans="1:14">
      <c r="B30" s="2" t="s">
        <v>356</v>
      </c>
      <c r="C30" s="2"/>
      <c r="D30" s="2"/>
      <c r="E30" s="2"/>
      <c r="F30" s="2"/>
      <c r="G30" s="2">
        <v>0</v>
      </c>
      <c r="H30" s="10">
        <v>6</v>
      </c>
      <c r="I30" s="2"/>
      <c r="J30" s="2"/>
      <c r="K30" s="2"/>
      <c r="L30" s="2"/>
      <c r="M30" s="2"/>
      <c r="N30" s="4"/>
    </row>
    <row r="31" spans="1:14">
      <c r="B31" s="2" t="s">
        <v>347</v>
      </c>
      <c r="C31" s="2"/>
      <c r="D31" s="2"/>
      <c r="E31" s="2"/>
      <c r="F31" s="2"/>
      <c r="G31" s="2">
        <v>0</v>
      </c>
      <c r="H31" s="10">
        <v>16</v>
      </c>
      <c r="I31" s="2"/>
      <c r="J31" s="2"/>
      <c r="K31" s="2"/>
      <c r="L31" s="2"/>
      <c r="M31" s="2"/>
      <c r="N31" s="4"/>
    </row>
  </sheetData>
  <phoneticPr fontId="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F25" sqref="F25"/>
    </sheetView>
  </sheetViews>
  <sheetFormatPr defaultRowHeight="13.5"/>
  <cols>
    <col min="15" max="15" width="21.75" customWidth="1"/>
  </cols>
  <sheetData>
    <row r="1" spans="1:14" ht="14.25">
      <c r="A1" s="6" t="s">
        <v>244</v>
      </c>
      <c r="B1" s="6"/>
      <c r="C1" s="6"/>
      <c r="D1" s="6"/>
      <c r="E1" s="6"/>
      <c r="F1" s="6"/>
      <c r="G1" s="6"/>
      <c r="H1" s="11"/>
      <c r="I1" s="6"/>
      <c r="J1" s="6"/>
      <c r="K1" s="6"/>
      <c r="L1" s="6"/>
      <c r="M1" s="6"/>
      <c r="N1" s="4"/>
    </row>
    <row r="2" spans="1:14" s="13" customFormat="1" ht="14.25">
      <c r="A2" s="6"/>
      <c r="B2" s="6"/>
      <c r="C2" s="6"/>
      <c r="D2" s="6"/>
      <c r="E2" s="6"/>
      <c r="F2" s="6"/>
      <c r="G2" s="6"/>
      <c r="H2" s="11"/>
      <c r="I2" s="6"/>
      <c r="J2" s="6"/>
      <c r="K2" s="6"/>
      <c r="L2" s="6"/>
      <c r="M2" s="6"/>
      <c r="N2" s="4"/>
    </row>
    <row r="3" spans="1:14">
      <c r="A3" s="2" t="s">
        <v>1</v>
      </c>
      <c r="B3" s="2"/>
      <c r="C3" s="2"/>
      <c r="D3" s="2"/>
      <c r="E3" s="2"/>
      <c r="F3" s="2"/>
      <c r="G3" s="2"/>
      <c r="H3" s="10"/>
      <c r="I3" s="2"/>
      <c r="J3" s="2"/>
      <c r="K3" s="2"/>
      <c r="L3" s="2"/>
      <c r="M3" s="2"/>
      <c r="N3" s="4"/>
    </row>
    <row r="4" spans="1:14" ht="17.25" customHeight="1">
      <c r="A4" s="2" t="s">
        <v>2</v>
      </c>
      <c r="B4" s="2"/>
      <c r="C4" s="2"/>
      <c r="D4" s="2"/>
      <c r="E4" s="2"/>
      <c r="F4" s="2"/>
      <c r="G4" s="2"/>
      <c r="H4" s="10"/>
      <c r="I4" s="2"/>
      <c r="J4" s="2"/>
      <c r="K4" s="2"/>
      <c r="L4" s="2"/>
      <c r="M4" s="2"/>
      <c r="N4" s="4"/>
    </row>
    <row r="5" spans="1:14">
      <c r="A5" s="5"/>
      <c r="B5" s="4"/>
      <c r="C5" s="4"/>
      <c r="D5" s="4"/>
      <c r="E5" s="4"/>
      <c r="F5" s="4"/>
      <c r="G5" s="4"/>
      <c r="H5" s="9"/>
      <c r="I5" s="4"/>
      <c r="J5" s="4"/>
      <c r="K5" s="4"/>
      <c r="L5" s="4"/>
      <c r="M5" s="4"/>
      <c r="N5" s="4"/>
    </row>
    <row r="6" spans="1:14">
      <c r="A6" s="7" t="s">
        <v>3</v>
      </c>
      <c r="B6" s="7"/>
      <c r="C6" s="7"/>
      <c r="D6" s="7"/>
      <c r="E6" s="7"/>
      <c r="F6" s="7"/>
      <c r="G6" s="7"/>
      <c r="H6" s="12"/>
      <c r="I6" s="7"/>
      <c r="J6" s="7"/>
      <c r="K6" s="7"/>
      <c r="L6" s="7"/>
      <c r="M6" s="7"/>
      <c r="N6" s="4"/>
    </row>
    <row r="7" spans="1:14">
      <c r="A7" s="2" t="s">
        <v>4</v>
      </c>
      <c r="B7" s="2"/>
      <c r="C7" s="2"/>
      <c r="D7" s="2"/>
      <c r="E7" s="2"/>
      <c r="F7" s="2"/>
      <c r="G7" s="2"/>
      <c r="H7" s="10"/>
      <c r="I7" s="2"/>
      <c r="J7" s="1" t="s">
        <v>14</v>
      </c>
      <c r="K7" s="1" t="s">
        <v>15</v>
      </c>
      <c r="L7" s="1" t="s">
        <v>243</v>
      </c>
      <c r="M7" s="2"/>
      <c r="N7" s="4"/>
    </row>
    <row r="8" spans="1:14">
      <c r="B8" s="2" t="s">
        <v>214</v>
      </c>
      <c r="C8" s="2"/>
      <c r="D8" s="2"/>
      <c r="E8" s="2"/>
      <c r="F8" s="2"/>
      <c r="G8" s="2"/>
      <c r="H8" s="2"/>
      <c r="I8" s="10"/>
      <c r="J8" s="2">
        <v>130</v>
      </c>
      <c r="K8" s="2">
        <v>120</v>
      </c>
      <c r="L8" s="2">
        <f>K8-J8</f>
        <v>-10</v>
      </c>
      <c r="M8" s="2"/>
      <c r="N8" s="4"/>
    </row>
    <row r="9" spans="1:14">
      <c r="B9" s="2" t="s">
        <v>39</v>
      </c>
      <c r="C9" s="2"/>
      <c r="D9" s="2"/>
      <c r="E9" s="2"/>
      <c r="F9" s="2"/>
      <c r="G9" s="2"/>
      <c r="H9" s="2"/>
      <c r="I9" s="10"/>
      <c r="J9" s="2">
        <v>74</v>
      </c>
      <c r="K9" s="2">
        <v>74</v>
      </c>
      <c r="L9" s="2">
        <f t="shared" ref="L9:L19" si="0">K9-J9</f>
        <v>0</v>
      </c>
      <c r="M9" s="2"/>
      <c r="N9" s="4"/>
    </row>
    <row r="10" spans="1:14">
      <c r="B10" s="2" t="s">
        <v>215</v>
      </c>
      <c r="C10" s="2"/>
      <c r="D10" s="2"/>
      <c r="E10" s="2"/>
      <c r="F10" s="2"/>
      <c r="G10" s="2"/>
      <c r="H10" s="2"/>
      <c r="I10" s="10"/>
      <c r="J10" s="2">
        <v>49</v>
      </c>
      <c r="K10" s="2">
        <v>60</v>
      </c>
      <c r="L10" s="2">
        <f t="shared" si="0"/>
        <v>11</v>
      </c>
      <c r="M10" s="2"/>
      <c r="N10" s="4"/>
    </row>
    <row r="11" spans="1:14">
      <c r="B11" s="2" t="s">
        <v>216</v>
      </c>
      <c r="C11" s="2"/>
      <c r="D11" s="2"/>
      <c r="E11" s="2"/>
      <c r="F11" s="2"/>
      <c r="G11" s="2"/>
      <c r="H11" s="2"/>
      <c r="I11" s="10"/>
      <c r="J11" s="2">
        <v>0</v>
      </c>
      <c r="K11" s="2">
        <v>49</v>
      </c>
      <c r="L11" s="2">
        <f t="shared" si="0"/>
        <v>49</v>
      </c>
      <c r="M11" s="2"/>
      <c r="N11" s="4"/>
    </row>
    <row r="12" spans="1:14">
      <c r="B12" s="2" t="s">
        <v>217</v>
      </c>
      <c r="C12" s="2"/>
      <c r="D12" s="2"/>
      <c r="E12" s="2"/>
      <c r="F12" s="2"/>
      <c r="G12" s="2"/>
      <c r="H12" s="2"/>
      <c r="I12" s="10"/>
      <c r="J12" s="2">
        <v>46</v>
      </c>
      <c r="K12" s="2">
        <v>35</v>
      </c>
      <c r="L12" s="2">
        <f t="shared" si="0"/>
        <v>-11</v>
      </c>
      <c r="M12" s="2"/>
      <c r="N12" s="4"/>
    </row>
    <row r="13" spans="1:14">
      <c r="B13" s="2" t="s">
        <v>218</v>
      </c>
      <c r="C13" s="2"/>
      <c r="D13" s="2"/>
      <c r="E13" s="2"/>
      <c r="F13" s="2"/>
      <c r="G13" s="2"/>
      <c r="H13" s="2"/>
      <c r="I13" s="10"/>
      <c r="J13" s="2">
        <v>27</v>
      </c>
      <c r="K13" s="2">
        <v>27</v>
      </c>
      <c r="L13" s="2">
        <f t="shared" si="0"/>
        <v>0</v>
      </c>
      <c r="M13" s="2"/>
      <c r="N13" s="4"/>
    </row>
    <row r="14" spans="1:14">
      <c r="B14" s="2" t="s">
        <v>219</v>
      </c>
      <c r="C14" s="2"/>
      <c r="D14" s="2"/>
      <c r="E14" s="2"/>
      <c r="F14" s="2"/>
      <c r="G14" s="2"/>
      <c r="H14" s="2"/>
      <c r="I14" s="10"/>
      <c r="J14" s="2">
        <v>6</v>
      </c>
      <c r="K14" s="2">
        <v>19</v>
      </c>
      <c r="L14" s="2">
        <f t="shared" si="0"/>
        <v>13</v>
      </c>
      <c r="M14" s="2"/>
      <c r="N14" s="4"/>
    </row>
    <row r="15" spans="1:14">
      <c r="B15" s="2" t="s">
        <v>32</v>
      </c>
      <c r="C15" s="2"/>
      <c r="D15" s="2"/>
      <c r="E15" s="2"/>
      <c r="F15" s="2"/>
      <c r="G15" s="2"/>
      <c r="H15" s="2"/>
      <c r="I15" s="10"/>
      <c r="J15" s="2">
        <v>21</v>
      </c>
      <c r="K15" s="2">
        <v>15</v>
      </c>
      <c r="L15" s="2">
        <f t="shared" si="0"/>
        <v>-6</v>
      </c>
      <c r="M15" s="2"/>
      <c r="N15" s="4"/>
    </row>
    <row r="16" spans="1:14">
      <c r="B16" s="2" t="s">
        <v>220</v>
      </c>
      <c r="C16" s="2"/>
      <c r="D16" s="2"/>
      <c r="E16" s="2"/>
      <c r="F16" s="2"/>
      <c r="G16" s="2"/>
      <c r="H16" s="2"/>
      <c r="I16" s="10"/>
      <c r="J16" s="2">
        <v>12</v>
      </c>
      <c r="K16" s="2">
        <v>10</v>
      </c>
      <c r="L16" s="2">
        <f t="shared" si="0"/>
        <v>-2</v>
      </c>
      <c r="M16" s="2"/>
      <c r="N16" s="4"/>
    </row>
    <row r="17" spans="1:14">
      <c r="B17" s="2" t="s">
        <v>221</v>
      </c>
      <c r="C17" s="2"/>
      <c r="D17" s="2"/>
      <c r="E17" s="2"/>
      <c r="F17" s="2"/>
      <c r="G17" s="2"/>
      <c r="H17" s="2"/>
      <c r="I17" s="10"/>
      <c r="J17" s="2">
        <v>4</v>
      </c>
      <c r="K17" s="2">
        <v>4</v>
      </c>
      <c r="L17" s="2">
        <f t="shared" si="0"/>
        <v>0</v>
      </c>
      <c r="M17" s="2"/>
      <c r="N17" s="4"/>
    </row>
    <row r="18" spans="1:14">
      <c r="B18" s="2" t="s">
        <v>51</v>
      </c>
      <c r="C18" s="2"/>
      <c r="D18" s="2"/>
      <c r="E18" s="2"/>
      <c r="F18" s="2"/>
      <c r="G18" s="2"/>
      <c r="H18" s="2"/>
      <c r="I18" s="10"/>
      <c r="J18" s="2">
        <v>2</v>
      </c>
      <c r="K18" s="2">
        <v>2</v>
      </c>
      <c r="L18" s="2">
        <f t="shared" si="0"/>
        <v>0</v>
      </c>
      <c r="M18" s="2"/>
      <c r="N18" s="4"/>
    </row>
    <row r="19" spans="1:14" s="13" customFormat="1">
      <c r="B19" s="2"/>
      <c r="C19" s="2"/>
      <c r="D19" s="2"/>
      <c r="E19" s="2"/>
      <c r="F19" s="2"/>
      <c r="G19" s="2"/>
      <c r="H19" s="2"/>
      <c r="I19" s="10"/>
      <c r="J19" s="7">
        <f>SUM(J8:J18)</f>
        <v>371</v>
      </c>
      <c r="K19" s="7">
        <f>SUM(K8:K18)</f>
        <v>415</v>
      </c>
      <c r="L19" s="7">
        <f t="shared" si="0"/>
        <v>44</v>
      </c>
      <c r="M19" s="2"/>
      <c r="N19" s="4"/>
    </row>
    <row r="20" spans="1:14">
      <c r="A20" s="3"/>
      <c r="B20" s="4"/>
      <c r="C20" s="4"/>
      <c r="D20" s="4"/>
      <c r="E20" s="4"/>
      <c r="F20" s="4"/>
      <c r="G20" s="4"/>
      <c r="H20" s="9"/>
      <c r="I20" s="4"/>
      <c r="J20" s="4"/>
      <c r="K20" s="4"/>
      <c r="L20" s="4"/>
      <c r="M20" s="4"/>
      <c r="N20" s="4"/>
    </row>
    <row r="21" spans="1:14">
      <c r="A21" s="2" t="s">
        <v>5</v>
      </c>
      <c r="B21" s="2"/>
      <c r="C21" s="2"/>
      <c r="D21" s="2"/>
      <c r="E21" s="2"/>
      <c r="F21" s="2"/>
      <c r="G21" s="2"/>
      <c r="H21" s="10"/>
      <c r="I21" s="2"/>
      <c r="J21" s="2"/>
      <c r="K21" s="2"/>
      <c r="L21" s="2"/>
      <c r="M21" s="2"/>
      <c r="N21" s="4"/>
    </row>
    <row r="22" spans="1:14">
      <c r="A22" s="2" t="s">
        <v>6</v>
      </c>
      <c r="B22" s="2"/>
      <c r="C22" s="2"/>
      <c r="D22" s="2"/>
      <c r="E22" s="2"/>
      <c r="F22" s="2"/>
      <c r="G22" s="2"/>
      <c r="H22" s="10"/>
      <c r="I22" s="2"/>
      <c r="J22" s="2"/>
      <c r="K22" s="2"/>
      <c r="L22" s="2"/>
      <c r="M22" s="2"/>
      <c r="N22" s="4"/>
    </row>
    <row r="23" spans="1:14">
      <c r="A23" s="3"/>
      <c r="B23" s="4"/>
      <c r="C23" s="4"/>
      <c r="D23" s="4"/>
      <c r="E23" s="4"/>
      <c r="F23" s="4"/>
      <c r="G23" s="4"/>
      <c r="H23" s="9"/>
      <c r="I23" s="4"/>
      <c r="J23" s="4"/>
      <c r="K23" s="4"/>
      <c r="L23" s="4"/>
      <c r="M23" s="4"/>
      <c r="N23" s="4"/>
    </row>
    <row r="24" spans="1:14">
      <c r="A24" s="2" t="s">
        <v>7</v>
      </c>
      <c r="B24" s="2"/>
      <c r="C24" s="2"/>
      <c r="D24" s="2"/>
      <c r="E24" s="2"/>
      <c r="F24" s="2"/>
      <c r="G24" s="2"/>
      <c r="H24" s="10"/>
      <c r="I24" s="2"/>
      <c r="J24" s="2"/>
      <c r="K24" s="2"/>
      <c r="L24" s="2"/>
      <c r="M24" s="2"/>
      <c r="N24" s="4"/>
    </row>
    <row r="25" spans="1:14">
      <c r="B25" s="2" t="s">
        <v>223</v>
      </c>
      <c r="C25" s="2"/>
      <c r="D25" s="2"/>
      <c r="E25" s="2"/>
      <c r="F25" s="2"/>
      <c r="G25" s="2"/>
      <c r="H25" s="10"/>
      <c r="I25" s="2"/>
      <c r="J25" s="2">
        <v>0</v>
      </c>
      <c r="K25" s="2">
        <v>62</v>
      </c>
      <c r="L25" s="2">
        <f>K25-J25</f>
        <v>62</v>
      </c>
      <c r="M25" s="2"/>
      <c r="N25" s="4"/>
    </row>
    <row r="26" spans="1:14">
      <c r="B26" s="2" t="s">
        <v>224</v>
      </c>
      <c r="C26" s="2"/>
      <c r="D26" s="2"/>
      <c r="E26" s="2"/>
      <c r="F26" s="2"/>
      <c r="G26" s="2"/>
      <c r="H26" s="10"/>
      <c r="I26" s="2"/>
      <c r="J26" s="2">
        <v>4</v>
      </c>
      <c r="K26" s="2">
        <v>21</v>
      </c>
      <c r="L26" s="2">
        <f t="shared" ref="L26:L45" si="1">K26-J26</f>
        <v>17</v>
      </c>
      <c r="M26" s="2"/>
      <c r="N26" s="4"/>
    </row>
    <row r="27" spans="1:14">
      <c r="B27" s="2" t="s">
        <v>225</v>
      </c>
      <c r="C27" s="2"/>
      <c r="D27" s="2"/>
      <c r="E27" s="2"/>
      <c r="F27" s="2"/>
      <c r="G27" s="2"/>
      <c r="H27" s="10"/>
      <c r="I27" s="2"/>
      <c r="J27" s="2">
        <v>14</v>
      </c>
      <c r="K27" s="2">
        <v>14</v>
      </c>
      <c r="L27" s="2">
        <f t="shared" si="1"/>
        <v>0</v>
      </c>
      <c r="M27" s="2"/>
      <c r="N27" s="4"/>
    </row>
    <row r="28" spans="1:14">
      <c r="B28" s="2" t="s">
        <v>226</v>
      </c>
      <c r="C28" s="2"/>
      <c r="D28" s="2"/>
      <c r="E28" s="2"/>
      <c r="F28" s="2"/>
      <c r="G28" s="2"/>
      <c r="H28" s="10"/>
      <c r="I28" s="2"/>
      <c r="J28" s="2">
        <v>16</v>
      </c>
      <c r="K28" s="2">
        <v>13</v>
      </c>
      <c r="L28" s="2">
        <f t="shared" si="1"/>
        <v>-3</v>
      </c>
      <c r="M28" s="2"/>
      <c r="N28" s="4"/>
    </row>
    <row r="29" spans="1:14">
      <c r="B29" s="2" t="s">
        <v>222</v>
      </c>
      <c r="C29" s="2"/>
      <c r="D29" s="2"/>
      <c r="E29" s="2"/>
      <c r="F29" s="2"/>
      <c r="G29" s="2"/>
      <c r="H29" s="10"/>
      <c r="I29" s="2"/>
      <c r="J29" s="2">
        <v>4</v>
      </c>
      <c r="K29" s="2">
        <v>4</v>
      </c>
      <c r="L29" s="2">
        <f t="shared" si="1"/>
        <v>0</v>
      </c>
      <c r="M29" s="2"/>
      <c r="N29" s="4"/>
    </row>
    <row r="30" spans="1:14" s="13" customFormat="1">
      <c r="B30" s="2"/>
      <c r="C30" s="2"/>
      <c r="D30" s="2"/>
      <c r="E30" s="2"/>
      <c r="F30" s="2"/>
      <c r="G30" s="2"/>
      <c r="H30" s="10"/>
      <c r="I30" s="2"/>
      <c r="J30" s="7">
        <f>SUM(J25:J29)</f>
        <v>38</v>
      </c>
      <c r="K30" s="7">
        <f>SUM(K25:K29)</f>
        <v>114</v>
      </c>
      <c r="L30" s="7">
        <f>SUM(L25:L29)</f>
        <v>76</v>
      </c>
      <c r="M30" s="2"/>
      <c r="N30" s="4"/>
    </row>
    <row r="31" spans="1:14">
      <c r="A31" s="2" t="s">
        <v>8</v>
      </c>
      <c r="B31" s="2"/>
      <c r="C31" s="2"/>
      <c r="D31" s="2"/>
      <c r="E31" s="2"/>
      <c r="F31" s="2"/>
      <c r="G31" s="2"/>
      <c r="H31" s="10"/>
      <c r="I31" s="2"/>
      <c r="J31" s="2"/>
      <c r="K31" s="2"/>
      <c r="L31" s="2"/>
      <c r="M31" s="2"/>
      <c r="N31" s="4"/>
    </row>
    <row r="32" spans="1:14">
      <c r="B32" s="2" t="s">
        <v>227</v>
      </c>
      <c r="C32" s="2"/>
      <c r="D32" s="2"/>
      <c r="E32" s="2"/>
      <c r="F32" s="2"/>
      <c r="G32" s="2"/>
      <c r="H32" s="10"/>
      <c r="I32" s="2"/>
      <c r="J32" s="2">
        <v>0</v>
      </c>
      <c r="K32" s="2">
        <v>19</v>
      </c>
      <c r="L32" s="2">
        <f t="shared" si="1"/>
        <v>19</v>
      </c>
      <c r="M32" s="2"/>
      <c r="N32" s="4"/>
    </row>
    <row r="33" spans="1:14">
      <c r="B33" s="2" t="s">
        <v>228</v>
      </c>
      <c r="C33" s="2"/>
      <c r="D33" s="2"/>
      <c r="E33" s="2"/>
      <c r="F33" s="2"/>
      <c r="G33" s="2"/>
      <c r="H33" s="10"/>
      <c r="I33" s="2"/>
      <c r="J33" s="2">
        <v>14</v>
      </c>
      <c r="K33" s="2">
        <v>19</v>
      </c>
      <c r="L33" s="2">
        <f t="shared" si="1"/>
        <v>5</v>
      </c>
      <c r="M33" s="2"/>
      <c r="N33" s="2"/>
    </row>
    <row r="34" spans="1:14">
      <c r="A34" s="2" t="s">
        <v>229</v>
      </c>
      <c r="B34" s="2" t="s">
        <v>230</v>
      </c>
      <c r="C34" s="2"/>
      <c r="D34" s="2"/>
      <c r="E34" s="2"/>
      <c r="F34" s="2"/>
      <c r="G34" s="2"/>
      <c r="H34" s="10"/>
      <c r="I34" s="2"/>
      <c r="J34" s="2">
        <v>0</v>
      </c>
      <c r="K34" s="2">
        <v>18</v>
      </c>
      <c r="L34" s="2">
        <f t="shared" si="1"/>
        <v>18</v>
      </c>
      <c r="M34" s="2"/>
      <c r="N34" s="4"/>
    </row>
    <row r="35" spans="1:14">
      <c r="A35" s="2" t="s">
        <v>231</v>
      </c>
      <c r="B35" s="2" t="s">
        <v>232</v>
      </c>
      <c r="C35" s="2"/>
      <c r="D35" s="2"/>
      <c r="E35" s="2"/>
      <c r="F35" s="2"/>
      <c r="G35" s="2"/>
      <c r="H35" s="10"/>
      <c r="I35" s="2"/>
      <c r="J35" s="2">
        <v>7</v>
      </c>
      <c r="K35" s="2">
        <v>16</v>
      </c>
      <c r="L35" s="2">
        <f t="shared" si="1"/>
        <v>9</v>
      </c>
      <c r="M35" s="2"/>
      <c r="N35" s="4"/>
    </row>
    <row r="36" spans="1:14">
      <c r="A36" s="2"/>
      <c r="B36" s="2" t="s">
        <v>233</v>
      </c>
      <c r="C36" s="2"/>
      <c r="D36" s="2"/>
      <c r="E36" s="2"/>
      <c r="F36" s="2"/>
      <c r="G36" s="2"/>
      <c r="H36" s="10"/>
      <c r="I36" s="2"/>
      <c r="J36" s="2">
        <v>0</v>
      </c>
      <c r="K36" s="2">
        <v>13</v>
      </c>
      <c r="L36" s="2">
        <f t="shared" si="1"/>
        <v>13</v>
      </c>
      <c r="M36" s="2"/>
      <c r="N36" s="4"/>
    </row>
    <row r="37" spans="1:14">
      <c r="B37" s="2" t="s">
        <v>234</v>
      </c>
      <c r="C37" s="2"/>
      <c r="D37" s="2"/>
      <c r="E37" s="2"/>
      <c r="F37" s="2"/>
      <c r="G37" s="2"/>
      <c r="H37" s="10"/>
      <c r="I37" s="2"/>
      <c r="J37" s="2">
        <v>0</v>
      </c>
      <c r="K37" s="2">
        <v>11</v>
      </c>
      <c r="L37" s="2">
        <f t="shared" si="1"/>
        <v>11</v>
      </c>
      <c r="M37" s="2"/>
      <c r="N37" s="4"/>
    </row>
    <row r="38" spans="1:14">
      <c r="B38" s="2" t="s">
        <v>235</v>
      </c>
      <c r="C38" s="2"/>
      <c r="D38" s="2"/>
      <c r="E38" s="2"/>
      <c r="F38" s="2"/>
      <c r="G38" s="2"/>
      <c r="H38" s="10"/>
      <c r="I38" s="2"/>
      <c r="J38" s="2">
        <v>0</v>
      </c>
      <c r="K38" s="2">
        <v>9</v>
      </c>
      <c r="L38" s="2">
        <f t="shared" si="1"/>
        <v>9</v>
      </c>
      <c r="M38" s="2"/>
      <c r="N38" s="4"/>
    </row>
    <row r="39" spans="1:14">
      <c r="B39" s="2" t="s">
        <v>236</v>
      </c>
      <c r="C39" s="2"/>
      <c r="D39" s="2"/>
      <c r="E39" s="2"/>
      <c r="F39" s="2"/>
      <c r="G39" s="2"/>
      <c r="H39" s="10"/>
      <c r="I39" s="2"/>
      <c r="J39" s="2">
        <v>2</v>
      </c>
      <c r="K39" s="2">
        <v>8</v>
      </c>
      <c r="L39" s="2">
        <f t="shared" si="1"/>
        <v>6</v>
      </c>
      <c r="M39" s="2"/>
      <c r="N39" s="4"/>
    </row>
    <row r="40" spans="1:14">
      <c r="B40" s="2" t="s">
        <v>237</v>
      </c>
      <c r="C40" s="2"/>
      <c r="D40" s="2"/>
      <c r="E40" s="2"/>
      <c r="F40" s="2"/>
      <c r="G40" s="2"/>
      <c r="H40" s="10"/>
      <c r="I40" s="2"/>
      <c r="J40" s="2">
        <v>0</v>
      </c>
      <c r="K40" s="2">
        <v>5</v>
      </c>
      <c r="L40" s="2">
        <f t="shared" si="1"/>
        <v>5</v>
      </c>
      <c r="M40" s="2"/>
      <c r="N40" s="4"/>
    </row>
    <row r="41" spans="1:14">
      <c r="B41" s="2" t="s">
        <v>238</v>
      </c>
      <c r="C41" s="2"/>
      <c r="D41" s="2"/>
      <c r="E41" s="2"/>
      <c r="F41" s="2"/>
      <c r="G41" s="2"/>
      <c r="H41" s="10"/>
      <c r="I41" s="2"/>
      <c r="J41" s="2">
        <v>0</v>
      </c>
      <c r="K41" s="2">
        <v>4</v>
      </c>
      <c r="L41" s="2">
        <f t="shared" si="1"/>
        <v>4</v>
      </c>
      <c r="M41" s="2"/>
      <c r="N41" s="4"/>
    </row>
    <row r="42" spans="1:14">
      <c r="B42" s="2" t="s">
        <v>239</v>
      </c>
      <c r="C42" s="2"/>
      <c r="D42" s="2"/>
      <c r="E42" s="2"/>
      <c r="F42" s="2"/>
      <c r="G42" s="2"/>
      <c r="H42" s="10"/>
      <c r="I42" s="2"/>
      <c r="J42" s="2">
        <v>0</v>
      </c>
      <c r="K42" s="2">
        <v>4</v>
      </c>
      <c r="L42" s="2">
        <f t="shared" si="1"/>
        <v>4</v>
      </c>
      <c r="M42" s="2"/>
      <c r="N42" s="4"/>
    </row>
    <row r="43" spans="1:14">
      <c r="B43" s="2" t="s">
        <v>240</v>
      </c>
      <c r="C43" s="2"/>
      <c r="D43" s="2"/>
      <c r="E43" s="2"/>
      <c r="F43" s="2"/>
      <c r="G43" s="2"/>
      <c r="H43" s="10"/>
      <c r="I43" s="2"/>
      <c r="J43" s="2">
        <v>0</v>
      </c>
      <c r="K43" s="2">
        <v>1</v>
      </c>
      <c r="L43" s="2">
        <f t="shared" si="1"/>
        <v>1</v>
      </c>
      <c r="M43" s="2"/>
      <c r="N43" s="4"/>
    </row>
    <row r="44" spans="1:14">
      <c r="B44" s="2" t="s">
        <v>241</v>
      </c>
      <c r="C44" s="2"/>
      <c r="D44" s="2"/>
      <c r="E44" s="2"/>
      <c r="F44" s="2"/>
      <c r="G44" s="2"/>
      <c r="H44" s="10"/>
      <c r="I44" s="2"/>
      <c r="J44" s="2">
        <v>3</v>
      </c>
      <c r="K44" s="2">
        <v>1</v>
      </c>
      <c r="L44" s="2">
        <f t="shared" si="1"/>
        <v>-2</v>
      </c>
      <c r="M44" s="2"/>
      <c r="N44" s="4"/>
    </row>
    <row r="45" spans="1:14">
      <c r="B45" s="2" t="s">
        <v>242</v>
      </c>
      <c r="C45" s="2"/>
      <c r="D45" s="2"/>
      <c r="E45" s="2"/>
      <c r="F45" s="2"/>
      <c r="G45" s="2"/>
      <c r="H45" s="10"/>
      <c r="I45" s="2"/>
      <c r="J45" s="2">
        <v>10</v>
      </c>
      <c r="K45" s="2">
        <v>1</v>
      </c>
      <c r="L45" s="2">
        <f t="shared" si="1"/>
        <v>-9</v>
      </c>
      <c r="M45" s="4"/>
      <c r="N45" s="4"/>
    </row>
    <row r="46" spans="1:14">
      <c r="A46" s="3" t="s">
        <v>9</v>
      </c>
      <c r="B46" s="4"/>
      <c r="C46" s="4"/>
      <c r="D46" s="4"/>
      <c r="E46" s="4"/>
      <c r="F46" s="4"/>
      <c r="G46" s="4"/>
      <c r="H46" s="9"/>
      <c r="I46" s="4"/>
      <c r="J46" s="14">
        <f>SUM(J32:J45)</f>
        <v>36</v>
      </c>
      <c r="K46" s="14">
        <f>SUM(K32:K45)</f>
        <v>129</v>
      </c>
      <c r="L46" s="14">
        <f>SUM(L32:L45)</f>
        <v>93</v>
      </c>
      <c r="M46" s="4"/>
      <c r="N46" s="4"/>
    </row>
    <row r="47" spans="1:14">
      <c r="A47" s="3"/>
      <c r="B47" s="4"/>
      <c r="C47" s="4"/>
      <c r="D47" s="4"/>
      <c r="E47" s="4"/>
      <c r="F47" s="4"/>
      <c r="G47" s="4"/>
      <c r="H47" s="9"/>
      <c r="I47" s="4"/>
      <c r="J47" s="8"/>
      <c r="K47" s="8"/>
      <c r="L47" s="8"/>
      <c r="M47" s="4"/>
      <c r="N47" s="4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</sheetData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V101"/>
  <sheetViews>
    <sheetView workbookViewId="0">
      <pane ySplit="4" topLeftCell="A5" activePane="bottomLeft" state="frozen"/>
      <selection pane="bottomLeft" activeCell="D19" sqref="D19"/>
    </sheetView>
  </sheetViews>
  <sheetFormatPr defaultColWidth="9" defaultRowHeight="13.5"/>
  <cols>
    <col min="1" max="1" width="2.5" style="78" customWidth="1"/>
    <col min="2" max="2" width="9.375" style="78" customWidth="1"/>
    <col min="3" max="3" width="13.875" style="78" customWidth="1"/>
    <col min="4" max="10" width="9" style="78"/>
    <col min="11" max="12" width="9.875" style="78" customWidth="1"/>
    <col min="13" max="13" width="10.75" style="78" customWidth="1"/>
    <col min="14" max="14" width="10.5" style="78" customWidth="1"/>
    <col min="15" max="15" width="10" style="78" customWidth="1"/>
    <col min="16" max="16384" width="9" style="78"/>
  </cols>
  <sheetData>
    <row r="1" spans="1:22" ht="20.25" customHeight="1">
      <c r="A1" s="103" t="s">
        <v>0</v>
      </c>
      <c r="B1" s="103"/>
      <c r="M1" s="247"/>
      <c r="N1" s="248"/>
      <c r="O1" s="248"/>
    </row>
    <row r="2" spans="1:22" ht="10.5" customHeight="1" thickBo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104"/>
      <c r="M2" s="79"/>
      <c r="N2" s="79"/>
      <c r="O2" s="79"/>
      <c r="P2" s="79"/>
      <c r="Q2" s="79"/>
      <c r="R2" s="79"/>
      <c r="T2" s="15"/>
      <c r="U2" s="15"/>
      <c r="V2" s="16"/>
    </row>
    <row r="3" spans="1:22">
      <c r="A3" s="240"/>
      <c r="B3" s="241"/>
      <c r="C3" s="67" t="s">
        <v>542</v>
      </c>
      <c r="D3" s="67" t="s">
        <v>14</v>
      </c>
      <c r="E3" s="67" t="s">
        <v>14</v>
      </c>
      <c r="F3" s="67" t="s">
        <v>14</v>
      </c>
      <c r="G3" s="67" t="s">
        <v>15</v>
      </c>
      <c r="H3" s="67" t="s">
        <v>15</v>
      </c>
      <c r="I3" s="105" t="s">
        <v>15</v>
      </c>
      <c r="J3" s="106" t="s">
        <v>1314</v>
      </c>
      <c r="K3" s="107" t="s">
        <v>497</v>
      </c>
      <c r="L3" s="67" t="s">
        <v>16</v>
      </c>
      <c r="M3" s="108" t="s">
        <v>497</v>
      </c>
      <c r="N3" s="108" t="s">
        <v>1317</v>
      </c>
      <c r="O3" s="108" t="s">
        <v>1316</v>
      </c>
    </row>
    <row r="4" spans="1:22" ht="14.25" thickBot="1">
      <c r="A4" s="238" t="s">
        <v>526</v>
      </c>
      <c r="B4" s="239"/>
      <c r="C4" s="68" t="s">
        <v>543</v>
      </c>
      <c r="D4" s="68" t="s">
        <v>383</v>
      </c>
      <c r="E4" s="68" t="s">
        <v>382</v>
      </c>
      <c r="F4" s="68" t="s">
        <v>384</v>
      </c>
      <c r="G4" s="68" t="s">
        <v>383</v>
      </c>
      <c r="H4" s="68" t="s">
        <v>382</v>
      </c>
      <c r="I4" s="110" t="s">
        <v>384</v>
      </c>
      <c r="J4" s="111" t="s">
        <v>1313</v>
      </c>
      <c r="K4" s="112" t="s">
        <v>383</v>
      </c>
      <c r="L4" s="68" t="s">
        <v>382</v>
      </c>
      <c r="M4" s="113" t="s">
        <v>384</v>
      </c>
      <c r="N4" s="113" t="s">
        <v>1315</v>
      </c>
      <c r="O4" s="113" t="s">
        <v>1315</v>
      </c>
    </row>
    <row r="5" spans="1:22">
      <c r="A5" s="227" t="s">
        <v>531</v>
      </c>
      <c r="B5" s="228"/>
      <c r="C5" s="114" t="s">
        <v>527</v>
      </c>
      <c r="D5" s="115">
        <f>集計!C5</f>
        <v>2157</v>
      </c>
      <c r="E5" s="115">
        <f>集計!D5</f>
        <v>2141</v>
      </c>
      <c r="F5" s="115">
        <f>集計!E5</f>
        <v>16</v>
      </c>
      <c r="G5" s="115">
        <f>集計!F5</f>
        <v>2280</v>
      </c>
      <c r="H5" s="115">
        <f>集計!G5</f>
        <v>2251</v>
      </c>
      <c r="I5" s="116">
        <f>集計!H5</f>
        <v>29</v>
      </c>
      <c r="J5" s="117">
        <v>2074</v>
      </c>
      <c r="K5" s="118">
        <f>G5-D5</f>
        <v>123</v>
      </c>
      <c r="L5" s="115">
        <f>H5-E5</f>
        <v>110</v>
      </c>
      <c r="M5" s="119">
        <f>I5-F5</f>
        <v>13</v>
      </c>
      <c r="N5" s="119">
        <f>E5-J5</f>
        <v>67</v>
      </c>
      <c r="O5" s="119">
        <f t="shared" ref="O5:O10" si="0">H5-J5</f>
        <v>177</v>
      </c>
    </row>
    <row r="6" spans="1:22">
      <c r="A6" s="229"/>
      <c r="B6" s="230"/>
      <c r="C6" s="95" t="s">
        <v>528</v>
      </c>
      <c r="D6" s="63">
        <f>集計!C6</f>
        <v>7922</v>
      </c>
      <c r="E6" s="63">
        <f>集計!D6</f>
        <v>7631</v>
      </c>
      <c r="F6" s="63">
        <f>集計!E6</f>
        <v>291</v>
      </c>
      <c r="G6" s="63">
        <f>集計!F6</f>
        <v>7515</v>
      </c>
      <c r="H6" s="63">
        <f>集計!G6</f>
        <v>7391</v>
      </c>
      <c r="I6" s="96">
        <f>集計!H6</f>
        <v>124</v>
      </c>
      <c r="J6" s="97">
        <v>5910</v>
      </c>
      <c r="K6" s="93">
        <f t="shared" ref="K6:K12" si="1">G6-D6</f>
        <v>-407</v>
      </c>
      <c r="L6" s="63">
        <f t="shared" ref="L6:L10" si="2">H6-E6</f>
        <v>-240</v>
      </c>
      <c r="M6" s="94">
        <f t="shared" ref="M6:M10" si="3">I6-F6</f>
        <v>-167</v>
      </c>
      <c r="N6" s="94">
        <f t="shared" ref="N6:N17" si="4">E6-J6</f>
        <v>1721</v>
      </c>
      <c r="O6" s="94">
        <f t="shared" si="0"/>
        <v>1481</v>
      </c>
    </row>
    <row r="7" spans="1:22">
      <c r="A7" s="229"/>
      <c r="B7" s="230"/>
      <c r="C7" s="95" t="s">
        <v>529</v>
      </c>
      <c r="D7" s="63">
        <f>集計!C7</f>
        <v>2173</v>
      </c>
      <c r="E7" s="63">
        <f>集計!D7</f>
        <v>2105</v>
      </c>
      <c r="F7" s="63">
        <f>集計!E7</f>
        <v>68</v>
      </c>
      <c r="G7" s="63">
        <f>集計!F7</f>
        <v>2561</v>
      </c>
      <c r="H7" s="63">
        <f>集計!G7</f>
        <v>2383</v>
      </c>
      <c r="I7" s="96">
        <f>集計!H7</f>
        <v>178</v>
      </c>
      <c r="J7" s="97">
        <v>5032</v>
      </c>
      <c r="K7" s="93">
        <f t="shared" si="1"/>
        <v>388</v>
      </c>
      <c r="L7" s="63">
        <f t="shared" si="2"/>
        <v>278</v>
      </c>
      <c r="M7" s="94">
        <f t="shared" si="3"/>
        <v>110</v>
      </c>
      <c r="N7" s="94">
        <f t="shared" si="4"/>
        <v>-2927</v>
      </c>
      <c r="O7" s="94">
        <f t="shared" si="0"/>
        <v>-2649</v>
      </c>
    </row>
    <row r="8" spans="1:22">
      <c r="A8" s="229"/>
      <c r="B8" s="230"/>
      <c r="C8" s="95" t="s">
        <v>530</v>
      </c>
      <c r="D8" s="63">
        <f>集計!C8</f>
        <v>2990</v>
      </c>
      <c r="E8" s="63">
        <f>集計!D8</f>
        <v>2904</v>
      </c>
      <c r="F8" s="63">
        <f>集計!E8</f>
        <v>86</v>
      </c>
      <c r="G8" s="63">
        <f>集計!F8</f>
        <v>3084</v>
      </c>
      <c r="H8" s="63">
        <f>集計!G8</f>
        <v>2968</v>
      </c>
      <c r="I8" s="96">
        <f>集計!H8</f>
        <v>116</v>
      </c>
      <c r="J8" s="97">
        <v>2631</v>
      </c>
      <c r="K8" s="93">
        <f t="shared" si="1"/>
        <v>94</v>
      </c>
      <c r="L8" s="63">
        <f t="shared" si="2"/>
        <v>64</v>
      </c>
      <c r="M8" s="94">
        <f t="shared" si="3"/>
        <v>30</v>
      </c>
      <c r="N8" s="94">
        <f t="shared" si="4"/>
        <v>273</v>
      </c>
      <c r="O8" s="94">
        <f t="shared" si="0"/>
        <v>337</v>
      </c>
    </row>
    <row r="9" spans="1:22">
      <c r="A9" s="229"/>
      <c r="B9" s="230"/>
      <c r="C9" s="95" t="s">
        <v>539</v>
      </c>
      <c r="D9" s="63">
        <f>集計!C9</f>
        <v>282</v>
      </c>
      <c r="E9" s="63"/>
      <c r="F9" s="63">
        <f>D9</f>
        <v>282</v>
      </c>
      <c r="G9" s="63">
        <f>集計!F9</f>
        <v>214</v>
      </c>
      <c r="H9" s="63"/>
      <c r="I9" s="96">
        <f>G9</f>
        <v>214</v>
      </c>
      <c r="J9" s="97"/>
      <c r="K9" s="93">
        <f t="shared" si="1"/>
        <v>-68</v>
      </c>
      <c r="L9" s="63">
        <f t="shared" si="2"/>
        <v>0</v>
      </c>
      <c r="M9" s="94">
        <f t="shared" si="3"/>
        <v>-68</v>
      </c>
      <c r="N9" s="94">
        <f t="shared" si="4"/>
        <v>0</v>
      </c>
      <c r="O9" s="94">
        <f t="shared" si="0"/>
        <v>0</v>
      </c>
    </row>
    <row r="10" spans="1:22">
      <c r="A10" s="229"/>
      <c r="B10" s="230"/>
      <c r="C10" s="95" t="s">
        <v>540</v>
      </c>
      <c r="D10" s="63">
        <f>集計!C10</f>
        <v>60</v>
      </c>
      <c r="E10" s="63"/>
      <c r="F10" s="63">
        <f>D10</f>
        <v>60</v>
      </c>
      <c r="G10" s="63">
        <f>集計!F10</f>
        <v>35</v>
      </c>
      <c r="H10" s="63"/>
      <c r="I10" s="96">
        <f>G10</f>
        <v>35</v>
      </c>
      <c r="J10" s="97"/>
      <c r="K10" s="93">
        <f t="shared" si="1"/>
        <v>-25</v>
      </c>
      <c r="L10" s="63">
        <f t="shared" si="2"/>
        <v>0</v>
      </c>
      <c r="M10" s="94">
        <f t="shared" si="3"/>
        <v>-25</v>
      </c>
      <c r="N10" s="94">
        <f t="shared" si="4"/>
        <v>0</v>
      </c>
      <c r="O10" s="94">
        <f t="shared" si="0"/>
        <v>0</v>
      </c>
    </row>
    <row r="11" spans="1:22" ht="14.25" thickBot="1">
      <c r="A11" s="231"/>
      <c r="B11" s="232"/>
      <c r="C11" s="98" t="s">
        <v>480</v>
      </c>
      <c r="D11" s="62">
        <f>SUM(D5:D10)</f>
        <v>15584</v>
      </c>
      <c r="E11" s="62">
        <f t="shared" ref="E11:N11" si="5">SUM(E5:E10)</f>
        <v>14781</v>
      </c>
      <c r="F11" s="62">
        <f t="shared" si="5"/>
        <v>803</v>
      </c>
      <c r="G11" s="62">
        <f t="shared" si="5"/>
        <v>15689</v>
      </c>
      <c r="H11" s="62">
        <f t="shared" si="5"/>
        <v>14993</v>
      </c>
      <c r="I11" s="99">
        <f t="shared" si="5"/>
        <v>696</v>
      </c>
      <c r="J11" s="100">
        <f t="shared" si="5"/>
        <v>15647</v>
      </c>
      <c r="K11" s="101">
        <f>SUM(K5:K10)</f>
        <v>105</v>
      </c>
      <c r="L11" s="62">
        <f t="shared" si="5"/>
        <v>212</v>
      </c>
      <c r="M11" s="102">
        <f t="shared" si="5"/>
        <v>-107</v>
      </c>
      <c r="N11" s="102">
        <f t="shared" si="5"/>
        <v>-866</v>
      </c>
      <c r="O11" s="102">
        <f t="shared" ref="O11" si="6">SUM(O5:O10)</f>
        <v>-654</v>
      </c>
    </row>
    <row r="12" spans="1:22">
      <c r="A12" s="227" t="s">
        <v>532</v>
      </c>
      <c r="B12" s="228"/>
      <c r="C12" s="90" t="s">
        <v>527</v>
      </c>
      <c r="D12" s="69">
        <f>集計!C12</f>
        <v>2790</v>
      </c>
      <c r="E12" s="69">
        <f>集計!D12</f>
        <v>2762</v>
      </c>
      <c r="F12" s="69">
        <f>集計!E12</f>
        <v>28</v>
      </c>
      <c r="G12" s="69">
        <f>集計!F12</f>
        <v>2674</v>
      </c>
      <c r="H12" s="69">
        <f>集計!G12</f>
        <v>2645</v>
      </c>
      <c r="I12" s="91">
        <f>集計!H12</f>
        <v>29</v>
      </c>
      <c r="J12" s="92">
        <v>1776</v>
      </c>
      <c r="K12" s="93">
        <f t="shared" si="1"/>
        <v>-116</v>
      </c>
      <c r="L12" s="63">
        <f t="shared" ref="L12" si="7">H12-E12</f>
        <v>-117</v>
      </c>
      <c r="M12" s="94">
        <f t="shared" ref="M12" si="8">I12-F12</f>
        <v>1</v>
      </c>
      <c r="N12" s="94">
        <f t="shared" si="4"/>
        <v>986</v>
      </c>
      <c r="O12" s="94">
        <f t="shared" ref="O12:O17" si="9">H12-J12</f>
        <v>869</v>
      </c>
    </row>
    <row r="13" spans="1:22">
      <c r="A13" s="229"/>
      <c r="B13" s="230"/>
      <c r="C13" s="95" t="s">
        <v>528</v>
      </c>
      <c r="D13" s="63">
        <f>集計!C13</f>
        <v>6367</v>
      </c>
      <c r="E13" s="63">
        <f>集計!D13</f>
        <v>6177</v>
      </c>
      <c r="F13" s="63">
        <f>集計!E13</f>
        <v>190</v>
      </c>
      <c r="G13" s="63">
        <f>集計!F13</f>
        <v>6114</v>
      </c>
      <c r="H13" s="63">
        <f>集計!G13</f>
        <v>5903</v>
      </c>
      <c r="I13" s="96">
        <f>集計!H13</f>
        <v>211</v>
      </c>
      <c r="J13" s="97">
        <v>5358</v>
      </c>
      <c r="K13" s="93">
        <f t="shared" ref="K13:K17" si="10">G13-D13</f>
        <v>-253</v>
      </c>
      <c r="L13" s="63">
        <f t="shared" ref="L13:L17" si="11">H13-E13</f>
        <v>-274</v>
      </c>
      <c r="M13" s="94">
        <f t="shared" ref="M13:M17" si="12">I13-F13</f>
        <v>21</v>
      </c>
      <c r="N13" s="94">
        <f t="shared" si="4"/>
        <v>819</v>
      </c>
      <c r="O13" s="94">
        <f t="shared" si="9"/>
        <v>545</v>
      </c>
    </row>
    <row r="14" spans="1:22">
      <c r="A14" s="229"/>
      <c r="B14" s="230"/>
      <c r="C14" s="95" t="s">
        <v>529</v>
      </c>
      <c r="D14" s="63">
        <f>集計!C14</f>
        <v>1953</v>
      </c>
      <c r="E14" s="63">
        <f>集計!D14</f>
        <v>1945</v>
      </c>
      <c r="F14" s="63">
        <f>集計!E14</f>
        <v>8</v>
      </c>
      <c r="G14" s="63">
        <f>集計!F14</f>
        <v>2384</v>
      </c>
      <c r="H14" s="63">
        <f>集計!G14</f>
        <v>2329</v>
      </c>
      <c r="I14" s="96">
        <f>集計!H14</f>
        <v>55</v>
      </c>
      <c r="J14" s="97">
        <v>4577</v>
      </c>
      <c r="K14" s="93">
        <f t="shared" si="10"/>
        <v>431</v>
      </c>
      <c r="L14" s="63">
        <f t="shared" si="11"/>
        <v>384</v>
      </c>
      <c r="M14" s="94">
        <f t="shared" si="12"/>
        <v>47</v>
      </c>
      <c r="N14" s="94">
        <f t="shared" si="4"/>
        <v>-2632</v>
      </c>
      <c r="O14" s="94">
        <f t="shared" si="9"/>
        <v>-2248</v>
      </c>
    </row>
    <row r="15" spans="1:22">
      <c r="A15" s="229"/>
      <c r="B15" s="230"/>
      <c r="C15" s="95" t="s">
        <v>530</v>
      </c>
      <c r="D15" s="63">
        <f>集計!C15</f>
        <v>5114</v>
      </c>
      <c r="E15" s="63">
        <f>集計!D15</f>
        <v>5009</v>
      </c>
      <c r="F15" s="63">
        <f>集計!E15</f>
        <v>105</v>
      </c>
      <c r="G15" s="63">
        <f>集計!F15</f>
        <v>4987</v>
      </c>
      <c r="H15" s="63">
        <f>集計!G15</f>
        <v>4884</v>
      </c>
      <c r="I15" s="96">
        <f>集計!H15</f>
        <v>103</v>
      </c>
      <c r="J15" s="97">
        <v>4129</v>
      </c>
      <c r="K15" s="93">
        <f t="shared" si="10"/>
        <v>-127</v>
      </c>
      <c r="L15" s="63">
        <f t="shared" si="11"/>
        <v>-125</v>
      </c>
      <c r="M15" s="94">
        <f t="shared" si="12"/>
        <v>-2</v>
      </c>
      <c r="N15" s="94">
        <f t="shared" si="4"/>
        <v>880</v>
      </c>
      <c r="O15" s="94">
        <f t="shared" si="9"/>
        <v>755</v>
      </c>
    </row>
    <row r="16" spans="1:22">
      <c r="A16" s="229"/>
      <c r="B16" s="230"/>
      <c r="C16" s="95" t="s">
        <v>539</v>
      </c>
      <c r="D16" s="63">
        <f>集計!C16</f>
        <v>318</v>
      </c>
      <c r="E16" s="63"/>
      <c r="F16" s="63">
        <f>D16</f>
        <v>318</v>
      </c>
      <c r="G16" s="63">
        <f>集計!F16</f>
        <v>292</v>
      </c>
      <c r="H16" s="63"/>
      <c r="I16" s="96">
        <f>G16</f>
        <v>292</v>
      </c>
      <c r="J16" s="97"/>
      <c r="K16" s="93">
        <f t="shared" si="10"/>
        <v>-26</v>
      </c>
      <c r="L16" s="63">
        <f t="shared" si="11"/>
        <v>0</v>
      </c>
      <c r="M16" s="94">
        <f t="shared" si="12"/>
        <v>-26</v>
      </c>
      <c r="N16" s="94">
        <f t="shared" si="4"/>
        <v>0</v>
      </c>
      <c r="O16" s="94">
        <f t="shared" si="9"/>
        <v>0</v>
      </c>
    </row>
    <row r="17" spans="1:15">
      <c r="A17" s="229"/>
      <c r="B17" s="230"/>
      <c r="C17" s="95" t="s">
        <v>540</v>
      </c>
      <c r="D17" s="63">
        <f>集計!C17</f>
        <v>37</v>
      </c>
      <c r="E17" s="63"/>
      <c r="F17" s="63">
        <f>D17</f>
        <v>37</v>
      </c>
      <c r="G17" s="63">
        <f>集計!F17</f>
        <v>42</v>
      </c>
      <c r="H17" s="63"/>
      <c r="I17" s="96">
        <f>G17</f>
        <v>42</v>
      </c>
      <c r="J17" s="97"/>
      <c r="K17" s="93">
        <f t="shared" si="10"/>
        <v>5</v>
      </c>
      <c r="L17" s="63">
        <f t="shared" si="11"/>
        <v>0</v>
      </c>
      <c r="M17" s="94">
        <f t="shared" si="12"/>
        <v>5</v>
      </c>
      <c r="N17" s="94">
        <f t="shared" si="4"/>
        <v>0</v>
      </c>
      <c r="O17" s="94">
        <f t="shared" si="9"/>
        <v>0</v>
      </c>
    </row>
    <row r="18" spans="1:15" ht="14.25" thickBot="1">
      <c r="A18" s="231"/>
      <c r="B18" s="232"/>
      <c r="C18" s="98" t="s">
        <v>480</v>
      </c>
      <c r="D18" s="62">
        <f>SUM(D12:D17)</f>
        <v>16579</v>
      </c>
      <c r="E18" s="62">
        <f t="shared" ref="E18:N18" si="13">SUM(E12:E17)</f>
        <v>15893</v>
      </c>
      <c r="F18" s="62">
        <f t="shared" si="13"/>
        <v>686</v>
      </c>
      <c r="G18" s="62">
        <f t="shared" si="13"/>
        <v>16493</v>
      </c>
      <c r="H18" s="62">
        <f t="shared" si="13"/>
        <v>15761</v>
      </c>
      <c r="I18" s="99">
        <f t="shared" si="13"/>
        <v>732</v>
      </c>
      <c r="J18" s="100">
        <f t="shared" si="13"/>
        <v>15840</v>
      </c>
      <c r="K18" s="101">
        <f t="shared" si="13"/>
        <v>-86</v>
      </c>
      <c r="L18" s="62">
        <f>SUM(L12:L17)</f>
        <v>-132</v>
      </c>
      <c r="M18" s="102">
        <f t="shared" si="13"/>
        <v>46</v>
      </c>
      <c r="N18" s="102">
        <f t="shared" si="13"/>
        <v>53</v>
      </c>
      <c r="O18" s="102">
        <f t="shared" ref="O18" si="14">SUM(O12:O17)</f>
        <v>-79</v>
      </c>
    </row>
    <row r="19" spans="1:15">
      <c r="A19" s="235"/>
      <c r="B19" s="242" t="s">
        <v>1406</v>
      </c>
      <c r="C19" s="90" t="s">
        <v>527</v>
      </c>
      <c r="D19" s="69">
        <f>集計!C19</f>
        <v>2556</v>
      </c>
      <c r="E19" s="69">
        <f>集計!D19</f>
        <v>2541</v>
      </c>
      <c r="F19" s="69">
        <f>集計!E19</f>
        <v>15</v>
      </c>
      <c r="G19" s="69">
        <f>集計!F19</f>
        <v>2470</v>
      </c>
      <c r="H19" s="69">
        <f>集計!G19</f>
        <v>2444</v>
      </c>
      <c r="I19" s="91">
        <f>集計!H19</f>
        <v>26</v>
      </c>
      <c r="J19" s="92">
        <v>1279</v>
      </c>
      <c r="K19" s="93">
        <f t="shared" ref="K19" si="15">G19-D19</f>
        <v>-86</v>
      </c>
      <c r="L19" s="63">
        <f t="shared" ref="L19" si="16">H19-E19</f>
        <v>-97</v>
      </c>
      <c r="M19" s="94">
        <f t="shared" ref="M19" si="17">I19-F19</f>
        <v>11</v>
      </c>
      <c r="N19" s="94">
        <f>E19-J19</f>
        <v>1262</v>
      </c>
      <c r="O19" s="94">
        <f t="shared" ref="O19:O24" si="18">H19-J19</f>
        <v>1165</v>
      </c>
    </row>
    <row r="20" spans="1:15">
      <c r="A20" s="236"/>
      <c r="B20" s="243"/>
      <c r="C20" s="95" t="s">
        <v>528</v>
      </c>
      <c r="D20" s="63">
        <f>集計!C20</f>
        <v>3199</v>
      </c>
      <c r="E20" s="63">
        <f>集計!D20</f>
        <v>3159</v>
      </c>
      <c r="F20" s="63">
        <f>集計!E20</f>
        <v>40</v>
      </c>
      <c r="G20" s="63">
        <f>集計!F20</f>
        <v>3038</v>
      </c>
      <c r="H20" s="63">
        <f>集計!G20</f>
        <v>3015</v>
      </c>
      <c r="I20" s="96">
        <f>集計!H20</f>
        <v>23</v>
      </c>
      <c r="J20" s="97">
        <v>3468</v>
      </c>
      <c r="K20" s="93">
        <f t="shared" ref="K20:K26" si="19">G20-D20</f>
        <v>-161</v>
      </c>
      <c r="L20" s="63">
        <f t="shared" ref="L20:L24" si="20">H20-E20</f>
        <v>-144</v>
      </c>
      <c r="M20" s="94">
        <f t="shared" ref="M20:M24" si="21">I20-F20</f>
        <v>-17</v>
      </c>
      <c r="N20" s="94">
        <f t="shared" ref="N20:N83" si="22">E20-J20</f>
        <v>-309</v>
      </c>
      <c r="O20" s="94">
        <f t="shared" si="18"/>
        <v>-453</v>
      </c>
    </row>
    <row r="21" spans="1:15">
      <c r="A21" s="236"/>
      <c r="B21" s="243"/>
      <c r="C21" s="95" t="s">
        <v>529</v>
      </c>
      <c r="D21" s="63">
        <f>集計!C21</f>
        <v>1068</v>
      </c>
      <c r="E21" s="63">
        <f>集計!D21</f>
        <v>1060</v>
      </c>
      <c r="F21" s="63">
        <f>集計!E21</f>
        <v>8</v>
      </c>
      <c r="G21" s="63">
        <f>集計!F21</f>
        <v>1303</v>
      </c>
      <c r="H21" s="63">
        <f>集計!G21</f>
        <v>1248</v>
      </c>
      <c r="I21" s="96">
        <f>集計!H21</f>
        <v>55</v>
      </c>
      <c r="J21" s="97">
        <v>2859</v>
      </c>
      <c r="K21" s="93">
        <f t="shared" si="19"/>
        <v>235</v>
      </c>
      <c r="L21" s="63">
        <f t="shared" si="20"/>
        <v>188</v>
      </c>
      <c r="M21" s="94">
        <f t="shared" si="21"/>
        <v>47</v>
      </c>
      <c r="N21" s="94">
        <f t="shared" si="22"/>
        <v>-1799</v>
      </c>
      <c r="O21" s="94">
        <f t="shared" si="18"/>
        <v>-1611</v>
      </c>
    </row>
    <row r="22" spans="1:15">
      <c r="A22" s="236"/>
      <c r="B22" s="243"/>
      <c r="C22" s="95" t="s">
        <v>530</v>
      </c>
      <c r="D22" s="63">
        <f>集計!C22</f>
        <v>2251</v>
      </c>
      <c r="E22" s="63">
        <f>集計!D22</f>
        <v>2230</v>
      </c>
      <c r="F22" s="63">
        <f>集計!E22</f>
        <v>21</v>
      </c>
      <c r="G22" s="63">
        <f>集計!F22</f>
        <v>2294</v>
      </c>
      <c r="H22" s="63">
        <f>集計!G22</f>
        <v>2253</v>
      </c>
      <c r="I22" s="96">
        <f>集計!H22</f>
        <v>41</v>
      </c>
      <c r="J22" s="97">
        <v>1664</v>
      </c>
      <c r="K22" s="93">
        <f t="shared" si="19"/>
        <v>43</v>
      </c>
      <c r="L22" s="63">
        <f t="shared" si="20"/>
        <v>23</v>
      </c>
      <c r="M22" s="94">
        <f t="shared" si="21"/>
        <v>20</v>
      </c>
      <c r="N22" s="94">
        <f t="shared" si="22"/>
        <v>566</v>
      </c>
      <c r="O22" s="94">
        <f t="shared" si="18"/>
        <v>589</v>
      </c>
    </row>
    <row r="23" spans="1:15">
      <c r="A23" s="236"/>
      <c r="B23" s="243"/>
      <c r="C23" s="95" t="s">
        <v>539</v>
      </c>
      <c r="D23" s="63">
        <f>集計!C23</f>
        <v>163</v>
      </c>
      <c r="E23" s="63"/>
      <c r="F23" s="63">
        <f>D23</f>
        <v>163</v>
      </c>
      <c r="G23" s="63">
        <f>集計!F23</f>
        <v>96</v>
      </c>
      <c r="H23" s="63"/>
      <c r="I23" s="96">
        <f>G23</f>
        <v>96</v>
      </c>
      <c r="J23" s="97"/>
      <c r="K23" s="93">
        <f t="shared" si="19"/>
        <v>-67</v>
      </c>
      <c r="L23" s="63">
        <f t="shared" si="20"/>
        <v>0</v>
      </c>
      <c r="M23" s="94">
        <f t="shared" si="21"/>
        <v>-67</v>
      </c>
      <c r="N23" s="94">
        <f t="shared" si="22"/>
        <v>0</v>
      </c>
      <c r="O23" s="94">
        <f t="shared" si="18"/>
        <v>0</v>
      </c>
    </row>
    <row r="24" spans="1:15">
      <c r="A24" s="236"/>
      <c r="B24" s="243"/>
      <c r="C24" s="95" t="s">
        <v>540</v>
      </c>
      <c r="D24" s="63">
        <f>集計!C24</f>
        <v>9</v>
      </c>
      <c r="E24" s="63"/>
      <c r="F24" s="63">
        <f>D24</f>
        <v>9</v>
      </c>
      <c r="G24" s="63">
        <f>集計!F24</f>
        <v>14</v>
      </c>
      <c r="H24" s="63"/>
      <c r="I24" s="96">
        <f>G24</f>
        <v>14</v>
      </c>
      <c r="J24" s="97"/>
      <c r="K24" s="93">
        <f t="shared" si="19"/>
        <v>5</v>
      </c>
      <c r="L24" s="63">
        <f t="shared" si="20"/>
        <v>0</v>
      </c>
      <c r="M24" s="94">
        <f t="shared" si="21"/>
        <v>5</v>
      </c>
      <c r="N24" s="94">
        <f t="shared" si="22"/>
        <v>0</v>
      </c>
      <c r="O24" s="94">
        <f t="shared" si="18"/>
        <v>0</v>
      </c>
    </row>
    <row r="25" spans="1:15" ht="14.25" thickBot="1">
      <c r="A25" s="236"/>
      <c r="B25" s="244"/>
      <c r="C25" s="98" t="s">
        <v>480</v>
      </c>
      <c r="D25" s="62">
        <f>SUM(D19:D24)</f>
        <v>9246</v>
      </c>
      <c r="E25" s="62">
        <f t="shared" ref="E25:N25" si="23">SUM(E19:E24)</f>
        <v>8990</v>
      </c>
      <c r="F25" s="62">
        <f t="shared" si="23"/>
        <v>256</v>
      </c>
      <c r="G25" s="62">
        <f t="shared" si="23"/>
        <v>9215</v>
      </c>
      <c r="H25" s="62">
        <f t="shared" si="23"/>
        <v>8960</v>
      </c>
      <c r="I25" s="99">
        <f t="shared" si="23"/>
        <v>255</v>
      </c>
      <c r="J25" s="100">
        <f t="shared" si="23"/>
        <v>9270</v>
      </c>
      <c r="K25" s="101">
        <f t="shared" si="23"/>
        <v>-31</v>
      </c>
      <c r="L25" s="62">
        <f t="shared" si="23"/>
        <v>-30</v>
      </c>
      <c r="M25" s="102">
        <f t="shared" si="23"/>
        <v>-1</v>
      </c>
      <c r="N25" s="102">
        <f t="shared" si="23"/>
        <v>-280</v>
      </c>
      <c r="O25" s="102">
        <f t="shared" ref="O25" si="24">SUM(O19:O24)</f>
        <v>-310</v>
      </c>
    </row>
    <row r="26" spans="1:15">
      <c r="A26" s="236"/>
      <c r="B26" s="242" t="s">
        <v>1407</v>
      </c>
      <c r="C26" s="90" t="s">
        <v>527</v>
      </c>
      <c r="D26" s="69">
        <f>集計!C26</f>
        <v>234</v>
      </c>
      <c r="E26" s="69">
        <f>集計!D26</f>
        <v>221</v>
      </c>
      <c r="F26" s="69">
        <f>集計!E26</f>
        <v>13</v>
      </c>
      <c r="G26" s="69">
        <f>集計!F26</f>
        <v>204</v>
      </c>
      <c r="H26" s="69">
        <f>集計!G26</f>
        <v>201</v>
      </c>
      <c r="I26" s="91">
        <f>集計!H26</f>
        <v>3</v>
      </c>
      <c r="J26" s="92">
        <v>497</v>
      </c>
      <c r="K26" s="93">
        <f t="shared" si="19"/>
        <v>-30</v>
      </c>
      <c r="L26" s="63">
        <f t="shared" ref="L26" si="25">H26-E26</f>
        <v>-20</v>
      </c>
      <c r="M26" s="94">
        <f t="shared" ref="M26" si="26">I26-F26</f>
        <v>-10</v>
      </c>
      <c r="N26" s="94">
        <f t="shared" si="22"/>
        <v>-276</v>
      </c>
      <c r="O26" s="94">
        <f t="shared" ref="O26:O31" si="27">H26-J26</f>
        <v>-296</v>
      </c>
    </row>
    <row r="27" spans="1:15">
      <c r="A27" s="236"/>
      <c r="B27" s="243"/>
      <c r="C27" s="95" t="s">
        <v>528</v>
      </c>
      <c r="D27" s="63">
        <f>集計!C27</f>
        <v>3168</v>
      </c>
      <c r="E27" s="63">
        <f>集計!D27</f>
        <v>3018</v>
      </c>
      <c r="F27" s="63">
        <f>集計!E27</f>
        <v>150</v>
      </c>
      <c r="G27" s="63">
        <f>集計!F27</f>
        <v>3076</v>
      </c>
      <c r="H27" s="63">
        <f>集計!G27</f>
        <v>2888</v>
      </c>
      <c r="I27" s="96">
        <f>集計!H27</f>
        <v>188</v>
      </c>
      <c r="J27" s="97">
        <v>1890</v>
      </c>
      <c r="K27" s="93">
        <f t="shared" ref="K27:K33" si="28">G27-D27</f>
        <v>-92</v>
      </c>
      <c r="L27" s="63">
        <f t="shared" ref="L27:L31" si="29">H27-E27</f>
        <v>-130</v>
      </c>
      <c r="M27" s="94">
        <f t="shared" ref="M27:M31" si="30">I27-F27</f>
        <v>38</v>
      </c>
      <c r="N27" s="94">
        <f t="shared" si="22"/>
        <v>1128</v>
      </c>
      <c r="O27" s="94">
        <f t="shared" si="27"/>
        <v>998</v>
      </c>
    </row>
    <row r="28" spans="1:15">
      <c r="A28" s="236"/>
      <c r="B28" s="243"/>
      <c r="C28" s="95" t="s">
        <v>529</v>
      </c>
      <c r="D28" s="63">
        <f>集計!C28</f>
        <v>885</v>
      </c>
      <c r="E28" s="63">
        <f>集計!D28</f>
        <v>885</v>
      </c>
      <c r="F28" s="63">
        <f>集計!E28</f>
        <v>0</v>
      </c>
      <c r="G28" s="63">
        <f>集計!F28</f>
        <v>1081</v>
      </c>
      <c r="H28" s="63">
        <f>集計!G28</f>
        <v>1081</v>
      </c>
      <c r="I28" s="96">
        <f>集計!H28</f>
        <v>0</v>
      </c>
      <c r="J28" s="97">
        <v>1718</v>
      </c>
      <c r="K28" s="93">
        <f t="shared" si="28"/>
        <v>196</v>
      </c>
      <c r="L28" s="63">
        <f t="shared" si="29"/>
        <v>196</v>
      </c>
      <c r="M28" s="94">
        <f t="shared" si="30"/>
        <v>0</v>
      </c>
      <c r="N28" s="94">
        <f t="shared" si="22"/>
        <v>-833</v>
      </c>
      <c r="O28" s="94">
        <f t="shared" si="27"/>
        <v>-637</v>
      </c>
    </row>
    <row r="29" spans="1:15">
      <c r="A29" s="236"/>
      <c r="B29" s="243"/>
      <c r="C29" s="95" t="s">
        <v>530</v>
      </c>
      <c r="D29" s="63">
        <f>集計!C29</f>
        <v>2863</v>
      </c>
      <c r="E29" s="63">
        <f>集計!D29</f>
        <v>2779</v>
      </c>
      <c r="F29" s="63">
        <f>集計!E29</f>
        <v>84</v>
      </c>
      <c r="G29" s="63">
        <f>集計!F29</f>
        <v>2693</v>
      </c>
      <c r="H29" s="63">
        <f>集計!G29</f>
        <v>2631</v>
      </c>
      <c r="I29" s="96">
        <f>集計!H29</f>
        <v>62</v>
      </c>
      <c r="J29" s="97">
        <v>2465</v>
      </c>
      <c r="K29" s="93">
        <f t="shared" si="28"/>
        <v>-170</v>
      </c>
      <c r="L29" s="63">
        <f t="shared" si="29"/>
        <v>-148</v>
      </c>
      <c r="M29" s="94">
        <f t="shared" si="30"/>
        <v>-22</v>
      </c>
      <c r="N29" s="94">
        <f t="shared" si="22"/>
        <v>314</v>
      </c>
      <c r="O29" s="94">
        <f t="shared" si="27"/>
        <v>166</v>
      </c>
    </row>
    <row r="30" spans="1:15">
      <c r="A30" s="236"/>
      <c r="B30" s="243"/>
      <c r="C30" s="95" t="s">
        <v>539</v>
      </c>
      <c r="D30" s="63">
        <f>集計!C30</f>
        <v>155</v>
      </c>
      <c r="E30" s="63"/>
      <c r="F30" s="63">
        <f>D30</f>
        <v>155</v>
      </c>
      <c r="G30" s="63">
        <f>集計!F30</f>
        <v>196</v>
      </c>
      <c r="H30" s="63"/>
      <c r="I30" s="96">
        <f>G30</f>
        <v>196</v>
      </c>
      <c r="J30" s="97"/>
      <c r="K30" s="93">
        <f t="shared" si="28"/>
        <v>41</v>
      </c>
      <c r="L30" s="63">
        <f t="shared" si="29"/>
        <v>0</v>
      </c>
      <c r="M30" s="94">
        <f t="shared" si="30"/>
        <v>41</v>
      </c>
      <c r="N30" s="94">
        <f t="shared" si="22"/>
        <v>0</v>
      </c>
      <c r="O30" s="94">
        <f t="shared" si="27"/>
        <v>0</v>
      </c>
    </row>
    <row r="31" spans="1:15">
      <c r="A31" s="236"/>
      <c r="B31" s="243"/>
      <c r="C31" s="95" t="s">
        <v>540</v>
      </c>
      <c r="D31" s="63">
        <f>集計!C31</f>
        <v>28</v>
      </c>
      <c r="E31" s="63"/>
      <c r="F31" s="63">
        <f>D31</f>
        <v>28</v>
      </c>
      <c r="G31" s="63">
        <f>集計!F31</f>
        <v>28</v>
      </c>
      <c r="H31" s="63"/>
      <c r="I31" s="96">
        <f>G31</f>
        <v>28</v>
      </c>
      <c r="J31" s="97"/>
      <c r="K31" s="93">
        <f t="shared" si="28"/>
        <v>0</v>
      </c>
      <c r="L31" s="63">
        <f t="shared" si="29"/>
        <v>0</v>
      </c>
      <c r="M31" s="94">
        <f t="shared" si="30"/>
        <v>0</v>
      </c>
      <c r="N31" s="94">
        <f t="shared" si="22"/>
        <v>0</v>
      </c>
      <c r="O31" s="94">
        <f t="shared" si="27"/>
        <v>0</v>
      </c>
    </row>
    <row r="32" spans="1:15" ht="14.25" thickBot="1">
      <c r="A32" s="237"/>
      <c r="B32" s="244"/>
      <c r="C32" s="98" t="s">
        <v>480</v>
      </c>
      <c r="D32" s="62">
        <f>SUM(D26:D31)</f>
        <v>7333</v>
      </c>
      <c r="E32" s="62">
        <f t="shared" ref="E32:N32" si="31">SUM(E26:E31)</f>
        <v>6903</v>
      </c>
      <c r="F32" s="62">
        <f t="shared" si="31"/>
        <v>430</v>
      </c>
      <c r="G32" s="62">
        <f t="shared" si="31"/>
        <v>7278</v>
      </c>
      <c r="H32" s="62">
        <f t="shared" si="31"/>
        <v>6801</v>
      </c>
      <c r="I32" s="99">
        <f t="shared" si="31"/>
        <v>477</v>
      </c>
      <c r="J32" s="100">
        <f t="shared" si="31"/>
        <v>6570</v>
      </c>
      <c r="K32" s="101">
        <f t="shared" si="31"/>
        <v>-55</v>
      </c>
      <c r="L32" s="62">
        <f t="shared" si="31"/>
        <v>-102</v>
      </c>
      <c r="M32" s="102">
        <f t="shared" si="31"/>
        <v>47</v>
      </c>
      <c r="N32" s="102">
        <f t="shared" si="31"/>
        <v>333</v>
      </c>
      <c r="O32" s="102">
        <f t="shared" ref="O32" si="32">SUM(O26:O31)</f>
        <v>231</v>
      </c>
    </row>
    <row r="33" spans="1:15">
      <c r="A33" s="227" t="s">
        <v>533</v>
      </c>
      <c r="B33" s="228"/>
      <c r="C33" s="90" t="s">
        <v>527</v>
      </c>
      <c r="D33" s="69">
        <f>集計!C33</f>
        <v>441</v>
      </c>
      <c r="E33" s="69">
        <f>集計!D33</f>
        <v>439</v>
      </c>
      <c r="F33" s="69">
        <f>集計!E33</f>
        <v>2</v>
      </c>
      <c r="G33" s="69">
        <f>集計!F33</f>
        <v>432</v>
      </c>
      <c r="H33" s="69">
        <f>集計!G33</f>
        <v>430</v>
      </c>
      <c r="I33" s="91">
        <f>集計!H33</f>
        <v>2</v>
      </c>
      <c r="J33" s="92">
        <v>730</v>
      </c>
      <c r="K33" s="93">
        <f t="shared" si="28"/>
        <v>-9</v>
      </c>
      <c r="L33" s="63">
        <f t="shared" ref="L33" si="33">H33-E33</f>
        <v>-9</v>
      </c>
      <c r="M33" s="94">
        <f t="shared" ref="M33" si="34">I33-F33</f>
        <v>0</v>
      </c>
      <c r="N33" s="94">
        <f t="shared" si="22"/>
        <v>-291</v>
      </c>
      <c r="O33" s="94">
        <f t="shared" ref="O33:O38" si="35">H33-J33</f>
        <v>-300</v>
      </c>
    </row>
    <row r="34" spans="1:15">
      <c r="A34" s="229"/>
      <c r="B34" s="230"/>
      <c r="C34" s="95" t="s">
        <v>528</v>
      </c>
      <c r="D34" s="63">
        <f>集計!C34</f>
        <v>3737</v>
      </c>
      <c r="E34" s="63">
        <f>集計!D34</f>
        <v>3687</v>
      </c>
      <c r="F34" s="63">
        <f>集計!E34</f>
        <v>50</v>
      </c>
      <c r="G34" s="63">
        <f>集計!F34</f>
        <v>3612</v>
      </c>
      <c r="H34" s="63">
        <f>集計!G34</f>
        <v>3523</v>
      </c>
      <c r="I34" s="96">
        <f>集計!H34</f>
        <v>89</v>
      </c>
      <c r="J34" s="97">
        <v>2229</v>
      </c>
      <c r="K34" s="93">
        <f t="shared" ref="K34:K40" si="36">G34-D34</f>
        <v>-125</v>
      </c>
      <c r="L34" s="63">
        <f t="shared" ref="L34:L38" si="37">H34-E34</f>
        <v>-164</v>
      </c>
      <c r="M34" s="94">
        <f t="shared" ref="M34:M38" si="38">I34-F34</f>
        <v>39</v>
      </c>
      <c r="N34" s="94">
        <f t="shared" si="22"/>
        <v>1458</v>
      </c>
      <c r="O34" s="94">
        <f t="shared" si="35"/>
        <v>1294</v>
      </c>
    </row>
    <row r="35" spans="1:15">
      <c r="A35" s="229"/>
      <c r="B35" s="230"/>
      <c r="C35" s="95" t="s">
        <v>529</v>
      </c>
      <c r="D35" s="63">
        <f>集計!C35</f>
        <v>633</v>
      </c>
      <c r="E35" s="63">
        <f>集計!D35</f>
        <v>621</v>
      </c>
      <c r="F35" s="63">
        <f>集計!E35</f>
        <v>12</v>
      </c>
      <c r="G35" s="63">
        <f>集計!F35</f>
        <v>703</v>
      </c>
      <c r="H35" s="63">
        <f>集計!G35</f>
        <v>703</v>
      </c>
      <c r="I35" s="96">
        <f>集計!H35</f>
        <v>0</v>
      </c>
      <c r="J35" s="97">
        <v>2115</v>
      </c>
      <c r="K35" s="93">
        <f t="shared" si="36"/>
        <v>70</v>
      </c>
      <c r="L35" s="63">
        <f t="shared" si="37"/>
        <v>82</v>
      </c>
      <c r="M35" s="94">
        <f t="shared" si="38"/>
        <v>-12</v>
      </c>
      <c r="N35" s="94">
        <f t="shared" si="22"/>
        <v>-1494</v>
      </c>
      <c r="O35" s="94">
        <f t="shared" si="35"/>
        <v>-1412</v>
      </c>
    </row>
    <row r="36" spans="1:15">
      <c r="A36" s="229"/>
      <c r="B36" s="230"/>
      <c r="C36" s="95" t="s">
        <v>530</v>
      </c>
      <c r="D36" s="63">
        <f>集計!C36</f>
        <v>1461</v>
      </c>
      <c r="E36" s="63">
        <f>集計!D36</f>
        <v>1461</v>
      </c>
      <c r="F36" s="63">
        <f>集計!E36</f>
        <v>0</v>
      </c>
      <c r="G36" s="63">
        <f>集計!F36</f>
        <v>1512</v>
      </c>
      <c r="H36" s="63">
        <f>集計!G36</f>
        <v>1512</v>
      </c>
      <c r="I36" s="96">
        <f>集計!H36</f>
        <v>0</v>
      </c>
      <c r="J36" s="97">
        <v>1380</v>
      </c>
      <c r="K36" s="93">
        <f t="shared" si="36"/>
        <v>51</v>
      </c>
      <c r="L36" s="63">
        <f t="shared" si="37"/>
        <v>51</v>
      </c>
      <c r="M36" s="94">
        <f t="shared" si="38"/>
        <v>0</v>
      </c>
      <c r="N36" s="94">
        <f t="shared" si="22"/>
        <v>81</v>
      </c>
      <c r="O36" s="94">
        <f t="shared" si="35"/>
        <v>132</v>
      </c>
    </row>
    <row r="37" spans="1:15">
      <c r="A37" s="229"/>
      <c r="B37" s="230"/>
      <c r="C37" s="95" t="s">
        <v>539</v>
      </c>
      <c r="D37" s="63">
        <f>集計!C37</f>
        <v>307</v>
      </c>
      <c r="E37" s="63"/>
      <c r="F37" s="63">
        <f>D37</f>
        <v>307</v>
      </c>
      <c r="G37" s="63">
        <f>集計!F37</f>
        <v>242</v>
      </c>
      <c r="H37" s="63"/>
      <c r="I37" s="96">
        <f>G37</f>
        <v>242</v>
      </c>
      <c r="J37" s="97"/>
      <c r="K37" s="93">
        <f t="shared" si="36"/>
        <v>-65</v>
      </c>
      <c r="L37" s="63">
        <f t="shared" si="37"/>
        <v>0</v>
      </c>
      <c r="M37" s="94">
        <f t="shared" si="38"/>
        <v>-65</v>
      </c>
      <c r="N37" s="94">
        <f t="shared" si="22"/>
        <v>0</v>
      </c>
      <c r="O37" s="94">
        <f t="shared" si="35"/>
        <v>0</v>
      </c>
    </row>
    <row r="38" spans="1:15">
      <c r="A38" s="229"/>
      <c r="B38" s="230"/>
      <c r="C38" s="95" t="s">
        <v>540</v>
      </c>
      <c r="D38" s="63">
        <f>集計!C38</f>
        <v>50</v>
      </c>
      <c r="E38" s="63"/>
      <c r="F38" s="63">
        <f>D38</f>
        <v>50</v>
      </c>
      <c r="G38" s="63">
        <f>集計!F38</f>
        <v>50</v>
      </c>
      <c r="H38" s="63"/>
      <c r="I38" s="96">
        <f>G38</f>
        <v>50</v>
      </c>
      <c r="J38" s="97"/>
      <c r="K38" s="93">
        <f t="shared" si="36"/>
        <v>0</v>
      </c>
      <c r="L38" s="63">
        <f t="shared" si="37"/>
        <v>0</v>
      </c>
      <c r="M38" s="94">
        <f t="shared" si="38"/>
        <v>0</v>
      </c>
      <c r="N38" s="94">
        <f t="shared" si="22"/>
        <v>0</v>
      </c>
      <c r="O38" s="94">
        <f t="shared" si="35"/>
        <v>0</v>
      </c>
    </row>
    <row r="39" spans="1:15" ht="14.25" thickBot="1">
      <c r="A39" s="231"/>
      <c r="B39" s="232"/>
      <c r="C39" s="98" t="s">
        <v>480</v>
      </c>
      <c r="D39" s="62">
        <f>SUM(D33:D38)</f>
        <v>6629</v>
      </c>
      <c r="E39" s="62">
        <f t="shared" ref="E39:N39" si="39">SUM(E33:E38)</f>
        <v>6208</v>
      </c>
      <c r="F39" s="62">
        <f t="shared" si="39"/>
        <v>421</v>
      </c>
      <c r="G39" s="62">
        <f t="shared" si="39"/>
        <v>6551</v>
      </c>
      <c r="H39" s="62">
        <f t="shared" si="39"/>
        <v>6168</v>
      </c>
      <c r="I39" s="99">
        <f t="shared" si="39"/>
        <v>383</v>
      </c>
      <c r="J39" s="100">
        <f t="shared" si="39"/>
        <v>6454</v>
      </c>
      <c r="K39" s="101">
        <f t="shared" si="39"/>
        <v>-78</v>
      </c>
      <c r="L39" s="62">
        <f t="shared" si="39"/>
        <v>-40</v>
      </c>
      <c r="M39" s="102">
        <f t="shared" si="39"/>
        <v>-38</v>
      </c>
      <c r="N39" s="102">
        <f t="shared" si="39"/>
        <v>-246</v>
      </c>
      <c r="O39" s="102">
        <f t="shared" ref="O39" si="40">SUM(O33:O38)</f>
        <v>-286</v>
      </c>
    </row>
    <row r="40" spans="1:15">
      <c r="A40" s="227" t="s">
        <v>534</v>
      </c>
      <c r="B40" s="228"/>
      <c r="C40" s="90" t="s">
        <v>527</v>
      </c>
      <c r="D40" s="69">
        <f>集計!C40</f>
        <v>56</v>
      </c>
      <c r="E40" s="69">
        <f>集計!D40</f>
        <v>56</v>
      </c>
      <c r="F40" s="69">
        <f>集計!E40</f>
        <v>0</v>
      </c>
      <c r="G40" s="69">
        <f>集計!F40</f>
        <v>56</v>
      </c>
      <c r="H40" s="69">
        <f>集計!G40</f>
        <v>56</v>
      </c>
      <c r="I40" s="91">
        <f>集計!H40</f>
        <v>0</v>
      </c>
      <c r="J40" s="92">
        <v>234</v>
      </c>
      <c r="K40" s="93">
        <f t="shared" si="36"/>
        <v>0</v>
      </c>
      <c r="L40" s="63">
        <f t="shared" ref="L40" si="41">H40-E40</f>
        <v>0</v>
      </c>
      <c r="M40" s="94">
        <f t="shared" ref="M40" si="42">I40-F40</f>
        <v>0</v>
      </c>
      <c r="N40" s="94">
        <f t="shared" si="22"/>
        <v>-178</v>
      </c>
      <c r="O40" s="94">
        <f t="shared" ref="O40:O45" si="43">H40-J40</f>
        <v>-178</v>
      </c>
    </row>
    <row r="41" spans="1:15">
      <c r="A41" s="229"/>
      <c r="B41" s="230"/>
      <c r="C41" s="95" t="s">
        <v>528</v>
      </c>
      <c r="D41" s="63">
        <f>集計!C41</f>
        <v>1718</v>
      </c>
      <c r="E41" s="63">
        <f>集計!D41</f>
        <v>1661</v>
      </c>
      <c r="F41" s="63">
        <f>集計!E41</f>
        <v>57</v>
      </c>
      <c r="G41" s="63">
        <f>集計!F41</f>
        <v>1682</v>
      </c>
      <c r="H41" s="63">
        <f>集計!G41</f>
        <v>1640</v>
      </c>
      <c r="I41" s="96">
        <f>集計!H41</f>
        <v>42</v>
      </c>
      <c r="J41" s="97">
        <v>988</v>
      </c>
      <c r="K41" s="93">
        <f t="shared" ref="K41:K47" si="44">G41-D41</f>
        <v>-36</v>
      </c>
      <c r="L41" s="63">
        <f t="shared" ref="L41:L45" si="45">H41-E41</f>
        <v>-21</v>
      </c>
      <c r="M41" s="94">
        <f t="shared" ref="M41:M45" si="46">I41-F41</f>
        <v>-15</v>
      </c>
      <c r="N41" s="94">
        <f t="shared" si="22"/>
        <v>673</v>
      </c>
      <c r="O41" s="94">
        <f t="shared" si="43"/>
        <v>652</v>
      </c>
    </row>
    <row r="42" spans="1:15">
      <c r="A42" s="229"/>
      <c r="B42" s="230"/>
      <c r="C42" s="95" t="s">
        <v>529</v>
      </c>
      <c r="D42" s="63">
        <f>集計!C42</f>
        <v>518</v>
      </c>
      <c r="E42" s="63">
        <f>集計!D42</f>
        <v>512</v>
      </c>
      <c r="F42" s="63">
        <f>集計!E42</f>
        <v>6</v>
      </c>
      <c r="G42" s="63">
        <f>集計!F42</f>
        <v>582</v>
      </c>
      <c r="H42" s="63">
        <f>集計!G42</f>
        <v>582</v>
      </c>
      <c r="I42" s="96">
        <f>集計!H42</f>
        <v>0</v>
      </c>
      <c r="J42" s="97">
        <v>889</v>
      </c>
      <c r="K42" s="93">
        <f t="shared" si="44"/>
        <v>64</v>
      </c>
      <c r="L42" s="63">
        <f t="shared" si="45"/>
        <v>70</v>
      </c>
      <c r="M42" s="94">
        <f t="shared" si="46"/>
        <v>-6</v>
      </c>
      <c r="N42" s="94">
        <f t="shared" si="22"/>
        <v>-377</v>
      </c>
      <c r="O42" s="94">
        <f t="shared" si="43"/>
        <v>-307</v>
      </c>
    </row>
    <row r="43" spans="1:15">
      <c r="A43" s="229"/>
      <c r="B43" s="230"/>
      <c r="C43" s="95" t="s">
        <v>530</v>
      </c>
      <c r="D43" s="63">
        <f>集計!C43</f>
        <v>1402</v>
      </c>
      <c r="E43" s="63">
        <f>集計!D43</f>
        <v>1402</v>
      </c>
      <c r="F43" s="63">
        <f>集計!E43</f>
        <v>0</v>
      </c>
      <c r="G43" s="63">
        <f>集計!F43</f>
        <v>1393</v>
      </c>
      <c r="H43" s="63">
        <f>集計!G43</f>
        <v>1393</v>
      </c>
      <c r="I43" s="96">
        <f>集計!H43</f>
        <v>0</v>
      </c>
      <c r="J43" s="97">
        <v>1257</v>
      </c>
      <c r="K43" s="93">
        <f t="shared" si="44"/>
        <v>-9</v>
      </c>
      <c r="L43" s="63">
        <f t="shared" si="45"/>
        <v>-9</v>
      </c>
      <c r="M43" s="94">
        <f t="shared" si="46"/>
        <v>0</v>
      </c>
      <c r="N43" s="94">
        <f t="shared" si="22"/>
        <v>145</v>
      </c>
      <c r="O43" s="94">
        <f t="shared" si="43"/>
        <v>136</v>
      </c>
    </row>
    <row r="44" spans="1:15">
      <c r="A44" s="229"/>
      <c r="B44" s="230"/>
      <c r="C44" s="95" t="s">
        <v>539</v>
      </c>
      <c r="D44" s="63">
        <f>集計!C44</f>
        <v>17</v>
      </c>
      <c r="E44" s="63"/>
      <c r="F44" s="63">
        <f>D44</f>
        <v>17</v>
      </c>
      <c r="G44" s="63">
        <f>集計!F44</f>
        <v>14</v>
      </c>
      <c r="H44" s="63"/>
      <c r="I44" s="96">
        <f>G44</f>
        <v>14</v>
      </c>
      <c r="J44" s="97"/>
      <c r="K44" s="93">
        <f t="shared" si="44"/>
        <v>-3</v>
      </c>
      <c r="L44" s="63">
        <f t="shared" si="45"/>
        <v>0</v>
      </c>
      <c r="M44" s="94">
        <f t="shared" si="46"/>
        <v>-3</v>
      </c>
      <c r="N44" s="94">
        <f t="shared" si="22"/>
        <v>0</v>
      </c>
      <c r="O44" s="94">
        <f t="shared" si="43"/>
        <v>0</v>
      </c>
    </row>
    <row r="45" spans="1:15">
      <c r="A45" s="229"/>
      <c r="B45" s="230"/>
      <c r="C45" s="95" t="s">
        <v>540</v>
      </c>
      <c r="D45" s="63">
        <f>集計!C45</f>
        <v>25</v>
      </c>
      <c r="E45" s="63"/>
      <c r="F45" s="63">
        <f>D45</f>
        <v>25</v>
      </c>
      <c r="G45" s="63">
        <f>集計!F45</f>
        <v>25</v>
      </c>
      <c r="H45" s="63"/>
      <c r="I45" s="96">
        <f>G45</f>
        <v>25</v>
      </c>
      <c r="J45" s="97"/>
      <c r="K45" s="93">
        <f t="shared" si="44"/>
        <v>0</v>
      </c>
      <c r="L45" s="63">
        <f t="shared" si="45"/>
        <v>0</v>
      </c>
      <c r="M45" s="94">
        <f t="shared" si="46"/>
        <v>0</v>
      </c>
      <c r="N45" s="94">
        <f t="shared" si="22"/>
        <v>0</v>
      </c>
      <c r="O45" s="94">
        <f t="shared" si="43"/>
        <v>0</v>
      </c>
    </row>
    <row r="46" spans="1:15" ht="14.25" thickBot="1">
      <c r="A46" s="231"/>
      <c r="B46" s="232"/>
      <c r="C46" s="98" t="s">
        <v>480</v>
      </c>
      <c r="D46" s="62">
        <f>SUM(D40:D45)</f>
        <v>3736</v>
      </c>
      <c r="E46" s="62">
        <f t="shared" ref="E46:N46" si="47">SUM(E40:E45)</f>
        <v>3631</v>
      </c>
      <c r="F46" s="62">
        <f t="shared" si="47"/>
        <v>105</v>
      </c>
      <c r="G46" s="62">
        <f t="shared" si="47"/>
        <v>3752</v>
      </c>
      <c r="H46" s="62">
        <f t="shared" si="47"/>
        <v>3671</v>
      </c>
      <c r="I46" s="99">
        <f t="shared" si="47"/>
        <v>81</v>
      </c>
      <c r="J46" s="100">
        <f t="shared" si="47"/>
        <v>3368</v>
      </c>
      <c r="K46" s="101">
        <f t="shared" si="47"/>
        <v>16</v>
      </c>
      <c r="L46" s="62">
        <f t="shared" si="47"/>
        <v>40</v>
      </c>
      <c r="M46" s="102">
        <f t="shared" si="47"/>
        <v>-24</v>
      </c>
      <c r="N46" s="102">
        <f t="shared" si="47"/>
        <v>263</v>
      </c>
      <c r="O46" s="102">
        <f t="shared" ref="O46" si="48">SUM(O40:O45)</f>
        <v>303</v>
      </c>
    </row>
    <row r="47" spans="1:15">
      <c r="A47" s="227" t="s">
        <v>535</v>
      </c>
      <c r="B47" s="228"/>
      <c r="C47" s="90" t="s">
        <v>527</v>
      </c>
      <c r="D47" s="69">
        <f>集計!C47</f>
        <v>743</v>
      </c>
      <c r="E47" s="69">
        <f>集計!D47</f>
        <v>743</v>
      </c>
      <c r="F47" s="69">
        <f>集計!E47</f>
        <v>0</v>
      </c>
      <c r="G47" s="69">
        <f>集計!F47</f>
        <v>1082</v>
      </c>
      <c r="H47" s="69">
        <f>集計!G47</f>
        <v>1082</v>
      </c>
      <c r="I47" s="91">
        <f>集計!H47</f>
        <v>0</v>
      </c>
      <c r="J47" s="92">
        <v>803</v>
      </c>
      <c r="K47" s="93">
        <f t="shared" si="44"/>
        <v>339</v>
      </c>
      <c r="L47" s="63">
        <f t="shared" ref="L47" si="49">H47-E47</f>
        <v>339</v>
      </c>
      <c r="M47" s="94">
        <f t="shared" ref="M47" si="50">I47-F47</f>
        <v>0</v>
      </c>
      <c r="N47" s="94">
        <f t="shared" si="22"/>
        <v>-60</v>
      </c>
      <c r="O47" s="94">
        <f t="shared" ref="O47:O52" si="51">H47-J47</f>
        <v>279</v>
      </c>
    </row>
    <row r="48" spans="1:15">
      <c r="A48" s="229"/>
      <c r="B48" s="230"/>
      <c r="C48" s="95" t="s">
        <v>528</v>
      </c>
      <c r="D48" s="63">
        <f>集計!C48</f>
        <v>4491</v>
      </c>
      <c r="E48" s="63">
        <f>集計!D48</f>
        <v>4376</v>
      </c>
      <c r="F48" s="63">
        <f>集計!E48</f>
        <v>115</v>
      </c>
      <c r="G48" s="63">
        <f>集計!F48</f>
        <v>3914</v>
      </c>
      <c r="H48" s="63">
        <f>集計!G48</f>
        <v>3848</v>
      </c>
      <c r="I48" s="96">
        <f>集計!H48</f>
        <v>66</v>
      </c>
      <c r="J48" s="97">
        <v>2667</v>
      </c>
      <c r="K48" s="93">
        <f t="shared" ref="K48:K52" si="52">G48-D48</f>
        <v>-577</v>
      </c>
      <c r="L48" s="63">
        <f t="shared" ref="L48:L52" si="53">H48-E48</f>
        <v>-528</v>
      </c>
      <c r="M48" s="94">
        <f t="shared" ref="M48:M52" si="54">I48-F48</f>
        <v>-49</v>
      </c>
      <c r="N48" s="94">
        <f t="shared" si="22"/>
        <v>1709</v>
      </c>
      <c r="O48" s="94">
        <f t="shared" si="51"/>
        <v>1181</v>
      </c>
    </row>
    <row r="49" spans="1:15">
      <c r="A49" s="229"/>
      <c r="B49" s="230"/>
      <c r="C49" s="95" t="s">
        <v>529</v>
      </c>
      <c r="D49" s="63">
        <f>集計!C49</f>
        <v>1252</v>
      </c>
      <c r="E49" s="63">
        <f>集計!D49</f>
        <v>1226</v>
      </c>
      <c r="F49" s="63">
        <f>集計!E49</f>
        <v>26</v>
      </c>
      <c r="G49" s="63">
        <f>集計!F49</f>
        <v>1360</v>
      </c>
      <c r="H49" s="63">
        <f>集計!G49</f>
        <v>1318</v>
      </c>
      <c r="I49" s="96">
        <f>集計!H49</f>
        <v>42</v>
      </c>
      <c r="J49" s="97">
        <v>2801</v>
      </c>
      <c r="K49" s="93">
        <f t="shared" si="52"/>
        <v>108</v>
      </c>
      <c r="L49" s="63">
        <f t="shared" si="53"/>
        <v>92</v>
      </c>
      <c r="M49" s="94">
        <f t="shared" si="54"/>
        <v>16</v>
      </c>
      <c r="N49" s="94">
        <f t="shared" si="22"/>
        <v>-1575</v>
      </c>
      <c r="O49" s="94">
        <f t="shared" si="51"/>
        <v>-1483</v>
      </c>
    </row>
    <row r="50" spans="1:15">
      <c r="A50" s="229"/>
      <c r="B50" s="230"/>
      <c r="C50" s="95" t="s">
        <v>530</v>
      </c>
      <c r="D50" s="63">
        <f>集計!C50</f>
        <v>1798</v>
      </c>
      <c r="E50" s="63">
        <f>集計!D50</f>
        <v>1752</v>
      </c>
      <c r="F50" s="63">
        <f>集計!E50</f>
        <v>46</v>
      </c>
      <c r="G50" s="63">
        <f>集計!F50</f>
        <v>1842</v>
      </c>
      <c r="H50" s="63">
        <f>集計!G50</f>
        <v>1794</v>
      </c>
      <c r="I50" s="96">
        <f>集計!H50</f>
        <v>48</v>
      </c>
      <c r="J50" s="97">
        <v>1220</v>
      </c>
      <c r="K50" s="93">
        <f t="shared" si="52"/>
        <v>44</v>
      </c>
      <c r="L50" s="63">
        <f t="shared" si="53"/>
        <v>42</v>
      </c>
      <c r="M50" s="94">
        <f t="shared" si="54"/>
        <v>2</v>
      </c>
      <c r="N50" s="94">
        <f t="shared" si="22"/>
        <v>532</v>
      </c>
      <c r="O50" s="94">
        <f t="shared" si="51"/>
        <v>574</v>
      </c>
    </row>
    <row r="51" spans="1:15">
      <c r="A51" s="229"/>
      <c r="B51" s="230"/>
      <c r="C51" s="95" t="s">
        <v>539</v>
      </c>
      <c r="D51" s="63">
        <f>集計!C51</f>
        <v>184</v>
      </c>
      <c r="E51" s="63"/>
      <c r="F51" s="63">
        <f>D51</f>
        <v>184</v>
      </c>
      <c r="G51" s="63">
        <f>集計!F51</f>
        <v>104</v>
      </c>
      <c r="H51" s="63"/>
      <c r="I51" s="96">
        <f>G51</f>
        <v>104</v>
      </c>
      <c r="J51" s="97"/>
      <c r="K51" s="93">
        <f t="shared" si="52"/>
        <v>-80</v>
      </c>
      <c r="L51" s="63">
        <f t="shared" si="53"/>
        <v>0</v>
      </c>
      <c r="M51" s="94">
        <f t="shared" si="54"/>
        <v>-80</v>
      </c>
      <c r="N51" s="94">
        <f t="shared" si="22"/>
        <v>0</v>
      </c>
      <c r="O51" s="94">
        <f t="shared" si="51"/>
        <v>0</v>
      </c>
    </row>
    <row r="52" spans="1:15">
      <c r="A52" s="229"/>
      <c r="B52" s="230"/>
      <c r="C52" s="95" t="s">
        <v>540</v>
      </c>
      <c r="D52" s="63">
        <f>集計!C52</f>
        <v>36</v>
      </c>
      <c r="E52" s="63"/>
      <c r="F52" s="63">
        <f>D52</f>
        <v>36</v>
      </c>
      <c r="G52" s="63">
        <f>集計!F52</f>
        <v>54</v>
      </c>
      <c r="H52" s="63"/>
      <c r="I52" s="96">
        <f>G52</f>
        <v>54</v>
      </c>
      <c r="J52" s="97"/>
      <c r="K52" s="93">
        <f t="shared" si="52"/>
        <v>18</v>
      </c>
      <c r="L52" s="63">
        <f t="shared" si="53"/>
        <v>0</v>
      </c>
      <c r="M52" s="94">
        <f t="shared" si="54"/>
        <v>18</v>
      </c>
      <c r="N52" s="94">
        <f t="shared" si="22"/>
        <v>0</v>
      </c>
      <c r="O52" s="94">
        <f t="shared" si="51"/>
        <v>0</v>
      </c>
    </row>
    <row r="53" spans="1:15" ht="14.25" thickBot="1">
      <c r="A53" s="231"/>
      <c r="B53" s="232"/>
      <c r="C53" s="98" t="s">
        <v>480</v>
      </c>
      <c r="D53" s="62">
        <f>SUM(D47:D52)</f>
        <v>8504</v>
      </c>
      <c r="E53" s="62">
        <f t="shared" ref="E53:N53" si="55">SUM(E47:E52)</f>
        <v>8097</v>
      </c>
      <c r="F53" s="62">
        <f t="shared" si="55"/>
        <v>407</v>
      </c>
      <c r="G53" s="62">
        <f t="shared" si="55"/>
        <v>8356</v>
      </c>
      <c r="H53" s="62">
        <f t="shared" si="55"/>
        <v>8042</v>
      </c>
      <c r="I53" s="99">
        <f t="shared" si="55"/>
        <v>314</v>
      </c>
      <c r="J53" s="100">
        <f t="shared" si="55"/>
        <v>7491</v>
      </c>
      <c r="K53" s="101">
        <f t="shared" si="55"/>
        <v>-148</v>
      </c>
      <c r="L53" s="62">
        <f t="shared" si="55"/>
        <v>-55</v>
      </c>
      <c r="M53" s="102">
        <f t="shared" si="55"/>
        <v>-93</v>
      </c>
      <c r="N53" s="102">
        <f t="shared" si="55"/>
        <v>606</v>
      </c>
      <c r="O53" s="102">
        <f t="shared" ref="O53" si="56">SUM(O47:O52)</f>
        <v>551</v>
      </c>
    </row>
    <row r="54" spans="1:15">
      <c r="A54" s="235"/>
      <c r="B54" s="242" t="s">
        <v>1408</v>
      </c>
      <c r="C54" s="90" t="s">
        <v>527</v>
      </c>
      <c r="D54" s="69">
        <f>集計!C54</f>
        <v>619</v>
      </c>
      <c r="E54" s="69">
        <f>集計!D54</f>
        <v>619</v>
      </c>
      <c r="F54" s="69">
        <f>集計!E54</f>
        <v>0</v>
      </c>
      <c r="G54" s="69">
        <f>集計!F54</f>
        <v>954</v>
      </c>
      <c r="H54" s="69">
        <f>集計!G54</f>
        <v>954</v>
      </c>
      <c r="I54" s="91">
        <f>集計!H54</f>
        <v>0</v>
      </c>
      <c r="J54" s="92">
        <v>658</v>
      </c>
      <c r="K54" s="93">
        <f>G54-D54</f>
        <v>335</v>
      </c>
      <c r="L54" s="63">
        <f t="shared" ref="L54" si="57">H54-E54</f>
        <v>335</v>
      </c>
      <c r="M54" s="94">
        <f t="shared" ref="M54" si="58">I54-F54</f>
        <v>0</v>
      </c>
      <c r="N54" s="94">
        <f t="shared" si="22"/>
        <v>-39</v>
      </c>
      <c r="O54" s="94">
        <f t="shared" ref="O54:O59" si="59">H54-J54</f>
        <v>296</v>
      </c>
    </row>
    <row r="55" spans="1:15">
      <c r="A55" s="236"/>
      <c r="B55" s="243"/>
      <c r="C55" s="95" t="s">
        <v>528</v>
      </c>
      <c r="D55" s="63">
        <f>集計!C55</f>
        <v>3001</v>
      </c>
      <c r="E55" s="63">
        <f>集計!D55</f>
        <v>2945</v>
      </c>
      <c r="F55" s="63">
        <f>集計!E55</f>
        <v>56</v>
      </c>
      <c r="G55" s="63">
        <f>集計!F55</f>
        <v>2571</v>
      </c>
      <c r="H55" s="63">
        <f>集計!G55</f>
        <v>2537</v>
      </c>
      <c r="I55" s="96">
        <f>集計!H55</f>
        <v>34</v>
      </c>
      <c r="J55" s="97">
        <v>1959</v>
      </c>
      <c r="K55" s="93">
        <f t="shared" ref="K55:K61" si="60">G55-D55</f>
        <v>-430</v>
      </c>
      <c r="L55" s="63">
        <f t="shared" ref="L55:L59" si="61">H55-E55</f>
        <v>-408</v>
      </c>
      <c r="M55" s="94">
        <f t="shared" ref="M55:M59" si="62">I55-F55</f>
        <v>-22</v>
      </c>
      <c r="N55" s="94">
        <f t="shared" si="22"/>
        <v>986</v>
      </c>
      <c r="O55" s="94">
        <f t="shared" si="59"/>
        <v>578</v>
      </c>
    </row>
    <row r="56" spans="1:15">
      <c r="A56" s="236"/>
      <c r="B56" s="243"/>
      <c r="C56" s="95" t="s">
        <v>529</v>
      </c>
      <c r="D56" s="63">
        <f>集計!C56</f>
        <v>889</v>
      </c>
      <c r="E56" s="63">
        <f>集計!D56</f>
        <v>863</v>
      </c>
      <c r="F56" s="63">
        <f>集計!E56</f>
        <v>26</v>
      </c>
      <c r="G56" s="63">
        <f>集計!F56</f>
        <v>911</v>
      </c>
      <c r="H56" s="63">
        <f>集計!G56</f>
        <v>890</v>
      </c>
      <c r="I56" s="96">
        <f>集計!H56</f>
        <v>21</v>
      </c>
      <c r="J56" s="97">
        <v>1901</v>
      </c>
      <c r="K56" s="93">
        <f t="shared" si="60"/>
        <v>22</v>
      </c>
      <c r="L56" s="63">
        <f t="shared" si="61"/>
        <v>27</v>
      </c>
      <c r="M56" s="94">
        <f t="shared" si="62"/>
        <v>-5</v>
      </c>
      <c r="N56" s="94">
        <f t="shared" si="22"/>
        <v>-1038</v>
      </c>
      <c r="O56" s="94">
        <f t="shared" si="59"/>
        <v>-1011</v>
      </c>
    </row>
    <row r="57" spans="1:15">
      <c r="A57" s="236"/>
      <c r="B57" s="243"/>
      <c r="C57" s="95" t="s">
        <v>530</v>
      </c>
      <c r="D57" s="63">
        <f>集計!C57</f>
        <v>1091</v>
      </c>
      <c r="E57" s="63">
        <f>集計!D57</f>
        <v>1064</v>
      </c>
      <c r="F57" s="63">
        <f>集計!E57</f>
        <v>27</v>
      </c>
      <c r="G57" s="63">
        <f>集計!F57</f>
        <v>1193</v>
      </c>
      <c r="H57" s="63">
        <f>集計!G57</f>
        <v>1185</v>
      </c>
      <c r="I57" s="96">
        <f>集計!H57</f>
        <v>8</v>
      </c>
      <c r="J57" s="97">
        <v>752</v>
      </c>
      <c r="K57" s="93">
        <f t="shared" si="60"/>
        <v>102</v>
      </c>
      <c r="L57" s="63">
        <f t="shared" si="61"/>
        <v>121</v>
      </c>
      <c r="M57" s="94">
        <f t="shared" si="62"/>
        <v>-19</v>
      </c>
      <c r="N57" s="94">
        <f t="shared" si="22"/>
        <v>312</v>
      </c>
      <c r="O57" s="94">
        <f t="shared" si="59"/>
        <v>433</v>
      </c>
    </row>
    <row r="58" spans="1:15">
      <c r="A58" s="236"/>
      <c r="B58" s="243"/>
      <c r="C58" s="95" t="s">
        <v>539</v>
      </c>
      <c r="D58" s="63">
        <f>集計!C58</f>
        <v>62</v>
      </c>
      <c r="E58" s="63"/>
      <c r="F58" s="63">
        <f>D58</f>
        <v>62</v>
      </c>
      <c r="G58" s="63">
        <f>集計!F58</f>
        <v>30</v>
      </c>
      <c r="H58" s="63"/>
      <c r="I58" s="96">
        <f>G58</f>
        <v>30</v>
      </c>
      <c r="J58" s="97"/>
      <c r="K58" s="93">
        <f t="shared" si="60"/>
        <v>-32</v>
      </c>
      <c r="L58" s="63">
        <f t="shared" si="61"/>
        <v>0</v>
      </c>
      <c r="M58" s="94">
        <f t="shared" si="62"/>
        <v>-32</v>
      </c>
      <c r="N58" s="94">
        <f t="shared" si="22"/>
        <v>0</v>
      </c>
      <c r="O58" s="94">
        <f t="shared" si="59"/>
        <v>0</v>
      </c>
    </row>
    <row r="59" spans="1:15">
      <c r="A59" s="236"/>
      <c r="B59" s="243"/>
      <c r="C59" s="95" t="s">
        <v>540</v>
      </c>
      <c r="D59" s="63">
        <f>集計!C59</f>
        <v>19</v>
      </c>
      <c r="E59" s="63"/>
      <c r="F59" s="63">
        <f>D59</f>
        <v>19</v>
      </c>
      <c r="G59" s="63">
        <f>集計!F59</f>
        <v>37</v>
      </c>
      <c r="H59" s="63"/>
      <c r="I59" s="96">
        <f>G59</f>
        <v>37</v>
      </c>
      <c r="J59" s="97"/>
      <c r="K59" s="93">
        <f t="shared" si="60"/>
        <v>18</v>
      </c>
      <c r="L59" s="63">
        <f t="shared" si="61"/>
        <v>0</v>
      </c>
      <c r="M59" s="94">
        <f t="shared" si="62"/>
        <v>18</v>
      </c>
      <c r="N59" s="94">
        <f t="shared" si="22"/>
        <v>0</v>
      </c>
      <c r="O59" s="94">
        <f t="shared" si="59"/>
        <v>0</v>
      </c>
    </row>
    <row r="60" spans="1:15" ht="14.25" thickBot="1">
      <c r="A60" s="236"/>
      <c r="B60" s="244"/>
      <c r="C60" s="98" t="s">
        <v>480</v>
      </c>
      <c r="D60" s="62">
        <f>SUM(D54:D59)</f>
        <v>5681</v>
      </c>
      <c r="E60" s="62">
        <f t="shared" ref="E60:N60" si="63">SUM(E54:E59)</f>
        <v>5491</v>
      </c>
      <c r="F60" s="62">
        <f t="shared" si="63"/>
        <v>190</v>
      </c>
      <c r="G60" s="62">
        <f t="shared" si="63"/>
        <v>5696</v>
      </c>
      <c r="H60" s="62">
        <f t="shared" si="63"/>
        <v>5566</v>
      </c>
      <c r="I60" s="99">
        <f t="shared" si="63"/>
        <v>130</v>
      </c>
      <c r="J60" s="100">
        <f t="shared" si="63"/>
        <v>5270</v>
      </c>
      <c r="K60" s="101">
        <f t="shared" si="63"/>
        <v>15</v>
      </c>
      <c r="L60" s="62">
        <f t="shared" si="63"/>
        <v>75</v>
      </c>
      <c r="M60" s="102">
        <f t="shared" si="63"/>
        <v>-60</v>
      </c>
      <c r="N60" s="102">
        <f t="shared" si="63"/>
        <v>221</v>
      </c>
      <c r="O60" s="102">
        <f t="shared" ref="O60" si="64">SUM(O54:O59)</f>
        <v>296</v>
      </c>
    </row>
    <row r="61" spans="1:15">
      <c r="A61" s="236"/>
      <c r="B61" s="242" t="s">
        <v>1409</v>
      </c>
      <c r="C61" s="90" t="s">
        <v>527</v>
      </c>
      <c r="D61" s="69">
        <f>集計!C61</f>
        <v>124</v>
      </c>
      <c r="E61" s="69">
        <f>集計!D61</f>
        <v>124</v>
      </c>
      <c r="F61" s="69">
        <f>集計!E61</f>
        <v>0</v>
      </c>
      <c r="G61" s="69">
        <f>集計!F61</f>
        <v>128</v>
      </c>
      <c r="H61" s="69">
        <f>集計!G61</f>
        <v>128</v>
      </c>
      <c r="I61" s="91">
        <f>集計!H61</f>
        <v>0</v>
      </c>
      <c r="J61" s="92">
        <v>145</v>
      </c>
      <c r="K61" s="93">
        <f t="shared" si="60"/>
        <v>4</v>
      </c>
      <c r="L61" s="63">
        <f t="shared" ref="L61" si="65">H61-E61</f>
        <v>4</v>
      </c>
      <c r="M61" s="94">
        <f t="shared" ref="M61" si="66">I61-F61</f>
        <v>0</v>
      </c>
      <c r="N61" s="94">
        <f t="shared" si="22"/>
        <v>-21</v>
      </c>
      <c r="O61" s="94">
        <f t="shared" ref="O61:O66" si="67">H61-J61</f>
        <v>-17</v>
      </c>
    </row>
    <row r="62" spans="1:15">
      <c r="A62" s="236"/>
      <c r="B62" s="243"/>
      <c r="C62" s="95" t="s">
        <v>528</v>
      </c>
      <c r="D62" s="63">
        <f>集計!C62</f>
        <v>1490</v>
      </c>
      <c r="E62" s="63">
        <f>集計!D62</f>
        <v>1431</v>
      </c>
      <c r="F62" s="63">
        <f>集計!E62</f>
        <v>59</v>
      </c>
      <c r="G62" s="63">
        <f>集計!F62</f>
        <v>1343</v>
      </c>
      <c r="H62" s="63">
        <f>集計!G62</f>
        <v>1311</v>
      </c>
      <c r="I62" s="96">
        <f>集計!H62</f>
        <v>32</v>
      </c>
      <c r="J62" s="97">
        <v>708</v>
      </c>
      <c r="K62" s="93">
        <f t="shared" ref="K62:K68" si="68">G62-D62</f>
        <v>-147</v>
      </c>
      <c r="L62" s="63">
        <f t="shared" ref="L62:L66" si="69">H62-E62</f>
        <v>-120</v>
      </c>
      <c r="M62" s="94">
        <f t="shared" ref="M62:M66" si="70">I62-F62</f>
        <v>-27</v>
      </c>
      <c r="N62" s="94">
        <f t="shared" si="22"/>
        <v>723</v>
      </c>
      <c r="O62" s="94">
        <f t="shared" si="67"/>
        <v>603</v>
      </c>
    </row>
    <row r="63" spans="1:15">
      <c r="A63" s="236"/>
      <c r="B63" s="243"/>
      <c r="C63" s="95" t="s">
        <v>529</v>
      </c>
      <c r="D63" s="63">
        <f>集計!C63</f>
        <v>363</v>
      </c>
      <c r="E63" s="63">
        <f>集計!D63</f>
        <v>363</v>
      </c>
      <c r="F63" s="63">
        <f>集計!E63</f>
        <v>0</v>
      </c>
      <c r="G63" s="63">
        <f>集計!F63</f>
        <v>449</v>
      </c>
      <c r="H63" s="63">
        <f>集計!G63</f>
        <v>428</v>
      </c>
      <c r="I63" s="96">
        <f>集計!H63</f>
        <v>21</v>
      </c>
      <c r="J63" s="97">
        <v>900</v>
      </c>
      <c r="K63" s="93">
        <f t="shared" si="68"/>
        <v>86</v>
      </c>
      <c r="L63" s="63">
        <f t="shared" si="69"/>
        <v>65</v>
      </c>
      <c r="M63" s="94">
        <f t="shared" si="70"/>
        <v>21</v>
      </c>
      <c r="N63" s="94">
        <f t="shared" si="22"/>
        <v>-537</v>
      </c>
      <c r="O63" s="94">
        <f t="shared" si="67"/>
        <v>-472</v>
      </c>
    </row>
    <row r="64" spans="1:15">
      <c r="A64" s="236"/>
      <c r="B64" s="243"/>
      <c r="C64" s="95" t="s">
        <v>530</v>
      </c>
      <c r="D64" s="63">
        <f>集計!C64</f>
        <v>707</v>
      </c>
      <c r="E64" s="63">
        <f>集計!D64</f>
        <v>688</v>
      </c>
      <c r="F64" s="63">
        <f>集計!E64</f>
        <v>19</v>
      </c>
      <c r="G64" s="63">
        <f>集計!F64</f>
        <v>649</v>
      </c>
      <c r="H64" s="63">
        <f>集計!G64</f>
        <v>609</v>
      </c>
      <c r="I64" s="96">
        <f>集計!H64</f>
        <v>40</v>
      </c>
      <c r="J64" s="97">
        <v>468</v>
      </c>
      <c r="K64" s="93">
        <f t="shared" si="68"/>
        <v>-58</v>
      </c>
      <c r="L64" s="63">
        <f t="shared" si="69"/>
        <v>-79</v>
      </c>
      <c r="M64" s="94">
        <f t="shared" si="70"/>
        <v>21</v>
      </c>
      <c r="N64" s="94">
        <f t="shared" si="22"/>
        <v>220</v>
      </c>
      <c r="O64" s="94">
        <f t="shared" si="67"/>
        <v>141</v>
      </c>
    </row>
    <row r="65" spans="1:15">
      <c r="A65" s="236"/>
      <c r="B65" s="243"/>
      <c r="C65" s="95" t="s">
        <v>539</v>
      </c>
      <c r="D65" s="63">
        <f>集計!C65</f>
        <v>122</v>
      </c>
      <c r="E65" s="63"/>
      <c r="F65" s="63">
        <f>D65</f>
        <v>122</v>
      </c>
      <c r="G65" s="63">
        <f>集計!F65</f>
        <v>74</v>
      </c>
      <c r="H65" s="63"/>
      <c r="I65" s="96">
        <f>G65</f>
        <v>74</v>
      </c>
      <c r="J65" s="97"/>
      <c r="K65" s="93">
        <f t="shared" si="68"/>
        <v>-48</v>
      </c>
      <c r="L65" s="63">
        <f t="shared" si="69"/>
        <v>0</v>
      </c>
      <c r="M65" s="94">
        <f t="shared" si="70"/>
        <v>-48</v>
      </c>
      <c r="N65" s="94">
        <f t="shared" si="22"/>
        <v>0</v>
      </c>
      <c r="O65" s="94">
        <f t="shared" si="67"/>
        <v>0</v>
      </c>
    </row>
    <row r="66" spans="1:15">
      <c r="A66" s="236"/>
      <c r="B66" s="243"/>
      <c r="C66" s="95" t="s">
        <v>540</v>
      </c>
      <c r="D66" s="63">
        <f>集計!C66</f>
        <v>17</v>
      </c>
      <c r="E66" s="63"/>
      <c r="F66" s="63">
        <f>D66</f>
        <v>17</v>
      </c>
      <c r="G66" s="63">
        <f>集計!F66</f>
        <v>17</v>
      </c>
      <c r="H66" s="63"/>
      <c r="I66" s="96">
        <f>G66</f>
        <v>17</v>
      </c>
      <c r="J66" s="97"/>
      <c r="K66" s="93">
        <f t="shared" si="68"/>
        <v>0</v>
      </c>
      <c r="L66" s="63">
        <f t="shared" si="69"/>
        <v>0</v>
      </c>
      <c r="M66" s="94">
        <f t="shared" si="70"/>
        <v>0</v>
      </c>
      <c r="N66" s="94">
        <f t="shared" si="22"/>
        <v>0</v>
      </c>
      <c r="O66" s="94">
        <f t="shared" si="67"/>
        <v>0</v>
      </c>
    </row>
    <row r="67" spans="1:15" ht="14.25" thickBot="1">
      <c r="A67" s="237"/>
      <c r="B67" s="244"/>
      <c r="C67" s="98" t="s">
        <v>480</v>
      </c>
      <c r="D67" s="62">
        <f>SUM(D61:D66)</f>
        <v>2823</v>
      </c>
      <c r="E67" s="62">
        <f t="shared" ref="E67:N67" si="71">SUM(E61:E66)</f>
        <v>2606</v>
      </c>
      <c r="F67" s="62">
        <f t="shared" si="71"/>
        <v>217</v>
      </c>
      <c r="G67" s="62">
        <f t="shared" si="71"/>
        <v>2660</v>
      </c>
      <c r="H67" s="62">
        <f t="shared" si="71"/>
        <v>2476</v>
      </c>
      <c r="I67" s="99">
        <f t="shared" si="71"/>
        <v>184</v>
      </c>
      <c r="J67" s="100">
        <f t="shared" si="71"/>
        <v>2221</v>
      </c>
      <c r="K67" s="101">
        <f t="shared" si="71"/>
        <v>-163</v>
      </c>
      <c r="L67" s="62">
        <f t="shared" si="71"/>
        <v>-130</v>
      </c>
      <c r="M67" s="102">
        <f t="shared" si="71"/>
        <v>-33</v>
      </c>
      <c r="N67" s="102">
        <f t="shared" si="71"/>
        <v>385</v>
      </c>
      <c r="O67" s="102">
        <f t="shared" ref="O67" si="72">SUM(O61:O66)</f>
        <v>255</v>
      </c>
    </row>
    <row r="68" spans="1:15">
      <c r="A68" s="227" t="s">
        <v>536</v>
      </c>
      <c r="B68" s="228"/>
      <c r="C68" s="90" t="s">
        <v>527</v>
      </c>
      <c r="D68" s="69">
        <f>集計!C68</f>
        <v>26</v>
      </c>
      <c r="E68" s="69">
        <f>集計!D68</f>
        <v>24</v>
      </c>
      <c r="F68" s="69">
        <f>集計!E68</f>
        <v>2</v>
      </c>
      <c r="G68" s="69">
        <f>集計!F68</f>
        <v>26</v>
      </c>
      <c r="H68" s="69">
        <f>集計!G68</f>
        <v>24</v>
      </c>
      <c r="I68" s="91">
        <f>集計!H68</f>
        <v>2</v>
      </c>
      <c r="J68" s="92">
        <v>133</v>
      </c>
      <c r="K68" s="93">
        <f t="shared" si="68"/>
        <v>0</v>
      </c>
      <c r="L68" s="63">
        <f t="shared" ref="L68" si="73">H68-E68</f>
        <v>0</v>
      </c>
      <c r="M68" s="94">
        <f t="shared" ref="M68" si="74">I68-F68</f>
        <v>0</v>
      </c>
      <c r="N68" s="94">
        <f t="shared" si="22"/>
        <v>-109</v>
      </c>
      <c r="O68" s="94">
        <f>H68-J68</f>
        <v>-109</v>
      </c>
    </row>
    <row r="69" spans="1:15">
      <c r="A69" s="229"/>
      <c r="B69" s="230"/>
      <c r="C69" s="95" t="s">
        <v>528</v>
      </c>
      <c r="D69" s="63">
        <f>集計!C69</f>
        <v>945</v>
      </c>
      <c r="E69" s="63">
        <f>集計!D69</f>
        <v>881</v>
      </c>
      <c r="F69" s="63">
        <f>集計!E69</f>
        <v>64</v>
      </c>
      <c r="G69" s="63">
        <f>集計!F69</f>
        <v>844</v>
      </c>
      <c r="H69" s="63">
        <f>集計!G69</f>
        <v>764</v>
      </c>
      <c r="I69" s="96">
        <f>集計!H69</f>
        <v>80</v>
      </c>
      <c r="J69" s="97">
        <v>541</v>
      </c>
      <c r="K69" s="93">
        <f t="shared" ref="K69:K75" si="75">G69-D69</f>
        <v>-101</v>
      </c>
      <c r="L69" s="63">
        <f t="shared" ref="L69:L73" si="76">H69-E69</f>
        <v>-117</v>
      </c>
      <c r="M69" s="94">
        <f t="shared" ref="M69:M73" si="77">I69-F69</f>
        <v>16</v>
      </c>
      <c r="N69" s="94">
        <f t="shared" si="22"/>
        <v>340</v>
      </c>
      <c r="O69" s="94">
        <f>H69-J69</f>
        <v>223</v>
      </c>
    </row>
    <row r="70" spans="1:15">
      <c r="A70" s="229"/>
      <c r="B70" s="230"/>
      <c r="C70" s="95" t="s">
        <v>529</v>
      </c>
      <c r="D70" s="63">
        <f>集計!C70</f>
        <v>241</v>
      </c>
      <c r="E70" s="63">
        <f>集計!D70</f>
        <v>193</v>
      </c>
      <c r="F70" s="63">
        <f>集計!E70</f>
        <v>48</v>
      </c>
      <c r="G70" s="63">
        <f>集計!F70</f>
        <v>245</v>
      </c>
      <c r="H70" s="63">
        <f>集計!G70</f>
        <v>219</v>
      </c>
      <c r="I70" s="96">
        <f>集計!H70</f>
        <v>26</v>
      </c>
      <c r="J70" s="97">
        <v>476</v>
      </c>
      <c r="K70" s="93">
        <f t="shared" si="75"/>
        <v>4</v>
      </c>
      <c r="L70" s="63">
        <f t="shared" si="76"/>
        <v>26</v>
      </c>
      <c r="M70" s="94">
        <f t="shared" si="77"/>
        <v>-22</v>
      </c>
      <c r="N70" s="94">
        <f t="shared" si="22"/>
        <v>-283</v>
      </c>
      <c r="O70" s="94">
        <f t="shared" ref="O70:O87" si="78">H70-J70</f>
        <v>-257</v>
      </c>
    </row>
    <row r="71" spans="1:15">
      <c r="A71" s="229"/>
      <c r="B71" s="230"/>
      <c r="C71" s="95" t="s">
        <v>530</v>
      </c>
      <c r="D71" s="63">
        <f>集計!C71</f>
        <v>212</v>
      </c>
      <c r="E71" s="63">
        <f>集計!D71</f>
        <v>181</v>
      </c>
      <c r="F71" s="63">
        <f>集計!E71</f>
        <v>31</v>
      </c>
      <c r="G71" s="63">
        <f>集計!F71</f>
        <v>216</v>
      </c>
      <c r="H71" s="63">
        <f>集計!G71</f>
        <v>175</v>
      </c>
      <c r="I71" s="96">
        <f>集計!H71</f>
        <v>41</v>
      </c>
      <c r="J71" s="97">
        <v>250</v>
      </c>
      <c r="K71" s="93">
        <f t="shared" si="75"/>
        <v>4</v>
      </c>
      <c r="L71" s="63">
        <f t="shared" si="76"/>
        <v>-6</v>
      </c>
      <c r="M71" s="94">
        <f t="shared" si="77"/>
        <v>10</v>
      </c>
      <c r="N71" s="94">
        <f t="shared" si="22"/>
        <v>-69</v>
      </c>
      <c r="O71" s="94">
        <f t="shared" si="78"/>
        <v>-75</v>
      </c>
    </row>
    <row r="72" spans="1:15" ht="15" customHeight="1">
      <c r="A72" s="229"/>
      <c r="B72" s="230"/>
      <c r="C72" s="95" t="s">
        <v>539</v>
      </c>
      <c r="D72" s="63">
        <f>集計!C72</f>
        <v>6</v>
      </c>
      <c r="E72" s="63"/>
      <c r="F72" s="63">
        <f>D72</f>
        <v>6</v>
      </c>
      <c r="G72" s="63">
        <f>集計!F72</f>
        <v>57</v>
      </c>
      <c r="H72" s="63"/>
      <c r="I72" s="96">
        <f>G72</f>
        <v>57</v>
      </c>
      <c r="J72" s="97"/>
      <c r="K72" s="93">
        <f t="shared" si="75"/>
        <v>51</v>
      </c>
      <c r="L72" s="63">
        <f t="shared" si="76"/>
        <v>0</v>
      </c>
      <c r="M72" s="94">
        <f t="shared" si="77"/>
        <v>51</v>
      </c>
      <c r="N72" s="94">
        <f t="shared" si="22"/>
        <v>0</v>
      </c>
      <c r="O72" s="94">
        <f t="shared" si="78"/>
        <v>0</v>
      </c>
    </row>
    <row r="73" spans="1:15">
      <c r="A73" s="229"/>
      <c r="B73" s="230"/>
      <c r="C73" s="95" t="s">
        <v>540</v>
      </c>
      <c r="D73" s="63">
        <f>集計!C73</f>
        <v>0</v>
      </c>
      <c r="E73" s="63"/>
      <c r="F73" s="63">
        <f>D73</f>
        <v>0</v>
      </c>
      <c r="G73" s="63">
        <f>集計!F73</f>
        <v>36</v>
      </c>
      <c r="H73" s="63"/>
      <c r="I73" s="96">
        <f>G73</f>
        <v>36</v>
      </c>
      <c r="J73" s="97"/>
      <c r="K73" s="93">
        <f t="shared" si="75"/>
        <v>36</v>
      </c>
      <c r="L73" s="63">
        <f t="shared" si="76"/>
        <v>0</v>
      </c>
      <c r="M73" s="94">
        <f t="shared" si="77"/>
        <v>36</v>
      </c>
      <c r="N73" s="94">
        <f t="shared" si="22"/>
        <v>0</v>
      </c>
      <c r="O73" s="94">
        <f t="shared" si="78"/>
        <v>0</v>
      </c>
    </row>
    <row r="74" spans="1:15" ht="14.25" thickBot="1">
      <c r="A74" s="231"/>
      <c r="B74" s="232"/>
      <c r="C74" s="98" t="s">
        <v>480</v>
      </c>
      <c r="D74" s="62">
        <f>SUM(D68:D73)</f>
        <v>1430</v>
      </c>
      <c r="E74" s="62">
        <f t="shared" ref="E74:N74" si="79">SUM(E68:E73)</f>
        <v>1279</v>
      </c>
      <c r="F74" s="62">
        <f t="shared" si="79"/>
        <v>151</v>
      </c>
      <c r="G74" s="62">
        <f t="shared" si="79"/>
        <v>1424</v>
      </c>
      <c r="H74" s="62">
        <f t="shared" si="79"/>
        <v>1182</v>
      </c>
      <c r="I74" s="99">
        <f t="shared" si="79"/>
        <v>242</v>
      </c>
      <c r="J74" s="100">
        <f t="shared" si="79"/>
        <v>1400</v>
      </c>
      <c r="K74" s="101">
        <f t="shared" si="79"/>
        <v>-6</v>
      </c>
      <c r="L74" s="62">
        <f t="shared" si="79"/>
        <v>-97</v>
      </c>
      <c r="M74" s="102">
        <f t="shared" si="79"/>
        <v>91</v>
      </c>
      <c r="N74" s="102">
        <f t="shared" si="79"/>
        <v>-121</v>
      </c>
      <c r="O74" s="102">
        <f t="shared" ref="O74" si="80">SUM(O68:O73)</f>
        <v>-218</v>
      </c>
    </row>
    <row r="75" spans="1:15">
      <c r="A75" s="227" t="s">
        <v>537</v>
      </c>
      <c r="B75" s="228"/>
      <c r="C75" s="90" t="s">
        <v>527</v>
      </c>
      <c r="D75" s="69">
        <f>集計!C75</f>
        <v>4</v>
      </c>
      <c r="E75" s="69">
        <f>集計!D75</f>
        <v>4</v>
      </c>
      <c r="F75" s="69">
        <f>集計!E75</f>
        <v>0</v>
      </c>
      <c r="G75" s="69">
        <f>集計!F75</f>
        <v>4</v>
      </c>
      <c r="H75" s="69">
        <f>集計!G75</f>
        <v>4</v>
      </c>
      <c r="I75" s="91">
        <f>集計!H75</f>
        <v>0</v>
      </c>
      <c r="J75" s="92">
        <v>52</v>
      </c>
      <c r="K75" s="93">
        <f t="shared" si="75"/>
        <v>0</v>
      </c>
      <c r="L75" s="63">
        <f t="shared" ref="L75" si="81">H75-E75</f>
        <v>0</v>
      </c>
      <c r="M75" s="94">
        <f t="shared" ref="M75" si="82">I75-F75</f>
        <v>0</v>
      </c>
      <c r="N75" s="94">
        <f t="shared" si="22"/>
        <v>-48</v>
      </c>
      <c r="O75" s="94">
        <f t="shared" si="78"/>
        <v>-48</v>
      </c>
    </row>
    <row r="76" spans="1:15">
      <c r="A76" s="229"/>
      <c r="B76" s="230"/>
      <c r="C76" s="95" t="s">
        <v>528</v>
      </c>
      <c r="D76" s="63">
        <f>集計!C76</f>
        <v>622</v>
      </c>
      <c r="E76" s="63">
        <f>集計!D76</f>
        <v>557</v>
      </c>
      <c r="F76" s="63">
        <f>集計!E76</f>
        <v>65</v>
      </c>
      <c r="G76" s="63">
        <f>集計!F76</f>
        <v>578</v>
      </c>
      <c r="H76" s="63">
        <f>集計!G76</f>
        <v>520</v>
      </c>
      <c r="I76" s="96">
        <f>集計!H76</f>
        <v>58</v>
      </c>
      <c r="J76" s="97">
        <v>236</v>
      </c>
      <c r="K76" s="93">
        <f t="shared" ref="K76:K80" si="83">G76-D76</f>
        <v>-44</v>
      </c>
      <c r="L76" s="63">
        <f t="shared" ref="K76:L82" si="84">H76-E76</f>
        <v>-37</v>
      </c>
      <c r="M76" s="94">
        <f t="shared" ref="M76:M80" si="85">I76-F76</f>
        <v>-7</v>
      </c>
      <c r="N76" s="94">
        <f t="shared" si="22"/>
        <v>321</v>
      </c>
      <c r="O76" s="94">
        <f t="shared" si="78"/>
        <v>284</v>
      </c>
    </row>
    <row r="77" spans="1:15">
      <c r="A77" s="229"/>
      <c r="B77" s="230"/>
      <c r="C77" s="95" t="s">
        <v>529</v>
      </c>
      <c r="D77" s="63">
        <f>集計!C77</f>
        <v>84</v>
      </c>
      <c r="E77" s="63">
        <f>集計!D77</f>
        <v>84</v>
      </c>
      <c r="F77" s="63">
        <f>集計!E77</f>
        <v>0</v>
      </c>
      <c r="G77" s="63">
        <f>集計!F77</f>
        <v>128</v>
      </c>
      <c r="H77" s="63">
        <f>集計!G77</f>
        <v>88</v>
      </c>
      <c r="I77" s="96">
        <f>集計!H77</f>
        <v>40</v>
      </c>
      <c r="J77" s="97">
        <v>204</v>
      </c>
      <c r="K77" s="93">
        <f t="shared" si="83"/>
        <v>44</v>
      </c>
      <c r="L77" s="63">
        <f t="shared" si="84"/>
        <v>4</v>
      </c>
      <c r="M77" s="94">
        <f t="shared" si="85"/>
        <v>40</v>
      </c>
      <c r="N77" s="94">
        <f t="shared" si="22"/>
        <v>-120</v>
      </c>
      <c r="O77" s="94">
        <f t="shared" si="78"/>
        <v>-116</v>
      </c>
    </row>
    <row r="78" spans="1:15">
      <c r="A78" s="229"/>
      <c r="B78" s="230"/>
      <c r="C78" s="95" t="s">
        <v>530</v>
      </c>
      <c r="D78" s="63">
        <f>集計!C78</f>
        <v>461</v>
      </c>
      <c r="E78" s="63">
        <f>集計!D78</f>
        <v>434</v>
      </c>
      <c r="F78" s="63">
        <f>集計!E78</f>
        <v>27</v>
      </c>
      <c r="G78" s="63">
        <f>集計!F78</f>
        <v>461</v>
      </c>
      <c r="H78" s="63">
        <f>集計!G78</f>
        <v>429</v>
      </c>
      <c r="I78" s="96">
        <f>集計!H78</f>
        <v>32</v>
      </c>
      <c r="J78" s="97">
        <v>339</v>
      </c>
      <c r="K78" s="93">
        <f t="shared" si="83"/>
        <v>0</v>
      </c>
      <c r="L78" s="63">
        <f t="shared" si="84"/>
        <v>-5</v>
      </c>
      <c r="M78" s="94">
        <f t="shared" si="85"/>
        <v>5</v>
      </c>
      <c r="N78" s="94">
        <f t="shared" si="22"/>
        <v>95</v>
      </c>
      <c r="O78" s="94">
        <f t="shared" si="78"/>
        <v>90</v>
      </c>
    </row>
    <row r="79" spans="1:15">
      <c r="A79" s="229"/>
      <c r="B79" s="230"/>
      <c r="C79" s="95" t="s">
        <v>539</v>
      </c>
      <c r="D79" s="63">
        <f>集計!C79</f>
        <v>0</v>
      </c>
      <c r="E79" s="63"/>
      <c r="F79" s="63">
        <f>D79</f>
        <v>0</v>
      </c>
      <c r="G79" s="63">
        <f>集計!F79</f>
        <v>0</v>
      </c>
      <c r="H79" s="63"/>
      <c r="I79" s="96">
        <f>G79</f>
        <v>0</v>
      </c>
      <c r="J79" s="97"/>
      <c r="K79" s="93">
        <f t="shared" si="83"/>
        <v>0</v>
      </c>
      <c r="L79" s="63">
        <f t="shared" si="84"/>
        <v>0</v>
      </c>
      <c r="M79" s="94">
        <f t="shared" si="85"/>
        <v>0</v>
      </c>
      <c r="N79" s="94">
        <f t="shared" si="22"/>
        <v>0</v>
      </c>
      <c r="O79" s="94">
        <f t="shared" si="78"/>
        <v>0</v>
      </c>
    </row>
    <row r="80" spans="1:15">
      <c r="A80" s="229"/>
      <c r="B80" s="230"/>
      <c r="C80" s="95" t="s">
        <v>540</v>
      </c>
      <c r="D80" s="63">
        <f>集計!C80</f>
        <v>92</v>
      </c>
      <c r="E80" s="63"/>
      <c r="F80" s="63">
        <f>D80</f>
        <v>92</v>
      </c>
      <c r="G80" s="63">
        <f>集計!F80</f>
        <v>92</v>
      </c>
      <c r="H80" s="63"/>
      <c r="I80" s="96">
        <f>G80</f>
        <v>92</v>
      </c>
      <c r="J80" s="97"/>
      <c r="K80" s="93">
        <f t="shared" si="83"/>
        <v>0</v>
      </c>
      <c r="L80" s="63">
        <f t="shared" si="84"/>
        <v>0</v>
      </c>
      <c r="M80" s="94">
        <f t="shared" si="85"/>
        <v>0</v>
      </c>
      <c r="N80" s="94">
        <f t="shared" si="22"/>
        <v>0</v>
      </c>
      <c r="O80" s="94">
        <f t="shared" si="78"/>
        <v>0</v>
      </c>
    </row>
    <row r="81" spans="1:15" ht="14.25" thickBot="1">
      <c r="A81" s="231"/>
      <c r="B81" s="232"/>
      <c r="C81" s="98" t="s">
        <v>480</v>
      </c>
      <c r="D81" s="62">
        <f>SUM(D75:D80)</f>
        <v>1263</v>
      </c>
      <c r="E81" s="62">
        <f t="shared" ref="E81:N81" si="86">SUM(E75:E80)</f>
        <v>1079</v>
      </c>
      <c r="F81" s="62">
        <f t="shared" si="86"/>
        <v>184</v>
      </c>
      <c r="G81" s="62">
        <f t="shared" si="86"/>
        <v>1263</v>
      </c>
      <c r="H81" s="62">
        <f t="shared" si="86"/>
        <v>1041</v>
      </c>
      <c r="I81" s="99">
        <f t="shared" si="86"/>
        <v>222</v>
      </c>
      <c r="J81" s="100">
        <f t="shared" si="86"/>
        <v>831</v>
      </c>
      <c r="K81" s="101">
        <f t="shared" si="86"/>
        <v>0</v>
      </c>
      <c r="L81" s="62">
        <f t="shared" si="86"/>
        <v>-38</v>
      </c>
      <c r="M81" s="102">
        <f t="shared" si="86"/>
        <v>38</v>
      </c>
      <c r="N81" s="102">
        <f t="shared" si="86"/>
        <v>248</v>
      </c>
      <c r="O81" s="102">
        <f t="shared" ref="O81" si="87">SUM(O75:O80)</f>
        <v>210</v>
      </c>
    </row>
    <row r="82" spans="1:15">
      <c r="A82" s="227" t="s">
        <v>538</v>
      </c>
      <c r="B82" s="228"/>
      <c r="C82" s="90" t="s">
        <v>527</v>
      </c>
      <c r="D82" s="69">
        <f>集計!C82</f>
        <v>99</v>
      </c>
      <c r="E82" s="69">
        <f>集計!D82</f>
        <v>99</v>
      </c>
      <c r="F82" s="69">
        <f>集計!E82</f>
        <v>0</v>
      </c>
      <c r="G82" s="69">
        <f>集計!F82</f>
        <v>99</v>
      </c>
      <c r="H82" s="69">
        <f>集計!G82</f>
        <v>99</v>
      </c>
      <c r="I82" s="91">
        <f>集計!H82</f>
        <v>0</v>
      </c>
      <c r="J82" s="92">
        <v>99</v>
      </c>
      <c r="K82" s="93">
        <f t="shared" si="84"/>
        <v>0</v>
      </c>
      <c r="L82" s="63">
        <f t="shared" ref="L82" si="88">H82-E82</f>
        <v>0</v>
      </c>
      <c r="M82" s="94">
        <f t="shared" ref="M82" si="89">I82-F82</f>
        <v>0</v>
      </c>
      <c r="N82" s="94">
        <f t="shared" si="22"/>
        <v>0</v>
      </c>
      <c r="O82" s="94">
        <f t="shared" si="78"/>
        <v>0</v>
      </c>
    </row>
    <row r="83" spans="1:15">
      <c r="A83" s="229"/>
      <c r="B83" s="230"/>
      <c r="C83" s="95" t="s">
        <v>528</v>
      </c>
      <c r="D83" s="63">
        <f>集計!C83</f>
        <v>564</v>
      </c>
      <c r="E83" s="63">
        <f>集計!D83</f>
        <v>564</v>
      </c>
      <c r="F83" s="63">
        <f>集計!E83</f>
        <v>0</v>
      </c>
      <c r="G83" s="63">
        <f>集計!F83</f>
        <v>601</v>
      </c>
      <c r="H83" s="63">
        <f>集計!G83</f>
        <v>601</v>
      </c>
      <c r="I83" s="96">
        <f>集計!H83</f>
        <v>0</v>
      </c>
      <c r="J83" s="97">
        <v>328</v>
      </c>
      <c r="K83" s="93">
        <f t="shared" ref="K83:K87" si="90">G83-D83</f>
        <v>37</v>
      </c>
      <c r="L83" s="63">
        <f t="shared" ref="L83:L87" si="91">H83-E83</f>
        <v>37</v>
      </c>
      <c r="M83" s="94">
        <f t="shared" ref="M83:M87" si="92">I83-F83</f>
        <v>0</v>
      </c>
      <c r="N83" s="94">
        <f t="shared" si="22"/>
        <v>236</v>
      </c>
      <c r="O83" s="94">
        <f t="shared" si="78"/>
        <v>273</v>
      </c>
    </row>
    <row r="84" spans="1:15">
      <c r="A84" s="229"/>
      <c r="B84" s="230"/>
      <c r="C84" s="95" t="s">
        <v>529</v>
      </c>
      <c r="D84" s="63">
        <f>集計!C84</f>
        <v>305</v>
      </c>
      <c r="E84" s="63">
        <f>集計!D84</f>
        <v>305</v>
      </c>
      <c r="F84" s="63">
        <f>集計!E84</f>
        <v>0</v>
      </c>
      <c r="G84" s="63">
        <f>集計!F84</f>
        <v>277</v>
      </c>
      <c r="H84" s="63">
        <f>集計!G84</f>
        <v>271</v>
      </c>
      <c r="I84" s="96">
        <f>集計!H84</f>
        <v>6</v>
      </c>
      <c r="J84" s="97">
        <v>438</v>
      </c>
      <c r="K84" s="93">
        <f t="shared" si="90"/>
        <v>-28</v>
      </c>
      <c r="L84" s="63">
        <f t="shared" si="91"/>
        <v>-34</v>
      </c>
      <c r="M84" s="94">
        <f t="shared" si="92"/>
        <v>6</v>
      </c>
      <c r="N84" s="94">
        <f t="shared" ref="N84:N87" si="93">E84-J84</f>
        <v>-133</v>
      </c>
      <c r="O84" s="94">
        <f t="shared" si="78"/>
        <v>-167</v>
      </c>
    </row>
    <row r="85" spans="1:15">
      <c r="A85" s="229"/>
      <c r="B85" s="230"/>
      <c r="C85" s="95" t="s">
        <v>530</v>
      </c>
      <c r="D85" s="63">
        <f>集計!C85</f>
        <v>736</v>
      </c>
      <c r="E85" s="63">
        <f>集計!D85</f>
        <v>730</v>
      </c>
      <c r="F85" s="63">
        <f>集計!E85</f>
        <v>6</v>
      </c>
      <c r="G85" s="63">
        <f>集計!F85</f>
        <v>784</v>
      </c>
      <c r="H85" s="63">
        <f>集計!G85</f>
        <v>782</v>
      </c>
      <c r="I85" s="96">
        <f>集計!H85</f>
        <v>2</v>
      </c>
      <c r="J85" s="97">
        <v>559</v>
      </c>
      <c r="K85" s="93">
        <f t="shared" si="90"/>
        <v>48</v>
      </c>
      <c r="L85" s="63">
        <f t="shared" si="91"/>
        <v>52</v>
      </c>
      <c r="M85" s="94">
        <f t="shared" si="92"/>
        <v>-4</v>
      </c>
      <c r="N85" s="94">
        <f t="shared" si="93"/>
        <v>171</v>
      </c>
      <c r="O85" s="94">
        <f t="shared" si="78"/>
        <v>223</v>
      </c>
    </row>
    <row r="86" spans="1:15" ht="15" customHeight="1">
      <c r="A86" s="229"/>
      <c r="B86" s="230"/>
      <c r="C86" s="95" t="s">
        <v>539</v>
      </c>
      <c r="D86" s="63">
        <f>集計!C86</f>
        <v>21</v>
      </c>
      <c r="E86" s="63"/>
      <c r="F86" s="63">
        <f>D86</f>
        <v>21</v>
      </c>
      <c r="G86" s="63">
        <f>集計!F86</f>
        <v>21</v>
      </c>
      <c r="H86" s="63"/>
      <c r="I86" s="96">
        <f>G86</f>
        <v>21</v>
      </c>
      <c r="J86" s="97"/>
      <c r="K86" s="93">
        <f t="shared" si="90"/>
        <v>0</v>
      </c>
      <c r="L86" s="63">
        <f t="shared" si="91"/>
        <v>0</v>
      </c>
      <c r="M86" s="94">
        <f t="shared" si="92"/>
        <v>0</v>
      </c>
      <c r="N86" s="94">
        <f t="shared" si="93"/>
        <v>0</v>
      </c>
      <c r="O86" s="94">
        <f t="shared" si="78"/>
        <v>0</v>
      </c>
    </row>
    <row r="87" spans="1:15" ht="15" customHeight="1">
      <c r="A87" s="229"/>
      <c r="B87" s="230"/>
      <c r="C87" s="95" t="s">
        <v>540</v>
      </c>
      <c r="D87" s="63">
        <f>集計!C87</f>
        <v>38</v>
      </c>
      <c r="E87" s="63"/>
      <c r="F87" s="63">
        <f>D87</f>
        <v>38</v>
      </c>
      <c r="G87" s="63">
        <f>集計!F87</f>
        <v>19</v>
      </c>
      <c r="H87" s="63"/>
      <c r="I87" s="96">
        <f>G87</f>
        <v>19</v>
      </c>
      <c r="J87" s="97"/>
      <c r="K87" s="93">
        <f t="shared" si="90"/>
        <v>-19</v>
      </c>
      <c r="L87" s="63">
        <f t="shared" si="91"/>
        <v>0</v>
      </c>
      <c r="M87" s="94">
        <f t="shared" si="92"/>
        <v>-19</v>
      </c>
      <c r="N87" s="94">
        <f t="shared" si="93"/>
        <v>0</v>
      </c>
      <c r="O87" s="94">
        <f t="shared" si="78"/>
        <v>0</v>
      </c>
    </row>
    <row r="88" spans="1:15" ht="14.25" thickBot="1">
      <c r="A88" s="231"/>
      <c r="B88" s="232"/>
      <c r="C88" s="98" t="s">
        <v>480</v>
      </c>
      <c r="D88" s="62">
        <f>SUM(D82:D87)</f>
        <v>1763</v>
      </c>
      <c r="E88" s="62">
        <f t="shared" ref="E88:N88" si="94">SUM(E82:E87)</f>
        <v>1698</v>
      </c>
      <c r="F88" s="62">
        <f t="shared" si="94"/>
        <v>65</v>
      </c>
      <c r="G88" s="62">
        <f t="shared" si="94"/>
        <v>1801</v>
      </c>
      <c r="H88" s="62">
        <f t="shared" si="94"/>
        <v>1753</v>
      </c>
      <c r="I88" s="99">
        <f t="shared" si="94"/>
        <v>48</v>
      </c>
      <c r="J88" s="100">
        <f t="shared" si="94"/>
        <v>1424</v>
      </c>
      <c r="K88" s="101">
        <f t="shared" si="94"/>
        <v>38</v>
      </c>
      <c r="L88" s="62">
        <f t="shared" si="94"/>
        <v>55</v>
      </c>
      <c r="M88" s="102">
        <f t="shared" si="94"/>
        <v>-17</v>
      </c>
      <c r="N88" s="102">
        <f t="shared" si="94"/>
        <v>274</v>
      </c>
      <c r="O88" s="102">
        <f t="shared" ref="O88" si="95">SUM(O82:O87)</f>
        <v>329</v>
      </c>
    </row>
    <row r="89" spans="1:15">
      <c r="A89" s="227" t="s">
        <v>480</v>
      </c>
      <c r="B89" s="228"/>
      <c r="C89" s="90" t="s">
        <v>541</v>
      </c>
      <c r="D89" s="69">
        <f t="shared" ref="D89:D94" si="96">D5+D12+D33+D40+D47+D68+D75+D82</f>
        <v>6316</v>
      </c>
      <c r="E89" s="69">
        <f t="shared" ref="E89:M89" si="97">E5+E12+E33+E40+E47+E68+E75+E82</f>
        <v>6268</v>
      </c>
      <c r="F89" s="69">
        <f t="shared" ref="F89:F94" si="98">F5+F12+F33+F40+F47+F68+F75+F82</f>
        <v>48</v>
      </c>
      <c r="G89" s="69">
        <f t="shared" si="97"/>
        <v>6653</v>
      </c>
      <c r="H89" s="69">
        <f t="shared" si="97"/>
        <v>6591</v>
      </c>
      <c r="I89" s="91">
        <f t="shared" si="97"/>
        <v>62</v>
      </c>
      <c r="J89" s="92">
        <f t="shared" ref="J89" si="99">J5+J12+J33+J40+J47+J68+J75+J82</f>
        <v>5901</v>
      </c>
      <c r="K89" s="120">
        <f t="shared" si="97"/>
        <v>337</v>
      </c>
      <c r="L89" s="69">
        <f t="shared" si="97"/>
        <v>323</v>
      </c>
      <c r="M89" s="121">
        <f t="shared" si="97"/>
        <v>14</v>
      </c>
      <c r="N89" s="121">
        <f t="shared" ref="N89" si="100">N5+N12+N33+N40+N47+N68+N75+N82</f>
        <v>367</v>
      </c>
      <c r="O89" s="121">
        <f t="shared" ref="O89" si="101">O5+O12+O33+O40+O47+O68+O75+O82</f>
        <v>690</v>
      </c>
    </row>
    <row r="90" spans="1:15">
      <c r="A90" s="229"/>
      <c r="B90" s="230"/>
      <c r="C90" s="95" t="s">
        <v>528</v>
      </c>
      <c r="D90" s="63">
        <f t="shared" si="96"/>
        <v>26366</v>
      </c>
      <c r="E90" s="63">
        <f>E6+E13+E34+E41+E48+E69+E76+E83</f>
        <v>25534</v>
      </c>
      <c r="F90" s="63">
        <f t="shared" si="98"/>
        <v>832</v>
      </c>
      <c r="G90" s="63">
        <f t="shared" ref="G90:O90" si="102">G6+G13+G34+G41+G48+G69+G76+G83</f>
        <v>24860</v>
      </c>
      <c r="H90" s="63">
        <f t="shared" si="102"/>
        <v>24190</v>
      </c>
      <c r="I90" s="96">
        <f t="shared" si="102"/>
        <v>670</v>
      </c>
      <c r="J90" s="97">
        <f t="shared" si="102"/>
        <v>18257</v>
      </c>
      <c r="K90" s="93">
        <f t="shared" si="102"/>
        <v>-1506</v>
      </c>
      <c r="L90" s="63">
        <f t="shared" si="102"/>
        <v>-1344</v>
      </c>
      <c r="M90" s="94">
        <f t="shared" si="102"/>
        <v>-162</v>
      </c>
      <c r="N90" s="94">
        <f t="shared" si="102"/>
        <v>7277</v>
      </c>
      <c r="O90" s="94">
        <f t="shared" si="102"/>
        <v>5933</v>
      </c>
    </row>
    <row r="91" spans="1:15">
      <c r="A91" s="229"/>
      <c r="B91" s="230"/>
      <c r="C91" s="95" t="s">
        <v>529</v>
      </c>
      <c r="D91" s="63">
        <f t="shared" si="96"/>
        <v>7159</v>
      </c>
      <c r="E91" s="63">
        <f>E7+E14+E35+E42+E49+E70+E77+E84</f>
        <v>6991</v>
      </c>
      <c r="F91" s="63">
        <f t="shared" si="98"/>
        <v>168</v>
      </c>
      <c r="G91" s="63">
        <f t="shared" ref="G91:O91" si="103">G7+G14+G35+G42+G49+G70+G77+G84</f>
        <v>8240</v>
      </c>
      <c r="H91" s="63">
        <f t="shared" si="103"/>
        <v>7893</v>
      </c>
      <c r="I91" s="96">
        <f t="shared" si="103"/>
        <v>347</v>
      </c>
      <c r="J91" s="97">
        <f t="shared" si="103"/>
        <v>16532</v>
      </c>
      <c r="K91" s="93">
        <f t="shared" si="103"/>
        <v>1081</v>
      </c>
      <c r="L91" s="63">
        <f t="shared" si="103"/>
        <v>902</v>
      </c>
      <c r="M91" s="94">
        <f t="shared" si="103"/>
        <v>179</v>
      </c>
      <c r="N91" s="94">
        <f t="shared" si="103"/>
        <v>-9541</v>
      </c>
      <c r="O91" s="94">
        <f t="shared" si="103"/>
        <v>-8639</v>
      </c>
    </row>
    <row r="92" spans="1:15">
      <c r="A92" s="229"/>
      <c r="B92" s="230"/>
      <c r="C92" s="95" t="s">
        <v>530</v>
      </c>
      <c r="D92" s="63">
        <f t="shared" si="96"/>
        <v>14174</v>
      </c>
      <c r="E92" s="63">
        <f>E8+E15+E36+E43+E50+E71+E78+E85</f>
        <v>13873</v>
      </c>
      <c r="F92" s="63">
        <f t="shared" si="98"/>
        <v>301</v>
      </c>
      <c r="G92" s="63">
        <f t="shared" ref="G92:O92" si="104">G8+G15+G36+G43+G50+G71+G78+G85</f>
        <v>14279</v>
      </c>
      <c r="H92" s="63">
        <f t="shared" si="104"/>
        <v>13937</v>
      </c>
      <c r="I92" s="96">
        <f t="shared" si="104"/>
        <v>342</v>
      </c>
      <c r="J92" s="97">
        <f t="shared" si="104"/>
        <v>11765</v>
      </c>
      <c r="K92" s="93">
        <f t="shared" si="104"/>
        <v>105</v>
      </c>
      <c r="L92" s="63">
        <f t="shared" si="104"/>
        <v>64</v>
      </c>
      <c r="M92" s="94">
        <f t="shared" si="104"/>
        <v>41</v>
      </c>
      <c r="N92" s="94">
        <f t="shared" si="104"/>
        <v>2108</v>
      </c>
      <c r="O92" s="94">
        <f t="shared" si="104"/>
        <v>2172</v>
      </c>
    </row>
    <row r="93" spans="1:15" ht="15" customHeight="1">
      <c r="A93" s="229"/>
      <c r="B93" s="230"/>
      <c r="C93" s="95" t="s">
        <v>539</v>
      </c>
      <c r="D93" s="63">
        <f t="shared" si="96"/>
        <v>1135</v>
      </c>
      <c r="E93" s="63">
        <f>E9+E16+E37+E44+E51+E72+E79+E86</f>
        <v>0</v>
      </c>
      <c r="F93" s="63">
        <f t="shared" si="98"/>
        <v>1135</v>
      </c>
      <c r="G93" s="63">
        <f t="shared" ref="G93:O93" si="105">G9+G16+G37+G44+G51+G72+G79+G86</f>
        <v>944</v>
      </c>
      <c r="H93" s="63">
        <f t="shared" si="105"/>
        <v>0</v>
      </c>
      <c r="I93" s="96">
        <f t="shared" si="105"/>
        <v>944</v>
      </c>
      <c r="J93" s="97">
        <f t="shared" si="105"/>
        <v>0</v>
      </c>
      <c r="K93" s="93">
        <f t="shared" si="105"/>
        <v>-191</v>
      </c>
      <c r="L93" s="63">
        <f t="shared" si="105"/>
        <v>0</v>
      </c>
      <c r="M93" s="94">
        <f t="shared" si="105"/>
        <v>-191</v>
      </c>
      <c r="N93" s="94">
        <f t="shared" si="105"/>
        <v>0</v>
      </c>
      <c r="O93" s="94">
        <f t="shared" si="105"/>
        <v>0</v>
      </c>
    </row>
    <row r="94" spans="1:15">
      <c r="A94" s="229"/>
      <c r="B94" s="230"/>
      <c r="C94" s="95" t="s">
        <v>540</v>
      </c>
      <c r="D94" s="63">
        <f t="shared" si="96"/>
        <v>338</v>
      </c>
      <c r="E94" s="63">
        <f>E10+E17+E38+E45+E52+E73+E80+E87</f>
        <v>0</v>
      </c>
      <c r="F94" s="63">
        <f t="shared" si="98"/>
        <v>338</v>
      </c>
      <c r="G94" s="63">
        <f t="shared" ref="G94:O94" si="106">G10+G17+G38+G45+G52+G73+G80+G87</f>
        <v>353</v>
      </c>
      <c r="H94" s="63">
        <f t="shared" si="106"/>
        <v>0</v>
      </c>
      <c r="I94" s="96">
        <f t="shared" si="106"/>
        <v>353</v>
      </c>
      <c r="J94" s="97">
        <f t="shared" si="106"/>
        <v>0</v>
      </c>
      <c r="K94" s="93">
        <f t="shared" si="106"/>
        <v>15</v>
      </c>
      <c r="L94" s="63">
        <f t="shared" si="106"/>
        <v>0</v>
      </c>
      <c r="M94" s="94">
        <f t="shared" si="106"/>
        <v>15</v>
      </c>
      <c r="N94" s="94">
        <f t="shared" si="106"/>
        <v>0</v>
      </c>
      <c r="O94" s="94">
        <f t="shared" si="106"/>
        <v>0</v>
      </c>
    </row>
    <row r="95" spans="1:15">
      <c r="A95" s="233"/>
      <c r="B95" s="234"/>
      <c r="C95" s="95" t="s">
        <v>480</v>
      </c>
      <c r="D95" s="63">
        <f>SUM(D89:D94)</f>
        <v>55488</v>
      </c>
      <c r="E95" s="63">
        <f>SUM(E89:E94)</f>
        <v>52666</v>
      </c>
      <c r="F95" s="63">
        <f>SUM(F89:F94)</f>
        <v>2822</v>
      </c>
      <c r="G95" s="63">
        <f t="shared" ref="G95:M95" si="107">SUM(G89:G94)</f>
        <v>55329</v>
      </c>
      <c r="H95" s="63">
        <f t="shared" si="107"/>
        <v>52611</v>
      </c>
      <c r="I95" s="96">
        <f>SUM(I89:I94)</f>
        <v>2718</v>
      </c>
      <c r="J95" s="97">
        <f>SUM(J89:J94)</f>
        <v>52455</v>
      </c>
      <c r="K95" s="93">
        <f t="shared" si="107"/>
        <v>-159</v>
      </c>
      <c r="L95" s="63">
        <f t="shared" si="107"/>
        <v>-55</v>
      </c>
      <c r="M95" s="94">
        <f t="shared" si="107"/>
        <v>-104</v>
      </c>
      <c r="N95" s="94">
        <f t="shared" ref="N95" si="108">SUM(N89:N94)</f>
        <v>211</v>
      </c>
      <c r="O95" s="94">
        <f t="shared" ref="O95" si="109">SUM(O89:O94)</f>
        <v>156</v>
      </c>
    </row>
    <row r="96" spans="1:15" ht="14.25" thickBot="1">
      <c r="A96" s="126"/>
      <c r="B96" s="109"/>
      <c r="C96" s="98" t="s">
        <v>1312</v>
      </c>
      <c r="D96" s="80">
        <f>D11+D18+D39+D46+D53+D74+D81+D88</f>
        <v>55488</v>
      </c>
      <c r="E96" s="80">
        <f t="shared" ref="E96:M96" si="110">E11+E18+E39+E46+E53+E74+E81+E88</f>
        <v>52666</v>
      </c>
      <c r="F96" s="80">
        <f t="shared" si="110"/>
        <v>2822</v>
      </c>
      <c r="G96" s="80">
        <f t="shared" si="110"/>
        <v>55329</v>
      </c>
      <c r="H96" s="80">
        <f t="shared" si="110"/>
        <v>52611</v>
      </c>
      <c r="I96" s="122">
        <f t="shared" si="110"/>
        <v>2718</v>
      </c>
      <c r="J96" s="123">
        <f t="shared" si="110"/>
        <v>52455</v>
      </c>
      <c r="K96" s="124">
        <f t="shared" si="110"/>
        <v>-159</v>
      </c>
      <c r="L96" s="80">
        <f t="shared" si="110"/>
        <v>-55</v>
      </c>
      <c r="M96" s="125">
        <f t="shared" si="110"/>
        <v>-104</v>
      </c>
      <c r="N96" s="125">
        <f t="shared" ref="N96" si="111">N11+N18+N39+N46+N53+N74+N81+N88</f>
        <v>211</v>
      </c>
      <c r="O96" s="125">
        <f t="shared" ref="O96" si="112">O11+O18+O39+O46+O53+O74+O81+O88</f>
        <v>156</v>
      </c>
    </row>
    <row r="98" spans="1:9">
      <c r="A98" s="84" t="s">
        <v>1326</v>
      </c>
      <c r="B98" s="84"/>
      <c r="C98" s="84"/>
      <c r="D98" s="84"/>
      <c r="E98" s="84"/>
      <c r="F98" s="84"/>
      <c r="G98" s="84"/>
      <c r="H98" s="84"/>
      <c r="I98" s="84"/>
    </row>
    <row r="99" spans="1:9">
      <c r="A99" s="84" t="s">
        <v>1327</v>
      </c>
      <c r="B99" s="84"/>
      <c r="C99" s="84"/>
      <c r="D99" s="84"/>
      <c r="E99" s="84"/>
      <c r="F99" s="84"/>
      <c r="G99" s="84"/>
      <c r="H99" s="84"/>
      <c r="I99" s="84"/>
    </row>
    <row r="100" spans="1:9">
      <c r="A100" s="84" t="s">
        <v>1328</v>
      </c>
      <c r="B100" s="84"/>
      <c r="C100" s="84"/>
      <c r="D100" s="84"/>
      <c r="E100" s="84"/>
      <c r="F100" s="84"/>
      <c r="G100" s="84"/>
      <c r="H100" s="84"/>
      <c r="I100" s="84"/>
    </row>
    <row r="101" spans="1:9">
      <c r="A101" s="84" t="s">
        <v>1404</v>
      </c>
      <c r="B101" s="84"/>
      <c r="C101" s="84"/>
      <c r="D101" s="84"/>
      <c r="E101" s="84"/>
      <c r="F101" s="84"/>
      <c r="G101" s="84"/>
      <c r="H101" s="84"/>
      <c r="I101" s="84"/>
    </row>
  </sheetData>
  <mergeCells count="20">
    <mergeCell ref="A47:B53"/>
    <mergeCell ref="B54:B60"/>
    <mergeCell ref="B61:B67"/>
    <mergeCell ref="A68:B74"/>
    <mergeCell ref="A75:B81"/>
    <mergeCell ref="A82:B88"/>
    <mergeCell ref="A89:B95"/>
    <mergeCell ref="N1:O1"/>
    <mergeCell ref="A19:A25"/>
    <mergeCell ref="A26:A32"/>
    <mergeCell ref="A5:B11"/>
    <mergeCell ref="A12:B18"/>
    <mergeCell ref="A4:B4"/>
    <mergeCell ref="A3:B3"/>
    <mergeCell ref="A33:B39"/>
    <mergeCell ref="A40:B46"/>
    <mergeCell ref="B19:B25"/>
    <mergeCell ref="B26:B32"/>
    <mergeCell ref="A54:A60"/>
    <mergeCell ref="A61:A67"/>
  </mergeCells>
  <phoneticPr fontId="8"/>
  <printOptions horizontalCentered="1"/>
  <pageMargins left="0.23622047244094491" right="0.23622047244094491" top="0.55118110236220474" bottom="0.55118110236220474" header="0.31496062992125984" footer="0.31496062992125984"/>
  <pageSetup paperSize="9" scale="5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104"/>
  <sheetViews>
    <sheetView workbookViewId="0">
      <pane ySplit="4" topLeftCell="A5" activePane="bottomLeft" state="frozen"/>
      <selection pane="bottomLeft" activeCell="B20" sqref="B20"/>
    </sheetView>
  </sheetViews>
  <sheetFormatPr defaultRowHeight="13.5"/>
  <cols>
    <col min="1" max="1" width="9.375" style="72" customWidth="1"/>
    <col min="2" max="2" width="13.875" style="72" customWidth="1"/>
    <col min="3" max="3" width="9.75" style="72" customWidth="1"/>
    <col min="4" max="16384" width="9" style="72"/>
  </cols>
  <sheetData>
    <row r="1" spans="1:15" ht="17.25">
      <c r="A1" s="71" t="s">
        <v>0</v>
      </c>
    </row>
    <row r="2" spans="1:15" ht="15.6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M2" s="15"/>
      <c r="N2" s="15"/>
      <c r="O2" s="16"/>
    </row>
    <row r="3" spans="1:15">
      <c r="A3" s="74"/>
      <c r="B3" s="75" t="s">
        <v>542</v>
      </c>
      <c r="C3" s="75" t="s">
        <v>14</v>
      </c>
      <c r="D3" s="75" t="s">
        <v>14</v>
      </c>
      <c r="E3" s="75" t="s">
        <v>14</v>
      </c>
      <c r="F3" s="75" t="s">
        <v>15</v>
      </c>
      <c r="G3" s="75" t="s">
        <v>15</v>
      </c>
      <c r="H3" s="75" t="s">
        <v>15</v>
      </c>
    </row>
    <row r="4" spans="1:15">
      <c r="A4" s="74" t="s">
        <v>526</v>
      </c>
      <c r="B4" s="75" t="s">
        <v>543</v>
      </c>
      <c r="C4" s="75" t="s">
        <v>383</v>
      </c>
      <c r="D4" s="75" t="s">
        <v>382</v>
      </c>
      <c r="E4" s="75" t="s">
        <v>384</v>
      </c>
      <c r="F4" s="75" t="s">
        <v>383</v>
      </c>
      <c r="G4" s="75" t="s">
        <v>382</v>
      </c>
      <c r="H4" s="75" t="s">
        <v>384</v>
      </c>
    </row>
    <row r="5" spans="1:15">
      <c r="A5" s="245" t="s">
        <v>531</v>
      </c>
      <c r="B5" s="74" t="s">
        <v>527</v>
      </c>
      <c r="C5" s="61">
        <f>SUMIFS(神戸!G$3:G$400,神戸!$F$3:$F$400,"高度急性期")</f>
        <v>2157</v>
      </c>
      <c r="D5" s="61">
        <f>SUMIFS(神戸!H$3:H$400,神戸!$F$3:$F$400,"高度急性期")</f>
        <v>2141</v>
      </c>
      <c r="E5" s="61">
        <f>SUMIFS(神戸!I$3:I$400,神戸!$F$3:$F$400,"高度急性期")</f>
        <v>16</v>
      </c>
      <c r="F5" s="61">
        <f>SUMIFS(神戸!J$3:J$400,神戸!$F$3:$F$400,"高度急性期")</f>
        <v>2280</v>
      </c>
      <c r="G5" s="61">
        <f>SUMIFS(神戸!K$3:K$400,神戸!$F$3:$F$400,"高度急性期")</f>
        <v>2251</v>
      </c>
      <c r="H5" s="61">
        <f>SUMIFS(神戸!L$3:L$400,神戸!$F$3:$F$400,"高度急性期")</f>
        <v>29</v>
      </c>
    </row>
    <row r="6" spans="1:15">
      <c r="A6" s="245"/>
      <c r="B6" s="74" t="s">
        <v>528</v>
      </c>
      <c r="C6" s="61">
        <f>SUMIFS(神戸!G$3:G$400,神戸!$F$3:$F$400,"急性期")</f>
        <v>7922</v>
      </c>
      <c r="D6" s="61">
        <f>SUMIFS(神戸!H$3:H$400,神戸!$F$3:$F$400,"急性期")</f>
        <v>7631</v>
      </c>
      <c r="E6" s="61">
        <f>SUMIFS(神戸!I$3:I$400,神戸!$F$3:$F$400,"急性期")</f>
        <v>291</v>
      </c>
      <c r="F6" s="61">
        <f>SUMIFS(神戸!J$3:J$400,神戸!$F$3:$F$400,"急性期")</f>
        <v>7515</v>
      </c>
      <c r="G6" s="61">
        <f>SUMIFS(神戸!K$3:K$400,神戸!$F$3:$F$400,"急性期")</f>
        <v>7391</v>
      </c>
      <c r="H6" s="61">
        <f>SUMIFS(神戸!L$3:L$400,神戸!$F$3:$F$400,"急性期")</f>
        <v>124</v>
      </c>
    </row>
    <row r="7" spans="1:15">
      <c r="A7" s="245"/>
      <c r="B7" s="74" t="s">
        <v>529</v>
      </c>
      <c r="C7" s="61">
        <f>SUMIFS(神戸!G$3:G$400,神戸!$F$3:$F$400,"回復期")</f>
        <v>2173</v>
      </c>
      <c r="D7" s="61">
        <f>SUMIFS(神戸!H$3:H$400,神戸!$F$3:$F$400,"回復期")</f>
        <v>2105</v>
      </c>
      <c r="E7" s="61">
        <f>SUMIFS(神戸!I$3:I$400,神戸!$F$3:$F$400,"回復期")</f>
        <v>68</v>
      </c>
      <c r="F7" s="61">
        <f>SUMIFS(神戸!J$3:J$400,神戸!$F$3:$F$400,"回復期")</f>
        <v>2561</v>
      </c>
      <c r="G7" s="61">
        <f>SUMIFS(神戸!K$3:K$400,神戸!$F$3:$F$400,"回復期")</f>
        <v>2383</v>
      </c>
      <c r="H7" s="61">
        <f>SUMIFS(神戸!L$3:L$400,神戸!$F$3:$F$400,"回復期")</f>
        <v>178</v>
      </c>
    </row>
    <row r="8" spans="1:15">
      <c r="A8" s="245"/>
      <c r="B8" s="74" t="s">
        <v>530</v>
      </c>
      <c r="C8" s="61">
        <f>SUMIFS(神戸!G$3:G$400,神戸!$F$3:$F$400,"慢性期")</f>
        <v>2990</v>
      </c>
      <c r="D8" s="61">
        <f>SUMIFS(神戸!H$3:H$400,神戸!$F$3:$F$400,"慢性期")</f>
        <v>2904</v>
      </c>
      <c r="E8" s="61">
        <f>SUMIFS(神戸!I$3:I$400,神戸!$F$3:$F$400,"慢性期")</f>
        <v>86</v>
      </c>
      <c r="F8" s="61">
        <f>SUMIFS(神戸!J$3:J$400,神戸!$F$3:$F$400,"慢性期")</f>
        <v>3084</v>
      </c>
      <c r="G8" s="61">
        <f>SUMIFS(神戸!K$3:K$400,神戸!$F$3:$F$400,"慢性期")</f>
        <v>2968</v>
      </c>
      <c r="H8" s="61">
        <f>SUMIFS(神戸!L$3:L$400,神戸!$F$3:$F$400,"慢性期")</f>
        <v>116</v>
      </c>
    </row>
    <row r="9" spans="1:15">
      <c r="A9" s="245"/>
      <c r="B9" s="74" t="s">
        <v>539</v>
      </c>
      <c r="C9" s="61">
        <f>SUMIFS(神戸!G$3:G$400,神戸!$F$3:$F$400,"休棟中(再開予定)")</f>
        <v>282</v>
      </c>
      <c r="D9" s="61">
        <f>SUMIFS(神戸!H$3:H$400,神戸!$F$3:$F$400,"休棟中(再開予定)")</f>
        <v>138</v>
      </c>
      <c r="E9" s="61">
        <f>SUMIFS(神戸!I$3:I$400,神戸!$F$3:$F$400,"休棟中(再開予定)")</f>
        <v>144</v>
      </c>
      <c r="F9" s="61">
        <f>SUMIFS(神戸!J$3:J$400,神戸!$F$3:$F$400,"休棟中(再開予定)")</f>
        <v>214</v>
      </c>
      <c r="G9" s="61">
        <f>SUMIFS(神戸!K$3:K$400,神戸!$F$3:$F$400,"休棟中(再開予定)")</f>
        <v>7</v>
      </c>
      <c r="H9" s="61">
        <f>SUMIFS(神戸!L$3:L$400,神戸!$F$3:$F$400,"休棟中(再開予定)")</f>
        <v>207</v>
      </c>
    </row>
    <row r="10" spans="1:15">
      <c r="A10" s="245"/>
      <c r="B10" s="74" t="s">
        <v>540</v>
      </c>
      <c r="C10" s="61">
        <f>SUMIFS(神戸!G$3:G$400,神戸!$F$3:$F$400,"休棟中(廃止予定)")</f>
        <v>60</v>
      </c>
      <c r="D10" s="61">
        <f>SUMIFS(神戸!H$3:H$400,神戸!$F$3:$F$400,"休棟中(廃止予定)")</f>
        <v>5</v>
      </c>
      <c r="E10" s="61">
        <f>SUMIFS(神戸!I$3:I$400,神戸!$F$3:$F$400,"休棟中(廃止予定)")</f>
        <v>55</v>
      </c>
      <c r="F10" s="61">
        <f>SUMIFS(神戸!J$3:J$400,神戸!$F$3:$F$400,"休棟中(廃止予定)")</f>
        <v>35</v>
      </c>
      <c r="G10" s="61">
        <f>SUMIFS(神戸!K$3:K$400,神戸!$F$3:$F$400,"休棟中(廃止予定)")</f>
        <v>0</v>
      </c>
      <c r="H10" s="61">
        <f>SUMIFS(神戸!L$3:L$400,神戸!$F$3:$F$400,"休棟中(廃止予定)")</f>
        <v>35</v>
      </c>
    </row>
    <row r="11" spans="1:15">
      <c r="A11" s="74"/>
      <c r="B11" s="74" t="s">
        <v>495</v>
      </c>
      <c r="C11" s="61">
        <f t="shared" ref="C11:H11" si="0">SUBTOTAL(109,C5:C10)</f>
        <v>15584</v>
      </c>
      <c r="D11" s="61">
        <f t="shared" si="0"/>
        <v>14924</v>
      </c>
      <c r="E11" s="61">
        <f t="shared" si="0"/>
        <v>660</v>
      </c>
      <c r="F11" s="61">
        <f t="shared" si="0"/>
        <v>15689</v>
      </c>
      <c r="G11" s="61">
        <f t="shared" si="0"/>
        <v>15000</v>
      </c>
      <c r="H11" s="61">
        <f t="shared" si="0"/>
        <v>689</v>
      </c>
    </row>
    <row r="12" spans="1:15">
      <c r="A12" s="245" t="s">
        <v>532</v>
      </c>
      <c r="B12" s="74" t="s">
        <v>527</v>
      </c>
      <c r="C12" s="61">
        <f>SUMIFS(阪神!G$3:G$400,阪神!$F$3:$F$400,"高度急性期")</f>
        <v>2790</v>
      </c>
      <c r="D12" s="61">
        <f>SUMIFS(阪神!H$3:H$400,阪神!$F$3:$F$400,"高度急性期")</f>
        <v>2762</v>
      </c>
      <c r="E12" s="61">
        <f>SUMIFS(阪神!I$3:I$400,阪神!$F$3:$F$400,"高度急性期")</f>
        <v>28</v>
      </c>
      <c r="F12" s="61">
        <f>SUMIFS(阪神!J$3:J$400,阪神!$F$3:$F$400,"高度急性期")</f>
        <v>2674</v>
      </c>
      <c r="G12" s="61">
        <f>SUMIFS(阪神!K$3:K$400,阪神!$F$3:$F$400,"高度急性期")</f>
        <v>2645</v>
      </c>
      <c r="H12" s="61">
        <f>SUMIFS(阪神!L$3:L$400,阪神!$F$3:$F$400,"高度急性期")</f>
        <v>29</v>
      </c>
    </row>
    <row r="13" spans="1:15">
      <c r="A13" s="245"/>
      <c r="B13" s="74" t="s">
        <v>528</v>
      </c>
      <c r="C13" s="61">
        <f>SUMIFS(阪神!G$3:G$400,阪神!$F$3:$F$400,"急性期")</f>
        <v>6367</v>
      </c>
      <c r="D13" s="61">
        <f>SUMIFS(阪神!H$3:H$400,阪神!$F$3:$F$400,"急性期")</f>
        <v>6177</v>
      </c>
      <c r="E13" s="61">
        <f>SUMIFS(阪神!I$3:I$400,阪神!$F$3:$F$400,"急性期")</f>
        <v>190</v>
      </c>
      <c r="F13" s="61">
        <f>SUMIFS(阪神!J$3:J$400,阪神!$F$3:$F$400,"急性期")</f>
        <v>6114</v>
      </c>
      <c r="G13" s="61">
        <f>SUMIFS(阪神!K$3:K$400,阪神!$F$3:$F$400,"急性期")</f>
        <v>5903</v>
      </c>
      <c r="H13" s="61">
        <f>SUMIFS(阪神!L$3:L$400,阪神!$F$3:$F$400,"急性期")</f>
        <v>211</v>
      </c>
    </row>
    <row r="14" spans="1:15">
      <c r="A14" s="245"/>
      <c r="B14" s="74" t="s">
        <v>529</v>
      </c>
      <c r="C14" s="61">
        <f>SUMIFS(阪神!G$3:G$400,阪神!$F$3:$F$400,"回復期")</f>
        <v>1953</v>
      </c>
      <c r="D14" s="61">
        <f>SUMIFS(阪神!H$3:H$400,阪神!$F$3:$F$400,"回復期")</f>
        <v>1945</v>
      </c>
      <c r="E14" s="61">
        <f>SUMIFS(阪神!I$3:I$400,阪神!$F$3:$F$400,"回復期")</f>
        <v>8</v>
      </c>
      <c r="F14" s="61">
        <f>SUMIFS(阪神!J$3:J$400,阪神!$F$3:$F$400,"回復期")</f>
        <v>2384</v>
      </c>
      <c r="G14" s="61">
        <f>SUMIFS(阪神!K$3:K$400,阪神!$F$3:$F$400,"回復期")</f>
        <v>2329</v>
      </c>
      <c r="H14" s="61">
        <f>SUMIFS(阪神!L$3:L$400,阪神!$F$3:$F$400,"回復期")</f>
        <v>55</v>
      </c>
    </row>
    <row r="15" spans="1:15">
      <c r="A15" s="245"/>
      <c r="B15" s="74" t="s">
        <v>530</v>
      </c>
      <c r="C15" s="61">
        <f>SUMIFS(阪神!G$3:G$400,阪神!$F$3:$F$400,"慢性期")</f>
        <v>5114</v>
      </c>
      <c r="D15" s="61">
        <f>SUMIFS(阪神!H$3:H$400,阪神!$F$3:$F$400,"慢性期")</f>
        <v>5009</v>
      </c>
      <c r="E15" s="61">
        <f>SUMIFS(阪神!I$3:I$400,阪神!$F$3:$F$400,"慢性期")</f>
        <v>105</v>
      </c>
      <c r="F15" s="61">
        <f>SUMIFS(阪神!J$3:J$400,阪神!$F$3:$F$400,"慢性期")</f>
        <v>4987</v>
      </c>
      <c r="G15" s="61">
        <f>SUMIFS(阪神!K$3:K$400,阪神!$F$3:$F$400,"慢性期")</f>
        <v>4884</v>
      </c>
      <c r="H15" s="61">
        <f>SUMIFS(阪神!L$3:L$400,阪神!$F$3:$F$400,"慢性期")</f>
        <v>103</v>
      </c>
    </row>
    <row r="16" spans="1:15">
      <c r="A16" s="245"/>
      <c r="B16" s="74" t="s">
        <v>539</v>
      </c>
      <c r="C16" s="61">
        <f>SUMIFS(阪神!G$3:G$400,阪神!$F$3:$F$400,"休棟中(再開予定)")</f>
        <v>318</v>
      </c>
      <c r="D16" s="61">
        <f>SUMIFS(阪神!H$3:H$400,阪神!$F$3:$F$400,"休棟中(再開予定)")</f>
        <v>81</v>
      </c>
      <c r="E16" s="61">
        <f>SUMIFS(阪神!I$3:I$400,阪神!$F$3:$F$400,"休棟中(再開予定)")</f>
        <v>237</v>
      </c>
      <c r="F16" s="61">
        <f>SUMIFS(阪神!J$3:J$400,阪神!$F$3:$F$400,"休棟中(再開予定)")</f>
        <v>292</v>
      </c>
      <c r="G16" s="61">
        <f>SUMIFS(阪神!K$3:K$400,阪神!$F$3:$F$400,"休棟中(再開予定)")</f>
        <v>64</v>
      </c>
      <c r="H16" s="61">
        <f>SUMIFS(阪神!L$3:L$400,阪神!$F$3:$F$400,"休棟中(再開予定)")</f>
        <v>228</v>
      </c>
    </row>
    <row r="17" spans="1:8">
      <c r="A17" s="245"/>
      <c r="B17" s="74" t="s">
        <v>540</v>
      </c>
      <c r="C17" s="61">
        <f>SUMIFS(阪神!G$3:G$400,阪神!$F$3:$F$400,"休棟中(廃止予定)")</f>
        <v>37</v>
      </c>
      <c r="D17" s="61">
        <f>SUMIFS(阪神!H$3:H$400,阪神!$F$3:$F$400,"休棟中(廃止予定)")</f>
        <v>0</v>
      </c>
      <c r="E17" s="61">
        <f>SUMIFS(阪神!I$3:I$400,阪神!$F$3:$F$400,"休棟中(廃止予定)")</f>
        <v>37</v>
      </c>
      <c r="F17" s="61">
        <f>SUMIFS(阪神!J$3:J$400,阪神!$F$3:$F$400,"休棟中(廃止予定)")</f>
        <v>42</v>
      </c>
      <c r="G17" s="61">
        <f>SUMIFS(阪神!K$3:K$400,阪神!$F$3:$F$400,"休棟中(廃止予定)")</f>
        <v>0</v>
      </c>
      <c r="H17" s="61">
        <f>SUMIFS(阪神!L$3:L$400,阪神!$F$3:$F$400,"休棟中(廃止予定)")</f>
        <v>42</v>
      </c>
    </row>
    <row r="18" spans="1:8">
      <c r="A18" s="74"/>
      <c r="B18" s="74" t="s">
        <v>495</v>
      </c>
      <c r="C18" s="61">
        <f t="shared" ref="C18:H18" si="1">SUBTOTAL(109,C12:C17)</f>
        <v>16579</v>
      </c>
      <c r="D18" s="61">
        <f t="shared" si="1"/>
        <v>15974</v>
      </c>
      <c r="E18" s="61">
        <f t="shared" si="1"/>
        <v>605</v>
      </c>
      <c r="F18" s="61">
        <f t="shared" si="1"/>
        <v>16493</v>
      </c>
      <c r="G18" s="61">
        <f t="shared" si="1"/>
        <v>15825</v>
      </c>
      <c r="H18" s="61">
        <f t="shared" si="1"/>
        <v>668</v>
      </c>
    </row>
    <row r="19" spans="1:8">
      <c r="A19" s="246" t="s">
        <v>1302</v>
      </c>
      <c r="B19" s="76" t="s">
        <v>527</v>
      </c>
      <c r="C19" s="70">
        <f>SUMIFS(阪神!G$3:G$400,阪神!$F$3:$F$400,"高度急性期",阪神!$C$3:$C$400,"K2802阪神南")</f>
        <v>2556</v>
      </c>
      <c r="D19" s="70">
        <f>SUMIFS(阪神!H$3:H$400,阪神!$F$3:$F$400,"高度急性期",阪神!$C$3:$C$400,"K2802阪神南")</f>
        <v>2541</v>
      </c>
      <c r="E19" s="70">
        <f>SUMIFS(阪神!I$3:I$400,阪神!$F$3:$F$400,"高度急性期",阪神!$C$3:$C$400,"K2802阪神南")</f>
        <v>15</v>
      </c>
      <c r="F19" s="70">
        <f>SUMIFS(阪神!J$3:J$400,阪神!$F$3:$F$400,"高度急性期",阪神!$C$3:$C$400,"K2802阪神南")</f>
        <v>2470</v>
      </c>
      <c r="G19" s="70">
        <f>SUMIFS(阪神!K$3:K$400,阪神!$F$3:$F$400,"高度急性期",阪神!$C$3:$C$400,"K2802阪神南")</f>
        <v>2444</v>
      </c>
      <c r="H19" s="70">
        <f>SUMIFS(阪神!L$3:L$400,阪神!$F$3:$F$400,"高度急性期",阪神!$C$3:$C$400,"K2802阪神南")</f>
        <v>26</v>
      </c>
    </row>
    <row r="20" spans="1:8">
      <c r="A20" s="246"/>
      <c r="B20" s="76" t="s">
        <v>528</v>
      </c>
      <c r="C20" s="70">
        <f>SUMIFS(阪神!G$3:G$400,阪神!$F$3:$F$400,"急性期",阪神!$C$3:$C$400,"K2802阪神南")</f>
        <v>3199</v>
      </c>
      <c r="D20" s="70">
        <f>SUMIFS(阪神!H$3:H$400,阪神!$F$3:$F$400,"急性期",阪神!$C$3:$C$400,"K2802阪神南")</f>
        <v>3159</v>
      </c>
      <c r="E20" s="70">
        <f>SUMIFS(阪神!I$3:I$400,阪神!$F$3:$F$400,"急性期",阪神!$C$3:$C$400,"K2802阪神南")</f>
        <v>40</v>
      </c>
      <c r="F20" s="70">
        <f>SUMIFS(阪神!J$3:J$400,阪神!$F$3:$F$400,"急性期",阪神!$C$3:$C$400,"K2802阪神南")</f>
        <v>3038</v>
      </c>
      <c r="G20" s="70">
        <f>SUMIFS(阪神!K$3:K$400,阪神!$F$3:$F$400,"急性期",阪神!$C$3:$C$400,"K2802阪神南")</f>
        <v>3015</v>
      </c>
      <c r="H20" s="70">
        <f>SUMIFS(阪神!L$3:L$400,阪神!$F$3:$F$400,"急性期",阪神!$C$3:$C$400,"K2802阪神南")</f>
        <v>23</v>
      </c>
    </row>
    <row r="21" spans="1:8">
      <c r="A21" s="246"/>
      <c r="B21" s="76" t="s">
        <v>529</v>
      </c>
      <c r="C21" s="70">
        <f>SUMIFS(阪神!G$3:G$400,阪神!$F$3:$F$400,"回復期",阪神!$C$3:$C$400,"K2802阪神南")</f>
        <v>1068</v>
      </c>
      <c r="D21" s="70">
        <f>SUMIFS(阪神!H$3:H$400,阪神!$F$3:$F$400,"回復期",阪神!$C$3:$C$400,"K2802阪神南")</f>
        <v>1060</v>
      </c>
      <c r="E21" s="70">
        <f>SUMIFS(阪神!I$3:I$400,阪神!$F$3:$F$400,"回復期",阪神!$C$3:$C$400,"K2802阪神南")</f>
        <v>8</v>
      </c>
      <c r="F21" s="70">
        <f>SUMIFS(阪神!J$3:J$400,阪神!$F$3:$F$400,"回復期",阪神!$C$3:$C$400,"K2802阪神南")</f>
        <v>1303</v>
      </c>
      <c r="G21" s="70">
        <f>SUMIFS(阪神!K$3:K$400,阪神!$F$3:$F$400,"回復期",阪神!$C$3:$C$400,"K2802阪神南")</f>
        <v>1248</v>
      </c>
      <c r="H21" s="70">
        <f>SUMIFS(阪神!L$3:L$400,阪神!$F$3:$F$400,"回復期",阪神!$C$3:$C$400,"K2802阪神南")</f>
        <v>55</v>
      </c>
    </row>
    <row r="22" spans="1:8">
      <c r="A22" s="246"/>
      <c r="B22" s="76" t="s">
        <v>530</v>
      </c>
      <c r="C22" s="70">
        <f>SUMIFS(阪神!G$3:G$400,阪神!$F$3:$F$400,"慢性期",阪神!$C$3:$C$400,"K2802阪神南")</f>
        <v>2251</v>
      </c>
      <c r="D22" s="70">
        <f>SUMIFS(阪神!H$3:H$400,阪神!$F$3:$F$400,"慢性期",阪神!$C$3:$C$400,"K2802阪神南")</f>
        <v>2230</v>
      </c>
      <c r="E22" s="70">
        <f>SUMIFS(阪神!I$3:I$400,阪神!$F$3:$F$400,"慢性期",阪神!$C$3:$C$400,"K2802阪神南")</f>
        <v>21</v>
      </c>
      <c r="F22" s="70">
        <f>SUMIFS(阪神!J$3:J$400,阪神!$F$3:$F$400,"慢性期",阪神!$C$3:$C$400,"K2802阪神南")</f>
        <v>2294</v>
      </c>
      <c r="G22" s="70">
        <f>SUMIFS(阪神!K$3:K$400,阪神!$F$3:$F$400,"慢性期",阪神!$C$3:$C$400,"K2802阪神南")</f>
        <v>2253</v>
      </c>
      <c r="H22" s="70">
        <f>SUMIFS(阪神!L$3:L$400,阪神!$F$3:$F$400,"慢性期",阪神!$C$3:$C$400,"K2802阪神南")</f>
        <v>41</v>
      </c>
    </row>
    <row r="23" spans="1:8">
      <c r="A23" s="246"/>
      <c r="B23" s="76" t="s">
        <v>539</v>
      </c>
      <c r="C23" s="70">
        <f>SUMIFS(阪神!G$3:G$400,阪神!$F$3:$F$400,"休棟中(再開予定)",阪神!$C$3:$C$400,"K2802阪神南")</f>
        <v>163</v>
      </c>
      <c r="D23" s="70">
        <f>SUMIFS(阪神!H$3:H$400,阪神!$F$3:$F$400,"休棟中(再開予定)",阪神!$C$3:$C$400,"K2802阪神南")</f>
        <v>61</v>
      </c>
      <c r="E23" s="70">
        <f>SUMIFS(阪神!I$3:I$400,阪神!$F$3:$F$400,"休棟中(再開予定)",阪神!$C$3:$C$400,"K2802阪神南")</f>
        <v>102</v>
      </c>
      <c r="F23" s="70">
        <f>SUMIFS(阪神!J$3:J$400,阪神!$F$3:$F$400,"休棟中(再開予定)",阪神!$C$3:$C$400,"K2802阪神南")</f>
        <v>96</v>
      </c>
      <c r="G23" s="70">
        <f>SUMIFS(阪神!K$3:K$400,阪神!$F$3:$F$400,"休棟中(再開予定)",阪神!$C$3:$C$400,"K2802阪神南")</f>
        <v>0</v>
      </c>
      <c r="H23" s="70">
        <f>SUMIFS(阪神!L$3:L$400,阪神!$F$3:$F$400,"休棟中(再開予定)",阪神!$C$3:$C$400,"K2802阪神南")</f>
        <v>96</v>
      </c>
    </row>
    <row r="24" spans="1:8">
      <c r="A24" s="246"/>
      <c r="B24" s="76" t="s">
        <v>540</v>
      </c>
      <c r="C24" s="70">
        <f>SUMIFS(阪神!G$3:G$400,阪神!$F$3:$F$400,"休棟中(廃止予定)",阪神!$C$3:$C$400,"K2802阪神南")</f>
        <v>9</v>
      </c>
      <c r="D24" s="70">
        <f>SUMIFS(阪神!H$3:H$400,阪神!$F$3:$F$400,"休棟中(廃止予定)",阪神!$C$3:$C$400,"K2802阪神南")</f>
        <v>0</v>
      </c>
      <c r="E24" s="70">
        <f>SUMIFS(阪神!I$3:I$400,阪神!$F$3:$F$400,"休棟中(廃止予定)",阪神!$C$3:$C$400,"K2802阪神南")</f>
        <v>9</v>
      </c>
      <c r="F24" s="70">
        <f>SUMIFS(阪神!J$3:J$400,阪神!$F$3:$F$400,"休棟中(廃止予定)",阪神!$C$3:$C$400,"K2802阪神南")</f>
        <v>14</v>
      </c>
      <c r="G24" s="70">
        <f>SUMIFS(阪神!K$3:K$400,阪神!$F$3:$F$400,"休棟中(廃止予定)",阪神!$C$3:$C$400,"K2802阪神南")</f>
        <v>0</v>
      </c>
      <c r="H24" s="70">
        <f>SUMIFS(阪神!L$3:L$400,阪神!$F$3:$F$400,"休棟中(廃止予定)",阪神!$C$3:$C$400,"K2802阪神南")</f>
        <v>14</v>
      </c>
    </row>
    <row r="25" spans="1:8">
      <c r="A25" s="76"/>
      <c r="B25" s="76" t="s">
        <v>480</v>
      </c>
      <c r="C25" s="70">
        <f t="shared" ref="C25:H25" si="2">SUBTOTAL(109,C19:C24)</f>
        <v>9246</v>
      </c>
      <c r="D25" s="70">
        <f t="shared" si="2"/>
        <v>9051</v>
      </c>
      <c r="E25" s="70">
        <f t="shared" si="2"/>
        <v>195</v>
      </c>
      <c r="F25" s="70">
        <f t="shared" si="2"/>
        <v>9215</v>
      </c>
      <c r="G25" s="70">
        <f t="shared" si="2"/>
        <v>8960</v>
      </c>
      <c r="H25" s="70">
        <f t="shared" si="2"/>
        <v>255</v>
      </c>
    </row>
    <row r="26" spans="1:8">
      <c r="A26" s="246" t="s">
        <v>1303</v>
      </c>
      <c r="B26" s="76" t="s">
        <v>527</v>
      </c>
      <c r="C26" s="70">
        <f>SUMIFS(阪神!G$3:G$400,阪神!$F$3:$F$400,"高度急性期",阪神!$C$3:$C$400,"K2803阪神北")</f>
        <v>234</v>
      </c>
      <c r="D26" s="70">
        <f>SUMIFS(阪神!H$3:H$400,阪神!$F$3:$F$400,"高度急性期",阪神!$C$3:$C$400,"K2803阪神北")</f>
        <v>221</v>
      </c>
      <c r="E26" s="70">
        <f>SUMIFS(阪神!I$3:I$400,阪神!$F$3:$F$400,"高度急性期",阪神!$C$3:$C$400,"K2803阪神北")</f>
        <v>13</v>
      </c>
      <c r="F26" s="70">
        <f>SUMIFS(阪神!J$3:J$400,阪神!$F$3:$F$400,"高度急性期",阪神!$C$3:$C$400,"K2803阪神北")</f>
        <v>204</v>
      </c>
      <c r="G26" s="70">
        <f>SUMIFS(阪神!K$3:K$400,阪神!$F$3:$F$400,"高度急性期",阪神!$C$3:$C$400,"K2803阪神北")</f>
        <v>201</v>
      </c>
      <c r="H26" s="70">
        <f>SUMIFS(阪神!L$3:L$400,阪神!$F$3:$F$400,"高度急性期",阪神!$C$3:$C$400,"K2803阪神北")</f>
        <v>3</v>
      </c>
    </row>
    <row r="27" spans="1:8">
      <c r="A27" s="246"/>
      <c r="B27" s="76" t="s">
        <v>528</v>
      </c>
      <c r="C27" s="70">
        <f>SUMIFS(阪神!G$3:G$400,阪神!$F$3:$F$400,"急性期",阪神!$C$3:$C$400,"K2803阪神北")</f>
        <v>3168</v>
      </c>
      <c r="D27" s="70">
        <f>SUMIFS(阪神!H$3:H$400,阪神!$F$3:$F$400,"急性期",阪神!$C$3:$C$400,"K2803阪神北")</f>
        <v>3018</v>
      </c>
      <c r="E27" s="70">
        <f>SUMIFS(阪神!I$3:I$400,阪神!$F$3:$F$400,"急性期",阪神!$C$3:$C$400,"K2803阪神北")</f>
        <v>150</v>
      </c>
      <c r="F27" s="70">
        <f>SUMIFS(阪神!J$3:J$400,阪神!$F$3:$F$400,"急性期",阪神!$C$3:$C$400,"K2803阪神北")</f>
        <v>3076</v>
      </c>
      <c r="G27" s="70">
        <f>SUMIFS(阪神!K$3:K$400,阪神!$F$3:$F$400,"急性期",阪神!$C$3:$C$400,"K2803阪神北")</f>
        <v>2888</v>
      </c>
      <c r="H27" s="70">
        <f>SUMIFS(阪神!L$3:L$400,阪神!$F$3:$F$400,"急性期",阪神!$C$3:$C$400,"K2803阪神北")</f>
        <v>188</v>
      </c>
    </row>
    <row r="28" spans="1:8">
      <c r="A28" s="246"/>
      <c r="B28" s="76" t="s">
        <v>529</v>
      </c>
      <c r="C28" s="70">
        <f>SUMIFS(阪神!G$3:G$400,阪神!$F$3:$F$400,"回復期",阪神!$C$3:$C$400,"K2803阪神北")</f>
        <v>885</v>
      </c>
      <c r="D28" s="70">
        <f>SUMIFS(阪神!H$3:H$400,阪神!$F$3:$F$400,"回復期",阪神!$C$3:$C$400,"K2803阪神北")</f>
        <v>885</v>
      </c>
      <c r="E28" s="70">
        <f>SUMIFS(阪神!I$3:I$400,阪神!$F$3:$F$400,"回復期",阪神!$C$3:$C$400,"K2803阪神北")</f>
        <v>0</v>
      </c>
      <c r="F28" s="70">
        <f>SUMIFS(阪神!J$3:J$400,阪神!$F$3:$F$400,"回復期",阪神!$C$3:$C$400,"K2803阪神北")</f>
        <v>1081</v>
      </c>
      <c r="G28" s="70">
        <f>SUMIFS(阪神!K$3:K$400,阪神!$F$3:$F$400,"回復期",阪神!$C$3:$C$400,"K2803阪神北")</f>
        <v>1081</v>
      </c>
      <c r="H28" s="70">
        <f>SUMIFS(阪神!L$3:L$400,阪神!$F$3:$F$400,"回復期",阪神!$C$3:$C$400,"K2803阪神北")</f>
        <v>0</v>
      </c>
    </row>
    <row r="29" spans="1:8">
      <c r="A29" s="246"/>
      <c r="B29" s="76" t="s">
        <v>530</v>
      </c>
      <c r="C29" s="70">
        <f>SUMIFS(阪神!G$3:G$400,阪神!$F$3:$F$400,"慢性期",阪神!$C$3:$C$400,"K2803阪神北")</f>
        <v>2863</v>
      </c>
      <c r="D29" s="70">
        <f>SUMIFS(阪神!H$3:H$400,阪神!$F$3:$F$400,"慢性期",阪神!$C$3:$C$400,"K2803阪神北")</f>
        <v>2779</v>
      </c>
      <c r="E29" s="70">
        <f>SUMIFS(阪神!I$3:I$400,阪神!$F$3:$F$400,"慢性期",阪神!$C$3:$C$400,"K2803阪神北")</f>
        <v>84</v>
      </c>
      <c r="F29" s="70">
        <f>SUMIFS(阪神!J$3:J$400,阪神!$F$3:$F$400,"慢性期",阪神!$C$3:$C$400,"K2803阪神北")</f>
        <v>2693</v>
      </c>
      <c r="G29" s="70">
        <f>SUMIFS(阪神!K$3:K$400,阪神!$F$3:$F$400,"慢性期",阪神!$C$3:$C$400,"K2803阪神北")</f>
        <v>2631</v>
      </c>
      <c r="H29" s="70">
        <f>SUMIFS(阪神!L$3:L$400,阪神!$F$3:$F$400,"慢性期",阪神!$C$3:$C$400,"K2803阪神北")</f>
        <v>62</v>
      </c>
    </row>
    <row r="30" spans="1:8">
      <c r="A30" s="246"/>
      <c r="B30" s="76" t="s">
        <v>539</v>
      </c>
      <c r="C30" s="70">
        <f>SUMIFS(阪神!G$3:G$400,阪神!$F$3:$F$400,"休棟中(再開予定)",阪神!$C$3:$C$400,"K2803阪神北")</f>
        <v>155</v>
      </c>
      <c r="D30" s="70">
        <f>SUMIFS(阪神!H$3:H$400,阪神!$F$3:$F$400,"休棟中(再開予定)",阪神!$C$3:$C$400,"K2803阪神北")</f>
        <v>20</v>
      </c>
      <c r="E30" s="70">
        <f>SUMIFS(阪神!I$3:I$400,阪神!$F$3:$F$400,"休棟中(再開予定)",阪神!$C$3:$C$400,"K2803阪神北")</f>
        <v>135</v>
      </c>
      <c r="F30" s="70">
        <f>SUMIFS(阪神!J$3:J$400,阪神!$F$3:$F$400,"休棟中(再開予定)",阪神!$C$3:$C$400,"K2803阪神北")</f>
        <v>196</v>
      </c>
      <c r="G30" s="70">
        <f>SUMIFS(阪神!K$3:K$400,阪神!$F$3:$F$400,"休棟中(再開予定)",阪神!$C$3:$C$400,"K2803阪神北")</f>
        <v>64</v>
      </c>
      <c r="H30" s="70">
        <f>SUMIFS(阪神!L$3:L$400,阪神!$F$3:$F$400,"休棟中(再開予定)",阪神!$C$3:$C$400,"K2803阪神北")</f>
        <v>132</v>
      </c>
    </row>
    <row r="31" spans="1:8">
      <c r="A31" s="246"/>
      <c r="B31" s="76" t="s">
        <v>540</v>
      </c>
      <c r="C31" s="70">
        <f>SUMIFS(阪神!G$3:G$400,阪神!$F$3:$F$400,"休棟中(廃止予定)",阪神!$C$3:$C$400,"K2803阪神北")</f>
        <v>28</v>
      </c>
      <c r="D31" s="70">
        <f>SUMIFS(阪神!H$3:H$400,阪神!$F$3:$F$400,"休棟中(廃止予定)",阪神!$C$3:$C$400,"K2803阪神北")</f>
        <v>0</v>
      </c>
      <c r="E31" s="70">
        <f>SUMIFS(阪神!I$3:I$400,阪神!$F$3:$F$400,"休棟中(廃止予定)",阪神!$C$3:$C$400,"K2803阪神北")</f>
        <v>28</v>
      </c>
      <c r="F31" s="70">
        <f>SUMIFS(阪神!J$3:J$400,阪神!$F$3:$F$400,"休棟中(廃止予定)",阪神!$C$3:$C$400,"K2803阪神北")</f>
        <v>28</v>
      </c>
      <c r="G31" s="70">
        <f>SUMIFS(阪神!K$3:K$400,阪神!$F$3:$F$400,"休棟中(廃止予定)",阪神!$C$3:$C$400,"K2803阪神北")</f>
        <v>0</v>
      </c>
      <c r="H31" s="70">
        <f>SUMIFS(阪神!L$3:L$400,阪神!$F$3:$F$400,"休棟中(廃止予定)",阪神!$C$3:$C$400,"K2803阪神北")</f>
        <v>28</v>
      </c>
    </row>
    <row r="32" spans="1:8">
      <c r="A32" s="76"/>
      <c r="B32" s="76" t="s">
        <v>480</v>
      </c>
      <c r="C32" s="70">
        <f t="shared" ref="C32:H32" si="3">SUBTOTAL(109,C26:C31)</f>
        <v>7333</v>
      </c>
      <c r="D32" s="70">
        <f t="shared" si="3"/>
        <v>6923</v>
      </c>
      <c r="E32" s="70">
        <f t="shared" si="3"/>
        <v>410</v>
      </c>
      <c r="F32" s="70">
        <f t="shared" si="3"/>
        <v>7278</v>
      </c>
      <c r="G32" s="70">
        <f t="shared" si="3"/>
        <v>6865</v>
      </c>
      <c r="H32" s="70">
        <f t="shared" si="3"/>
        <v>413</v>
      </c>
    </row>
    <row r="33" spans="1:8">
      <c r="A33" s="245" t="s">
        <v>533</v>
      </c>
      <c r="B33" s="74" t="s">
        <v>527</v>
      </c>
      <c r="C33" s="61">
        <f>SUMIFS(東播磨!G$3:G$400,東播磨!$F$3:$F$400,"高度急性期")</f>
        <v>441</v>
      </c>
      <c r="D33" s="61">
        <f>SUMIFS(東播磨!H$3:H$400,東播磨!$F$3:$F$400,"高度急性期")</f>
        <v>439</v>
      </c>
      <c r="E33" s="61">
        <f>SUMIFS(東播磨!I$3:I$400,東播磨!$F$3:$F$400,"高度急性期")</f>
        <v>2</v>
      </c>
      <c r="F33" s="61">
        <f>SUMIFS(東播磨!J$3:J$400,東播磨!$F$3:$F$400,"高度急性期")</f>
        <v>432</v>
      </c>
      <c r="G33" s="61">
        <f>SUMIFS(東播磨!K$3:K$400,東播磨!$F$3:$F$400,"高度急性期")</f>
        <v>430</v>
      </c>
      <c r="H33" s="61">
        <f>SUMIFS(東播磨!L$3:L$400,東播磨!$F$3:$F$400,"高度急性期")</f>
        <v>2</v>
      </c>
    </row>
    <row r="34" spans="1:8">
      <c r="A34" s="245"/>
      <c r="B34" s="74" t="s">
        <v>528</v>
      </c>
      <c r="C34" s="61">
        <f>SUMIFS(東播磨!G$3:G$400,東播磨!$F$3:$F$400,"急性期")</f>
        <v>3737</v>
      </c>
      <c r="D34" s="61">
        <f>SUMIFS(東播磨!H$3:H$400,東播磨!$F$3:$F$400,"急性期")</f>
        <v>3687</v>
      </c>
      <c r="E34" s="61">
        <f>SUMIFS(東播磨!I$3:I$400,東播磨!$F$3:$F$400,"急性期")</f>
        <v>50</v>
      </c>
      <c r="F34" s="61">
        <f>SUMIFS(東播磨!J$3:J$400,東播磨!$F$3:$F$400,"急性期")</f>
        <v>3612</v>
      </c>
      <c r="G34" s="61">
        <f>SUMIFS(東播磨!K$3:K$400,東播磨!$F$3:$F$400,"急性期")</f>
        <v>3523</v>
      </c>
      <c r="H34" s="61">
        <f>SUMIFS(東播磨!L$3:L$400,東播磨!$F$3:$F$400,"急性期")</f>
        <v>89</v>
      </c>
    </row>
    <row r="35" spans="1:8">
      <c r="A35" s="245"/>
      <c r="B35" s="74" t="s">
        <v>529</v>
      </c>
      <c r="C35" s="61">
        <f>SUMIFS(東播磨!G$3:G$400,東播磨!$F$3:$F$400,"回復期")</f>
        <v>633</v>
      </c>
      <c r="D35" s="61">
        <f>SUMIFS(東播磨!H$3:H$400,東播磨!$F$3:$F$400,"回復期")</f>
        <v>621</v>
      </c>
      <c r="E35" s="61">
        <f>SUMIFS(東播磨!I$3:I$400,東播磨!$F$3:$F$400,"回復期")</f>
        <v>12</v>
      </c>
      <c r="F35" s="61">
        <f>SUMIFS(東播磨!J$3:J$400,東播磨!$F$3:$F$400,"回復期")</f>
        <v>703</v>
      </c>
      <c r="G35" s="61">
        <f>SUMIFS(東播磨!K$3:K$400,東播磨!$F$3:$F$400,"回復期")</f>
        <v>703</v>
      </c>
      <c r="H35" s="61">
        <f>SUMIFS(東播磨!L$3:L$400,東播磨!$F$3:$F$400,"回復期")</f>
        <v>0</v>
      </c>
    </row>
    <row r="36" spans="1:8">
      <c r="A36" s="245"/>
      <c r="B36" s="74" t="s">
        <v>530</v>
      </c>
      <c r="C36" s="61">
        <f>SUMIFS(東播磨!G$3:G$400,東播磨!$F$3:$F$400,"慢性期")</f>
        <v>1461</v>
      </c>
      <c r="D36" s="61">
        <f>SUMIFS(東播磨!H$3:H$400,東播磨!$F$3:$F$400,"慢性期")</f>
        <v>1461</v>
      </c>
      <c r="E36" s="61">
        <f>SUMIFS(東播磨!I$3:I$400,東播磨!$F$3:$F$400,"慢性期")</f>
        <v>0</v>
      </c>
      <c r="F36" s="61">
        <f>SUMIFS(東播磨!J$3:J$400,東播磨!$F$3:$F$400,"慢性期")</f>
        <v>1512</v>
      </c>
      <c r="G36" s="61">
        <f>SUMIFS(東播磨!K$3:K$400,東播磨!$F$3:$F$400,"慢性期")</f>
        <v>1512</v>
      </c>
      <c r="H36" s="61">
        <f>SUMIFS(東播磨!L$3:L$400,東播磨!$F$3:$F$400,"慢性期")</f>
        <v>0</v>
      </c>
    </row>
    <row r="37" spans="1:8">
      <c r="A37" s="245"/>
      <c r="B37" s="74" t="s">
        <v>539</v>
      </c>
      <c r="C37" s="61">
        <f>SUMIFS(東播磨!G$3:G$400,東播磨!$F$3:$F$400,"休棟中(再開予定)")</f>
        <v>307</v>
      </c>
      <c r="D37" s="61">
        <f>SUMIFS(東播磨!H$3:H$400,東播磨!$F$3:$F$400,"休棟中(再開予定)")</f>
        <v>25</v>
      </c>
      <c r="E37" s="61">
        <f>SUMIFS(東播磨!I$3:I$400,東播磨!$F$3:$F$400,"休棟中(再開予定)")</f>
        <v>282</v>
      </c>
      <c r="F37" s="61">
        <f>SUMIFS(東播磨!J$3:J$400,東播磨!$F$3:$F$400,"休棟中(再開予定)")</f>
        <v>242</v>
      </c>
      <c r="G37" s="61">
        <f>SUMIFS(東播磨!K$3:K$400,東播磨!$F$3:$F$400,"休棟中(再開予定)")</f>
        <v>0</v>
      </c>
      <c r="H37" s="61">
        <f>SUMIFS(東播磨!L$3:L$400,東播磨!$F$3:$F$400,"休棟中(再開予定)")</f>
        <v>242</v>
      </c>
    </row>
    <row r="38" spans="1:8">
      <c r="A38" s="245"/>
      <c r="B38" s="74" t="s">
        <v>540</v>
      </c>
      <c r="C38" s="61">
        <f>SUMIFS(東播磨!G$3:G$400,東播磨!$F$3:$F$400,"休棟中(廃止予定)")</f>
        <v>50</v>
      </c>
      <c r="D38" s="61">
        <f>SUMIFS(東播磨!H$3:H$400,東播磨!$F$3:$F$400,"休棟中(廃止予定)")</f>
        <v>12</v>
      </c>
      <c r="E38" s="61">
        <f>SUMIFS(東播磨!I$3:I$400,東播磨!$F$3:$F$400,"休棟中(廃止予定)")</f>
        <v>38</v>
      </c>
      <c r="F38" s="61">
        <f>SUMIFS(東播磨!J$3:J$400,東播磨!$F$3:$F$400,"休棟中(廃止予定)")</f>
        <v>50</v>
      </c>
      <c r="G38" s="61">
        <f>SUMIFS(東播磨!K$3:K$400,東播磨!$F$3:$F$400,"休棟中(廃止予定)")</f>
        <v>0</v>
      </c>
      <c r="H38" s="61">
        <f>SUMIFS(東播磨!L$3:L$400,東播磨!$F$3:$F$400,"休棟中(廃止予定)")</f>
        <v>50</v>
      </c>
    </row>
    <row r="39" spans="1:8">
      <c r="A39" s="74"/>
      <c r="B39" s="74" t="s">
        <v>495</v>
      </c>
      <c r="C39" s="61">
        <f t="shared" ref="C39:H39" si="4">SUBTOTAL(109,C33:C38)</f>
        <v>6629</v>
      </c>
      <c r="D39" s="61">
        <f t="shared" si="4"/>
        <v>6245</v>
      </c>
      <c r="E39" s="61">
        <f t="shared" si="4"/>
        <v>384</v>
      </c>
      <c r="F39" s="61">
        <f t="shared" si="4"/>
        <v>6551</v>
      </c>
      <c r="G39" s="61">
        <f t="shared" si="4"/>
        <v>6168</v>
      </c>
      <c r="H39" s="61">
        <f t="shared" si="4"/>
        <v>383</v>
      </c>
    </row>
    <row r="40" spans="1:8">
      <c r="A40" s="245" t="s">
        <v>534</v>
      </c>
      <c r="B40" s="74" t="s">
        <v>527</v>
      </c>
      <c r="C40" s="61">
        <f>SUMIFS(北播磨!G$3:G$400,北播磨!$F$3:$F$400,"高度急性期")</f>
        <v>56</v>
      </c>
      <c r="D40" s="61">
        <f>SUMIFS(北播磨!H$3:H$400,北播磨!$F$3:$F$400,"高度急性期")</f>
        <v>56</v>
      </c>
      <c r="E40" s="61">
        <f>SUMIFS(北播磨!I$3:I$400,北播磨!$F$3:$F$400,"高度急性期")</f>
        <v>0</v>
      </c>
      <c r="F40" s="61">
        <f>SUMIFS(北播磨!J$3:J$400,北播磨!$F$3:$F$400,"高度急性期")</f>
        <v>56</v>
      </c>
      <c r="G40" s="61">
        <f>SUMIFS(北播磨!K$3:K$400,北播磨!$F$3:$F$400,"高度急性期")</f>
        <v>56</v>
      </c>
      <c r="H40" s="61">
        <f>SUMIFS(北播磨!L$3:L$400,北播磨!$F$3:$F$400,"高度急性期")</f>
        <v>0</v>
      </c>
    </row>
    <row r="41" spans="1:8">
      <c r="A41" s="245"/>
      <c r="B41" s="74" t="s">
        <v>528</v>
      </c>
      <c r="C41" s="61">
        <f>SUMIFS(北播磨!G$3:G$400,北播磨!$F$3:$F$400,"急性期")</f>
        <v>1718</v>
      </c>
      <c r="D41" s="61">
        <f>SUMIFS(北播磨!H$3:H$400,北播磨!$F$3:$F$400,"急性期")</f>
        <v>1661</v>
      </c>
      <c r="E41" s="61">
        <f>SUMIFS(北播磨!I$3:I$400,北播磨!$F$3:$F$400,"急性期")</f>
        <v>57</v>
      </c>
      <c r="F41" s="61">
        <f>SUMIFS(北播磨!J$3:J$400,北播磨!$F$3:$F$400,"急性期")</f>
        <v>1682</v>
      </c>
      <c r="G41" s="61">
        <f>SUMIFS(北播磨!K$3:K$400,北播磨!$F$3:$F$400,"急性期")</f>
        <v>1640</v>
      </c>
      <c r="H41" s="61">
        <f>SUMIFS(北播磨!L$3:L$400,北播磨!$F$3:$F$400,"急性期")</f>
        <v>42</v>
      </c>
    </row>
    <row r="42" spans="1:8">
      <c r="A42" s="245"/>
      <c r="B42" s="74" t="s">
        <v>529</v>
      </c>
      <c r="C42" s="61">
        <f>SUMIFS(北播磨!G$3:G$400,北播磨!$F$3:$F$400,"回復期")</f>
        <v>518</v>
      </c>
      <c r="D42" s="61">
        <f>SUMIFS(北播磨!H$3:H$400,北播磨!$F$3:$F$400,"回復期")</f>
        <v>512</v>
      </c>
      <c r="E42" s="61">
        <f>SUMIFS(北播磨!I$3:I$400,北播磨!$F$3:$F$400,"回復期")</f>
        <v>6</v>
      </c>
      <c r="F42" s="61">
        <f>SUMIFS(北播磨!J$3:J$400,北播磨!$F$3:$F$400,"回復期")</f>
        <v>582</v>
      </c>
      <c r="G42" s="61">
        <f>SUMIFS(北播磨!K$3:K$400,北播磨!$F$3:$F$400,"回復期")</f>
        <v>582</v>
      </c>
      <c r="H42" s="61">
        <f>SUMIFS(北播磨!L$3:L$400,北播磨!$F$3:$F$400,"回復期")</f>
        <v>0</v>
      </c>
    </row>
    <row r="43" spans="1:8">
      <c r="A43" s="245"/>
      <c r="B43" s="74" t="s">
        <v>530</v>
      </c>
      <c r="C43" s="61">
        <f>SUMIFS(北播磨!G$3:G$400,北播磨!$F$3:$F$400,"慢性期")</f>
        <v>1402</v>
      </c>
      <c r="D43" s="61">
        <f>SUMIFS(北播磨!H$3:H$400,北播磨!$F$3:$F$400,"慢性期")</f>
        <v>1402</v>
      </c>
      <c r="E43" s="61">
        <f>SUMIFS(北播磨!I$3:I$400,北播磨!$F$3:$F$400,"慢性期")</f>
        <v>0</v>
      </c>
      <c r="F43" s="61">
        <f>SUMIFS(北播磨!J$3:J$400,北播磨!$F$3:$F$400,"慢性期")</f>
        <v>1393</v>
      </c>
      <c r="G43" s="61">
        <f>SUMIFS(北播磨!K$3:K$400,北播磨!$F$3:$F$400,"慢性期")</f>
        <v>1393</v>
      </c>
      <c r="H43" s="61">
        <f>SUMIFS(北播磨!L$3:L$400,北播磨!$F$3:$F$400,"慢性期")</f>
        <v>0</v>
      </c>
    </row>
    <row r="44" spans="1:8">
      <c r="A44" s="245"/>
      <c r="B44" s="74" t="s">
        <v>539</v>
      </c>
      <c r="C44" s="61">
        <f>SUMIFS(北播磨!G$3:G$400,北播磨!$F$3:$F$400,"休棟中(再開予定)")</f>
        <v>17</v>
      </c>
      <c r="D44" s="61">
        <f>SUMIFS(北播磨!H$3:H$400,北播磨!$F$3:$F$400,"休棟中(再開予定)")</f>
        <v>3</v>
      </c>
      <c r="E44" s="61">
        <f>SUMIFS(北播磨!I$3:I$400,北播磨!$F$3:$F$400,"休棟中(再開予定)")</f>
        <v>14</v>
      </c>
      <c r="F44" s="61">
        <f>SUMIFS(北播磨!J$3:J$400,北播磨!$F$3:$F$400,"休棟中(再開予定)")</f>
        <v>14</v>
      </c>
      <c r="G44" s="61">
        <f>SUMIFS(北播磨!K$3:K$400,北播磨!$F$3:$F$400,"休棟中(再開予定)")</f>
        <v>0</v>
      </c>
      <c r="H44" s="61">
        <f>SUMIFS(北播磨!L$3:L$400,北播磨!$F$3:$F$400,"休棟中(再開予定)")</f>
        <v>14</v>
      </c>
    </row>
    <row r="45" spans="1:8">
      <c r="A45" s="245"/>
      <c r="B45" s="74" t="s">
        <v>540</v>
      </c>
      <c r="C45" s="61">
        <f>SUMIFS(北播磨!G$3:G$400,北播磨!$F$3:$F$400,"休棟中(廃止予定)")</f>
        <v>25</v>
      </c>
      <c r="D45" s="61">
        <f>SUMIFS(北播磨!H$3:H$400,北播磨!$F$3:$F$400,"休棟中(廃止予定)")</f>
        <v>0</v>
      </c>
      <c r="E45" s="61">
        <f>SUMIFS(北播磨!I$3:I$400,北播磨!$F$3:$F$400,"休棟中(廃止予定)")</f>
        <v>25</v>
      </c>
      <c r="F45" s="61">
        <f>SUMIFS(北播磨!J$3:J$400,北播磨!$F$3:$F$400,"休棟中(廃止予定)")</f>
        <v>25</v>
      </c>
      <c r="G45" s="61">
        <f>SUMIFS(北播磨!K$3:K$400,北播磨!$F$3:$F$400,"休棟中(廃止予定)")</f>
        <v>0</v>
      </c>
      <c r="H45" s="61">
        <f>SUMIFS(北播磨!L$3:L$400,北播磨!$F$3:$F$400,"休棟中(廃止予定)")</f>
        <v>25</v>
      </c>
    </row>
    <row r="46" spans="1:8">
      <c r="A46" s="74"/>
      <c r="B46" s="74" t="s">
        <v>495</v>
      </c>
      <c r="C46" s="61">
        <f t="shared" ref="C46:H46" si="5">SUBTOTAL(109,C40:C45)</f>
        <v>3736</v>
      </c>
      <c r="D46" s="61">
        <f t="shared" si="5"/>
        <v>3634</v>
      </c>
      <c r="E46" s="61">
        <f t="shared" si="5"/>
        <v>102</v>
      </c>
      <c r="F46" s="61">
        <f t="shared" si="5"/>
        <v>3752</v>
      </c>
      <c r="G46" s="61">
        <f t="shared" si="5"/>
        <v>3671</v>
      </c>
      <c r="H46" s="61">
        <f t="shared" si="5"/>
        <v>81</v>
      </c>
    </row>
    <row r="47" spans="1:8">
      <c r="A47" s="245" t="s">
        <v>535</v>
      </c>
      <c r="B47" s="74" t="s">
        <v>527</v>
      </c>
      <c r="C47" s="61">
        <f>SUMIFS(播磨姫路!G$3:G$400,播磨姫路!$F$3:$F$400,"高度急性期")</f>
        <v>743</v>
      </c>
      <c r="D47" s="61">
        <f>SUMIFS(播磨姫路!H$3:H$400,播磨姫路!$F$3:$F$400,"高度急性期")</f>
        <v>743</v>
      </c>
      <c r="E47" s="61">
        <f>SUMIFS(播磨姫路!I$3:I$400,播磨姫路!$F$3:$F$400,"高度急性期")</f>
        <v>0</v>
      </c>
      <c r="F47" s="61">
        <f>SUMIFS(播磨姫路!J$3:J$400,播磨姫路!$F$3:$F$400,"高度急性期")</f>
        <v>1082</v>
      </c>
      <c r="G47" s="61">
        <f>SUMIFS(播磨姫路!K$3:K$400,播磨姫路!$F$3:$F$400,"高度急性期")</f>
        <v>1082</v>
      </c>
      <c r="H47" s="61">
        <f>SUMIFS(播磨姫路!L$3:L$400,播磨姫路!$F$3:$F$400,"高度急性期")</f>
        <v>0</v>
      </c>
    </row>
    <row r="48" spans="1:8">
      <c r="A48" s="245"/>
      <c r="B48" s="74" t="s">
        <v>528</v>
      </c>
      <c r="C48" s="61">
        <f>SUMIFS(播磨姫路!G$3:G$400,播磨姫路!$F$3:$F$400,"急性期")</f>
        <v>4491</v>
      </c>
      <c r="D48" s="61">
        <f>SUMIFS(播磨姫路!H$3:H$400,播磨姫路!$F$3:$F$400,"急性期")</f>
        <v>4376</v>
      </c>
      <c r="E48" s="61">
        <f>SUMIFS(播磨姫路!I$3:I$400,播磨姫路!$F$3:$F$400,"急性期")</f>
        <v>115</v>
      </c>
      <c r="F48" s="61">
        <f>SUMIFS(播磨姫路!J$3:J$400,播磨姫路!$F$3:$F$400,"急性期")</f>
        <v>3914</v>
      </c>
      <c r="G48" s="61">
        <f>SUMIFS(播磨姫路!K$3:K$400,播磨姫路!$F$3:$F$400,"急性期")</f>
        <v>3848</v>
      </c>
      <c r="H48" s="61">
        <f>SUMIFS(播磨姫路!L$3:L$400,播磨姫路!$F$3:$F$400,"急性期")</f>
        <v>66</v>
      </c>
    </row>
    <row r="49" spans="1:8">
      <c r="A49" s="245"/>
      <c r="B49" s="74" t="s">
        <v>529</v>
      </c>
      <c r="C49" s="61">
        <f>SUMIFS(播磨姫路!G$3:G$400,播磨姫路!$F$3:$F$400,"回復期")</f>
        <v>1252</v>
      </c>
      <c r="D49" s="61">
        <f>SUMIFS(播磨姫路!H$3:H$400,播磨姫路!$F$3:$F$400,"回復期")</f>
        <v>1226</v>
      </c>
      <c r="E49" s="61">
        <f>SUMIFS(播磨姫路!I$3:I$400,播磨姫路!$F$3:$F$400,"回復期")</f>
        <v>26</v>
      </c>
      <c r="F49" s="61">
        <f>SUMIFS(播磨姫路!J$3:J$400,播磨姫路!$F$3:$F$400,"回復期")</f>
        <v>1360</v>
      </c>
      <c r="G49" s="61">
        <f>SUMIFS(播磨姫路!K$3:K$400,播磨姫路!$F$3:$F$400,"回復期")</f>
        <v>1318</v>
      </c>
      <c r="H49" s="61">
        <f>SUMIFS(播磨姫路!L$3:L$400,播磨姫路!$F$3:$F$400,"回復期")</f>
        <v>42</v>
      </c>
    </row>
    <row r="50" spans="1:8">
      <c r="A50" s="245"/>
      <c r="B50" s="74" t="s">
        <v>530</v>
      </c>
      <c r="C50" s="61">
        <f>SUMIFS(播磨姫路!G$3:G$400,播磨姫路!$F$3:$F$400,"慢性期")</f>
        <v>1798</v>
      </c>
      <c r="D50" s="61">
        <f>SUMIFS(播磨姫路!H$3:H$400,播磨姫路!$F$3:$F$400,"慢性期")</f>
        <v>1752</v>
      </c>
      <c r="E50" s="61">
        <f>SUMIFS(播磨姫路!I$3:I$400,播磨姫路!$F$3:$F$400,"慢性期")</f>
        <v>46</v>
      </c>
      <c r="F50" s="61">
        <f>SUMIFS(播磨姫路!J$3:J$400,播磨姫路!$F$3:$F$400,"慢性期")</f>
        <v>1842</v>
      </c>
      <c r="G50" s="61">
        <f>SUMIFS(播磨姫路!K$3:K$400,播磨姫路!$F$3:$F$400,"慢性期")</f>
        <v>1794</v>
      </c>
      <c r="H50" s="61">
        <f>SUMIFS(播磨姫路!L$3:L$400,播磨姫路!$F$3:$F$400,"慢性期")</f>
        <v>48</v>
      </c>
    </row>
    <row r="51" spans="1:8">
      <c r="A51" s="245"/>
      <c r="B51" s="74" t="s">
        <v>539</v>
      </c>
      <c r="C51" s="61">
        <f>SUMIFS(播磨姫路!G$3:G$400,播磨姫路!$F$3:$F$400,"休棟中(再開予定)")</f>
        <v>184</v>
      </c>
      <c r="D51" s="61">
        <f>SUMIFS(播磨姫路!H$3:H$400,播磨姫路!$F$3:$F$400,"休棟中(再開予定)")</f>
        <v>19</v>
      </c>
      <c r="E51" s="61">
        <f>SUMIFS(播磨姫路!I$3:I$400,播磨姫路!$F$3:$F$400,"休棟中(再開予定)")</f>
        <v>165</v>
      </c>
      <c r="F51" s="61">
        <f>SUMIFS(播磨姫路!J$3:J$400,播磨姫路!$F$3:$F$400,"休棟中(再開予定)")</f>
        <v>104</v>
      </c>
      <c r="G51" s="61">
        <f>SUMIFS(播磨姫路!K$3:K$400,播磨姫路!$F$3:$F$400,"休棟中(再開予定)")</f>
        <v>0</v>
      </c>
      <c r="H51" s="61">
        <f>SUMIFS(播磨姫路!L$3:L$400,播磨姫路!$F$3:$F$400,"休棟中(再開予定)")</f>
        <v>104</v>
      </c>
    </row>
    <row r="52" spans="1:8">
      <c r="A52" s="245"/>
      <c r="B52" s="74" t="s">
        <v>540</v>
      </c>
      <c r="C52" s="61">
        <f>SUMIFS(播磨姫路!G$3:G$400,播磨姫路!$F$3:$F$400,"休棟中(廃止予定)")</f>
        <v>36</v>
      </c>
      <c r="D52" s="61">
        <f>SUMIFS(播磨姫路!H$3:H$400,播磨姫路!$F$3:$F$400,"休棟中(廃止予定)")</f>
        <v>0</v>
      </c>
      <c r="E52" s="61">
        <f>SUMIFS(播磨姫路!I$3:I$400,播磨姫路!$F$3:$F$400,"休棟中(廃止予定)")</f>
        <v>36</v>
      </c>
      <c r="F52" s="61">
        <f>SUMIFS(播磨姫路!J$3:J$400,播磨姫路!$F$3:$F$400,"休棟中(廃止予定)")</f>
        <v>54</v>
      </c>
      <c r="G52" s="61">
        <f>SUMIFS(播磨姫路!K$3:K$400,播磨姫路!$F$3:$F$400,"休棟中(廃止予定)")</f>
        <v>0</v>
      </c>
      <c r="H52" s="61">
        <f>SUMIFS(播磨姫路!L$3:L$400,播磨姫路!$F$3:$F$400,"休棟中(廃止予定)")</f>
        <v>54</v>
      </c>
    </row>
    <row r="53" spans="1:8">
      <c r="A53" s="74"/>
      <c r="B53" s="74" t="s">
        <v>495</v>
      </c>
      <c r="C53" s="61">
        <f t="shared" ref="C53:H53" si="6">SUBTOTAL(109,C47:C52)</f>
        <v>8504</v>
      </c>
      <c r="D53" s="61">
        <f t="shared" si="6"/>
        <v>8116</v>
      </c>
      <c r="E53" s="61">
        <f t="shared" si="6"/>
        <v>388</v>
      </c>
      <c r="F53" s="61">
        <f t="shared" si="6"/>
        <v>8356</v>
      </c>
      <c r="G53" s="61">
        <f t="shared" si="6"/>
        <v>8042</v>
      </c>
      <c r="H53" s="61">
        <f t="shared" si="6"/>
        <v>314</v>
      </c>
    </row>
    <row r="54" spans="1:8">
      <c r="A54" s="246" t="s">
        <v>1304</v>
      </c>
      <c r="B54" s="76" t="s">
        <v>527</v>
      </c>
      <c r="C54" s="70">
        <f>SUMIFS(播磨姫路!G$3:G$400,播磨姫路!$F$3:$F$400,"高度急性期",播磨姫路!$C$3:$C$400,"K2806中播磨")</f>
        <v>619</v>
      </c>
      <c r="D54" s="70">
        <f>SUMIFS(播磨姫路!H$3:H$400,播磨姫路!$F$3:$F$400,"高度急性期",播磨姫路!$C$3:$C$400,"K2806中播磨")</f>
        <v>619</v>
      </c>
      <c r="E54" s="70">
        <f>SUMIFS(播磨姫路!I$3:I$400,播磨姫路!$F$3:$F$400,"高度急性期",播磨姫路!$C$3:$C$400,"K2806中播磨")</f>
        <v>0</v>
      </c>
      <c r="F54" s="70">
        <f>SUMIFS(播磨姫路!J$3:J$400,播磨姫路!$F$3:$F$400,"高度急性期",播磨姫路!$C$3:$C$400,"K2806中播磨")</f>
        <v>954</v>
      </c>
      <c r="G54" s="70">
        <f>SUMIFS(播磨姫路!K$3:K$400,播磨姫路!$F$3:$F$400,"高度急性期",播磨姫路!$C$3:$C$400,"K2806中播磨")</f>
        <v>954</v>
      </c>
      <c r="H54" s="70">
        <f>SUMIFS(播磨姫路!L$3:L$400,播磨姫路!$F$3:$F$400,"高度急性期",播磨姫路!$C$3:$C$400,"K2806中播磨")</f>
        <v>0</v>
      </c>
    </row>
    <row r="55" spans="1:8">
      <c r="A55" s="246"/>
      <c r="B55" s="76" t="s">
        <v>528</v>
      </c>
      <c r="C55" s="70">
        <f>SUMIFS(播磨姫路!G$3:G$400,播磨姫路!$F$3:$F$400,"急性期",播磨姫路!$C$3:$C$400,"K2806中播磨")</f>
        <v>3001</v>
      </c>
      <c r="D55" s="70">
        <f>SUMIFS(播磨姫路!H$3:H$400,播磨姫路!$F$3:$F$400,"急性期",播磨姫路!$C$3:$C$400,"K2806中播磨")</f>
        <v>2945</v>
      </c>
      <c r="E55" s="70">
        <f>SUMIFS(播磨姫路!I$3:I$400,播磨姫路!$F$3:$F$400,"急性期",播磨姫路!$C$3:$C$400,"K2806中播磨")</f>
        <v>56</v>
      </c>
      <c r="F55" s="70">
        <f>SUMIFS(播磨姫路!J$3:J$400,播磨姫路!$F$3:$F$400,"急性期",播磨姫路!$C$3:$C$400,"K2806中播磨")</f>
        <v>2571</v>
      </c>
      <c r="G55" s="70">
        <f>SUMIFS(播磨姫路!K$3:K$400,播磨姫路!$F$3:$F$400,"急性期",播磨姫路!$C$3:$C$400,"K2806中播磨")</f>
        <v>2537</v>
      </c>
      <c r="H55" s="70">
        <f>SUMIFS(播磨姫路!L$3:L$400,播磨姫路!$F$3:$F$400,"急性期",播磨姫路!$C$3:$C$400,"K2806中播磨")</f>
        <v>34</v>
      </c>
    </row>
    <row r="56" spans="1:8">
      <c r="A56" s="246"/>
      <c r="B56" s="76" t="s">
        <v>529</v>
      </c>
      <c r="C56" s="70">
        <f>SUMIFS(播磨姫路!G$3:G$400,播磨姫路!$F$3:$F$400,"回復期",播磨姫路!$C$3:$C$400,"K2806中播磨")</f>
        <v>889</v>
      </c>
      <c r="D56" s="70">
        <f>SUMIFS(播磨姫路!H$3:H$400,播磨姫路!$F$3:$F$400,"回復期",播磨姫路!$C$3:$C$400,"K2806中播磨")</f>
        <v>863</v>
      </c>
      <c r="E56" s="70">
        <f>SUMIFS(播磨姫路!I$3:I$400,播磨姫路!$F$3:$F$400,"回復期",播磨姫路!$C$3:$C$400,"K2806中播磨")</f>
        <v>26</v>
      </c>
      <c r="F56" s="70">
        <f>SUMIFS(播磨姫路!J$3:J$400,播磨姫路!$F$3:$F$400,"回復期",播磨姫路!$C$3:$C$400,"K2806中播磨")</f>
        <v>911</v>
      </c>
      <c r="G56" s="70">
        <f>SUMIFS(播磨姫路!K$3:K$400,播磨姫路!$F$3:$F$400,"回復期",播磨姫路!$C$3:$C$400,"K2806中播磨")</f>
        <v>890</v>
      </c>
      <c r="H56" s="70">
        <f>SUMIFS(播磨姫路!L$3:L$400,播磨姫路!$F$3:$F$400,"回復期",播磨姫路!$C$3:$C$400,"K2806中播磨")</f>
        <v>21</v>
      </c>
    </row>
    <row r="57" spans="1:8">
      <c r="A57" s="246"/>
      <c r="B57" s="76" t="s">
        <v>530</v>
      </c>
      <c r="C57" s="70">
        <f>SUMIFS(播磨姫路!G$3:G$400,播磨姫路!$F$3:$F$400,"慢性期",播磨姫路!$C$3:$C$400,"K2806中播磨")</f>
        <v>1091</v>
      </c>
      <c r="D57" s="70">
        <f>SUMIFS(播磨姫路!H$3:H$400,播磨姫路!$F$3:$F$400,"慢性期",播磨姫路!$C$3:$C$400,"K2806中播磨")</f>
        <v>1064</v>
      </c>
      <c r="E57" s="70">
        <f>SUMIFS(播磨姫路!I$3:I$400,播磨姫路!$F$3:$F$400,"慢性期",播磨姫路!$C$3:$C$400,"K2806中播磨")</f>
        <v>27</v>
      </c>
      <c r="F57" s="70">
        <f>SUMIFS(播磨姫路!J$3:J$400,播磨姫路!$F$3:$F$400,"慢性期",播磨姫路!$C$3:$C$400,"K2806中播磨")</f>
        <v>1193</v>
      </c>
      <c r="G57" s="70">
        <f>SUMIFS(播磨姫路!K$3:K$400,播磨姫路!$F$3:$F$400,"慢性期",播磨姫路!$C$3:$C$400,"K2806中播磨")</f>
        <v>1185</v>
      </c>
      <c r="H57" s="70">
        <f>SUMIFS(播磨姫路!L$3:L$400,播磨姫路!$F$3:$F$400,"慢性期",播磨姫路!$C$3:$C$400,"K2806中播磨")</f>
        <v>8</v>
      </c>
    </row>
    <row r="58" spans="1:8">
      <c r="A58" s="246"/>
      <c r="B58" s="76" t="s">
        <v>539</v>
      </c>
      <c r="C58" s="70">
        <f>SUMIFS(播磨姫路!G$3:G$400,播磨姫路!$F$3:$F$400,"休棟中(再開予定)",播磨姫路!$C$3:$C$400,"K2806中播磨")</f>
        <v>62</v>
      </c>
      <c r="D58" s="70">
        <f>SUMIFS(播磨姫路!H$3:H$400,播磨姫路!$F$3:$F$400,"休棟中(再開予定)",播磨姫路!$C$3:$C$400,"K2806中播磨")</f>
        <v>0</v>
      </c>
      <c r="E58" s="70">
        <f>SUMIFS(播磨姫路!I$3:I$400,播磨姫路!$F$3:$F$400,"休棟中(再開予定)",播磨姫路!$C$3:$C$400,"K2806中播磨")</f>
        <v>62</v>
      </c>
      <c r="F58" s="70">
        <f>SUMIFS(播磨姫路!J$3:J$400,播磨姫路!$F$3:$F$400,"休棟中(再開予定)",播磨姫路!$C$3:$C$400,"K2806中播磨")</f>
        <v>30</v>
      </c>
      <c r="G58" s="70">
        <f>SUMIFS(播磨姫路!K$3:K$400,播磨姫路!$F$3:$F$400,"休棟中(再開予定)",播磨姫路!$C$3:$C$400,"K2806中播磨")</f>
        <v>0</v>
      </c>
      <c r="H58" s="70">
        <f>SUMIFS(播磨姫路!L$3:L$400,播磨姫路!$F$3:$F$400,"休棟中(再開予定)",播磨姫路!$C$3:$C$400,"K2806中播磨")</f>
        <v>30</v>
      </c>
    </row>
    <row r="59" spans="1:8">
      <c r="A59" s="246"/>
      <c r="B59" s="76" t="s">
        <v>540</v>
      </c>
      <c r="C59" s="70">
        <f>SUMIFS(播磨姫路!G$3:G$400,播磨姫路!$F$3:$F$400,"休棟中(廃止予定)",播磨姫路!$C$3:$C$400,"K2806中播磨")</f>
        <v>19</v>
      </c>
      <c r="D59" s="70">
        <f>SUMIFS(播磨姫路!H$3:H$400,播磨姫路!$F$3:$F$400,"休棟中(廃止予定)",播磨姫路!$C$3:$C$400,"K2806中播磨")</f>
        <v>0</v>
      </c>
      <c r="E59" s="70">
        <f>SUMIFS(播磨姫路!I$3:I$400,播磨姫路!$F$3:$F$400,"休棟中(廃止予定)",播磨姫路!$C$3:$C$400,"K2806中播磨")</f>
        <v>19</v>
      </c>
      <c r="F59" s="70">
        <f>SUMIFS(播磨姫路!J$3:J$400,播磨姫路!$F$3:$F$400,"休棟中(廃止予定)",播磨姫路!$C$3:$C$400,"K2806中播磨")</f>
        <v>37</v>
      </c>
      <c r="G59" s="70">
        <f>SUMIFS(播磨姫路!K$3:K$400,播磨姫路!$F$3:$F$400,"休棟中(廃止予定)",播磨姫路!$C$3:$C$400,"K2806中播磨")</f>
        <v>0</v>
      </c>
      <c r="H59" s="70">
        <f>SUMIFS(播磨姫路!L$3:L$400,播磨姫路!$F$3:$F$400,"休棟中(廃止予定)",播磨姫路!$C$3:$C$400,"K2806中播磨")</f>
        <v>37</v>
      </c>
    </row>
    <row r="60" spans="1:8">
      <c r="A60" s="76"/>
      <c r="B60" s="76" t="s">
        <v>480</v>
      </c>
      <c r="C60" s="70">
        <f t="shared" ref="C60:H60" si="7">SUBTOTAL(109,C54:C59)</f>
        <v>5681</v>
      </c>
      <c r="D60" s="70">
        <f t="shared" si="7"/>
        <v>5491</v>
      </c>
      <c r="E60" s="70">
        <f t="shared" si="7"/>
        <v>190</v>
      </c>
      <c r="F60" s="70">
        <f t="shared" si="7"/>
        <v>5696</v>
      </c>
      <c r="G60" s="70">
        <f t="shared" si="7"/>
        <v>5566</v>
      </c>
      <c r="H60" s="70">
        <f t="shared" si="7"/>
        <v>130</v>
      </c>
    </row>
    <row r="61" spans="1:8">
      <c r="A61" s="246" t="s">
        <v>1305</v>
      </c>
      <c r="B61" s="76" t="s">
        <v>527</v>
      </c>
      <c r="C61" s="70">
        <f>SUMIFS(播磨姫路!G$3:G$400,播磨姫路!$F$3:$F$400,"高度急性期",播磨姫路!$C$3:$C$400,"K2807西播磨")</f>
        <v>124</v>
      </c>
      <c r="D61" s="70">
        <f>SUMIFS(播磨姫路!H$3:H$400,播磨姫路!$F$3:$F$400,"高度急性期",播磨姫路!$C$3:$C$400,"K2807西播磨")</f>
        <v>124</v>
      </c>
      <c r="E61" s="70">
        <f>SUMIFS(播磨姫路!I$3:I$400,播磨姫路!$F$3:$F$400,"高度急性期",播磨姫路!$C$3:$C$400,"K2807西播磨")</f>
        <v>0</v>
      </c>
      <c r="F61" s="70">
        <f>SUMIFS(播磨姫路!J$3:J$400,播磨姫路!$F$3:$F$400,"高度急性期",播磨姫路!$C$3:$C$400,"K2807西播磨")</f>
        <v>128</v>
      </c>
      <c r="G61" s="70">
        <f>SUMIFS(播磨姫路!K$3:K$400,播磨姫路!$F$3:$F$400,"高度急性期",播磨姫路!$C$3:$C$400,"K2807西播磨")</f>
        <v>128</v>
      </c>
      <c r="H61" s="70">
        <f>SUMIFS(播磨姫路!L$3:L$400,播磨姫路!$F$3:$F$400,"高度急性期",播磨姫路!$C$3:$C$400,"K2807西播磨")</f>
        <v>0</v>
      </c>
    </row>
    <row r="62" spans="1:8">
      <c r="A62" s="246"/>
      <c r="B62" s="76" t="s">
        <v>528</v>
      </c>
      <c r="C62" s="70">
        <f>SUMIFS(播磨姫路!G$3:G$400,播磨姫路!$F$3:$F$400,"急性期",播磨姫路!$C$3:$C$400,"K2807西播磨")</f>
        <v>1490</v>
      </c>
      <c r="D62" s="70">
        <f>SUMIFS(播磨姫路!H$3:H$400,播磨姫路!$F$3:$F$400,"急性期",播磨姫路!$C$3:$C$400,"K2807西播磨")</f>
        <v>1431</v>
      </c>
      <c r="E62" s="70">
        <f>SUMIFS(播磨姫路!I$3:I$400,播磨姫路!$F$3:$F$400,"急性期",播磨姫路!$C$3:$C$400,"K2807西播磨")</f>
        <v>59</v>
      </c>
      <c r="F62" s="70">
        <f>SUMIFS(播磨姫路!J$3:J$400,播磨姫路!$F$3:$F$400,"急性期",播磨姫路!$C$3:$C$400,"K2807西播磨")</f>
        <v>1343</v>
      </c>
      <c r="G62" s="70">
        <f>SUMIFS(播磨姫路!K$3:K$400,播磨姫路!$F$3:$F$400,"急性期",播磨姫路!$C$3:$C$400,"K2807西播磨")</f>
        <v>1311</v>
      </c>
      <c r="H62" s="70">
        <f>SUMIFS(播磨姫路!L$3:L$400,播磨姫路!$F$3:$F$400,"急性期",播磨姫路!$C$3:$C$400,"K2807西播磨")</f>
        <v>32</v>
      </c>
    </row>
    <row r="63" spans="1:8">
      <c r="A63" s="246"/>
      <c r="B63" s="76" t="s">
        <v>529</v>
      </c>
      <c r="C63" s="70">
        <f>SUMIFS(播磨姫路!G$3:G$400,播磨姫路!$F$3:$F$400,"回復期",播磨姫路!$C$3:$C$400,"K2807西播磨")</f>
        <v>363</v>
      </c>
      <c r="D63" s="70">
        <f>SUMIFS(播磨姫路!H$3:H$400,播磨姫路!$F$3:$F$400,"回復期",播磨姫路!$C$3:$C$400,"K2807西播磨")</f>
        <v>363</v>
      </c>
      <c r="E63" s="70">
        <f>SUMIFS(播磨姫路!I$3:I$400,播磨姫路!$F$3:$F$400,"回復期",播磨姫路!$C$3:$C$400,"K2807西播磨")</f>
        <v>0</v>
      </c>
      <c r="F63" s="70">
        <f>SUMIFS(播磨姫路!J$3:J$400,播磨姫路!$F$3:$F$400,"回復期",播磨姫路!$C$3:$C$400,"K2807西播磨")</f>
        <v>449</v>
      </c>
      <c r="G63" s="70">
        <f>SUMIFS(播磨姫路!K$3:K$400,播磨姫路!$F$3:$F$400,"回復期",播磨姫路!$C$3:$C$400,"K2807西播磨")</f>
        <v>428</v>
      </c>
      <c r="H63" s="70">
        <f>SUMIFS(播磨姫路!L$3:L$400,播磨姫路!$F$3:$F$400,"回復期",播磨姫路!$C$3:$C$400,"K2807西播磨")</f>
        <v>21</v>
      </c>
    </row>
    <row r="64" spans="1:8">
      <c r="A64" s="246"/>
      <c r="B64" s="76" t="s">
        <v>530</v>
      </c>
      <c r="C64" s="70">
        <f>SUMIFS(播磨姫路!G$3:G$400,播磨姫路!$F$3:$F$400,"慢性期",播磨姫路!$C$3:$C$400,"K2807西播磨")</f>
        <v>707</v>
      </c>
      <c r="D64" s="70">
        <f>SUMIFS(播磨姫路!H$3:H$400,播磨姫路!$F$3:$F$400,"慢性期",播磨姫路!$C$3:$C$400,"K2807西播磨")</f>
        <v>688</v>
      </c>
      <c r="E64" s="70">
        <f>SUMIFS(播磨姫路!I$3:I$400,播磨姫路!$F$3:$F$400,"慢性期",播磨姫路!$C$3:$C$400,"K2807西播磨")</f>
        <v>19</v>
      </c>
      <c r="F64" s="70">
        <f>SUMIFS(播磨姫路!J$3:J$400,播磨姫路!$F$3:$F$400,"慢性期",播磨姫路!$C$3:$C$400,"K2807西播磨")</f>
        <v>649</v>
      </c>
      <c r="G64" s="70">
        <f>SUMIFS(播磨姫路!K$3:K$400,播磨姫路!$F$3:$F$400,"慢性期",播磨姫路!$C$3:$C$400,"K2807西播磨")</f>
        <v>609</v>
      </c>
      <c r="H64" s="70">
        <f>SUMIFS(播磨姫路!L$3:L$400,播磨姫路!$F$3:$F$400,"慢性期",播磨姫路!$C$3:$C$400,"K2807西播磨")</f>
        <v>40</v>
      </c>
    </row>
    <row r="65" spans="1:8">
      <c r="A65" s="246"/>
      <c r="B65" s="76" t="s">
        <v>539</v>
      </c>
      <c r="C65" s="70">
        <f>SUMIFS(播磨姫路!G$3:G$400,播磨姫路!$F$3:$F$400,"休棟中(再開予定)",播磨姫路!$C$3:$C$400,"K2807西播磨")</f>
        <v>122</v>
      </c>
      <c r="D65" s="70">
        <f>SUMIFS(播磨姫路!H$3:H$400,播磨姫路!$F$3:$F$400,"休棟中(再開予定)",播磨姫路!$C$3:$C$400,"K2807西播磨")</f>
        <v>19</v>
      </c>
      <c r="E65" s="70">
        <f>SUMIFS(播磨姫路!I$3:I$400,播磨姫路!$F$3:$F$400,"休棟中(再開予定)",播磨姫路!$C$3:$C$400,"K2807西播磨")</f>
        <v>103</v>
      </c>
      <c r="F65" s="70">
        <f>SUMIFS(播磨姫路!J$3:J$400,播磨姫路!$F$3:$F$400,"休棟中(再開予定)",播磨姫路!$C$3:$C$400,"K2807西播磨")</f>
        <v>74</v>
      </c>
      <c r="G65" s="70">
        <f>SUMIFS(播磨姫路!K$3:K$400,播磨姫路!$F$3:$F$400,"休棟中(再開予定)",播磨姫路!$C$3:$C$400,"K2807西播磨")</f>
        <v>0</v>
      </c>
      <c r="H65" s="70">
        <f>SUMIFS(播磨姫路!L$3:L$400,播磨姫路!$F$3:$F$400,"休棟中(再開予定)",播磨姫路!$C$3:$C$400,"K2807西播磨")</f>
        <v>74</v>
      </c>
    </row>
    <row r="66" spans="1:8">
      <c r="A66" s="246"/>
      <c r="B66" s="76" t="s">
        <v>540</v>
      </c>
      <c r="C66" s="70">
        <f>SUMIFS(播磨姫路!G$3:G$400,播磨姫路!$F$3:$F$400,"休棟中(廃止予定)",播磨姫路!$C$3:$C$400,"K2807西播磨")</f>
        <v>17</v>
      </c>
      <c r="D66" s="70">
        <f>SUMIFS(播磨姫路!H$3:H$400,播磨姫路!$F$3:$F$400,"休棟中(廃止予定)",播磨姫路!$C$3:$C$400,"K2807西播磨")</f>
        <v>0</v>
      </c>
      <c r="E66" s="70">
        <f>SUMIFS(播磨姫路!I$3:I$400,播磨姫路!$F$3:$F$400,"休棟中(廃止予定)",播磨姫路!$C$3:$C$400,"K2807西播磨")</f>
        <v>17</v>
      </c>
      <c r="F66" s="70">
        <f>SUMIFS(播磨姫路!J$3:J$400,播磨姫路!$F$3:$F$400,"休棟中(廃止予定)",播磨姫路!$C$3:$C$400,"K2807西播磨")</f>
        <v>17</v>
      </c>
      <c r="G66" s="70">
        <f>SUMIFS(播磨姫路!K$3:K$400,播磨姫路!$F$3:$F$400,"休棟中(廃止予定)",播磨姫路!$C$3:$C$400,"K2807西播磨")</f>
        <v>0</v>
      </c>
      <c r="H66" s="70">
        <f>SUMIFS(播磨姫路!L$3:L$400,播磨姫路!$F$3:$F$400,"休棟中(廃止予定)",播磨姫路!$C$3:$C$400,"K2807西播磨")</f>
        <v>17</v>
      </c>
    </row>
    <row r="67" spans="1:8">
      <c r="A67" s="76"/>
      <c r="B67" s="76" t="s">
        <v>480</v>
      </c>
      <c r="C67" s="70">
        <f t="shared" ref="C67:H67" si="8">SUBTOTAL(109,C61:C66)</f>
        <v>2823</v>
      </c>
      <c r="D67" s="70">
        <f t="shared" si="8"/>
        <v>2625</v>
      </c>
      <c r="E67" s="70">
        <f t="shared" si="8"/>
        <v>198</v>
      </c>
      <c r="F67" s="70">
        <f t="shared" si="8"/>
        <v>2660</v>
      </c>
      <c r="G67" s="70">
        <f t="shared" si="8"/>
        <v>2476</v>
      </c>
      <c r="H67" s="70">
        <f t="shared" si="8"/>
        <v>184</v>
      </c>
    </row>
    <row r="68" spans="1:8">
      <c r="A68" s="245" t="s">
        <v>536</v>
      </c>
      <c r="B68" s="74" t="s">
        <v>527</v>
      </c>
      <c r="C68" s="61">
        <f>SUMIFS(但馬!G$3:G$399,但馬!$F$3:$F$399,"高度急性期")</f>
        <v>26</v>
      </c>
      <c r="D68" s="61">
        <f>SUMIFS(但馬!H$3:H$399,但馬!$F$3:$F$399,"高度急性期")</f>
        <v>24</v>
      </c>
      <c r="E68" s="61">
        <f>SUMIFS(但馬!I$3:I$399,但馬!$F$3:$F$399,"高度急性期")</f>
        <v>2</v>
      </c>
      <c r="F68" s="61">
        <f>SUMIFS(但馬!J$3:J$399,但馬!$F$3:$F$399,"高度急性期")</f>
        <v>26</v>
      </c>
      <c r="G68" s="61">
        <f>SUMIFS(但馬!K$3:K$399,但馬!$F$3:$F$399,"高度急性期")</f>
        <v>24</v>
      </c>
      <c r="H68" s="61">
        <f>SUMIFS(但馬!L$3:L$399,但馬!$F$3:$F$399,"高度急性期")</f>
        <v>2</v>
      </c>
    </row>
    <row r="69" spans="1:8">
      <c r="A69" s="245"/>
      <c r="B69" s="74" t="s">
        <v>528</v>
      </c>
      <c r="C69" s="61">
        <f>SUMIFS(但馬!G$3:G$399,但馬!$F$3:$F$399,"急性期")</f>
        <v>945</v>
      </c>
      <c r="D69" s="61">
        <f>SUMIFS(但馬!H$3:H$399,但馬!$F$3:$F$399,"急性期")</f>
        <v>881</v>
      </c>
      <c r="E69" s="61">
        <f>SUMIFS(但馬!I$3:I$399,但馬!$F$3:$F$399,"急性期")</f>
        <v>64</v>
      </c>
      <c r="F69" s="61">
        <f>SUMIFS(但馬!J$3:J$399,但馬!$F$3:$F$399,"急性期")</f>
        <v>844</v>
      </c>
      <c r="G69" s="61">
        <f>SUMIFS(但馬!K$3:K$399,但馬!$F$3:$F$399,"急性期")</f>
        <v>764</v>
      </c>
      <c r="H69" s="61">
        <f>SUMIFS(但馬!L$3:L$399,但馬!$F$3:$F$399,"急性期")</f>
        <v>80</v>
      </c>
    </row>
    <row r="70" spans="1:8">
      <c r="A70" s="245"/>
      <c r="B70" s="74" t="s">
        <v>529</v>
      </c>
      <c r="C70" s="61">
        <f>SUMIFS(但馬!G$3:G$399,但馬!$F$3:$F$399,"回復期")</f>
        <v>241</v>
      </c>
      <c r="D70" s="61">
        <f>SUMIFS(但馬!H$3:H$399,但馬!$F$3:$F$399,"回復期")</f>
        <v>193</v>
      </c>
      <c r="E70" s="61">
        <f>SUMIFS(但馬!I$3:I$399,但馬!$F$3:$F$399,"回復期")</f>
        <v>48</v>
      </c>
      <c r="F70" s="61">
        <f>SUMIFS(但馬!J$3:J$399,但馬!$F$3:$F$399,"回復期")</f>
        <v>245</v>
      </c>
      <c r="G70" s="61">
        <f>SUMIFS(但馬!K$3:K$399,但馬!$F$3:$F$399,"回復期")</f>
        <v>219</v>
      </c>
      <c r="H70" s="61">
        <f>SUMIFS(但馬!L$3:L$399,但馬!$F$3:$F$399,"回復期")</f>
        <v>26</v>
      </c>
    </row>
    <row r="71" spans="1:8">
      <c r="A71" s="245"/>
      <c r="B71" s="74" t="s">
        <v>530</v>
      </c>
      <c r="C71" s="61">
        <f>SUMIFS(但馬!G$3:G$399,但馬!$F$3:$F$399,"慢性期")</f>
        <v>212</v>
      </c>
      <c r="D71" s="61">
        <f>SUMIFS(但馬!H$3:H$399,但馬!$F$3:$F$399,"慢性期")</f>
        <v>181</v>
      </c>
      <c r="E71" s="61">
        <f>SUMIFS(但馬!I$3:I$399,但馬!$F$3:$F$399,"慢性期")</f>
        <v>31</v>
      </c>
      <c r="F71" s="61">
        <f>SUMIFS(但馬!J$3:J$399,但馬!$F$3:$F$399,"慢性期")</f>
        <v>216</v>
      </c>
      <c r="G71" s="61">
        <f>SUMIFS(但馬!K$3:K$399,但馬!$F$3:$F$399,"慢性期")</f>
        <v>175</v>
      </c>
      <c r="H71" s="61">
        <f>SUMIFS(但馬!L$3:L$399,但馬!$F$3:$F$399,"慢性期")</f>
        <v>41</v>
      </c>
    </row>
    <row r="72" spans="1:8" ht="15" customHeight="1">
      <c r="A72" s="245"/>
      <c r="B72" s="74" t="s">
        <v>539</v>
      </c>
      <c r="C72" s="61">
        <f>SUMIFS(但馬!G$3:G$399,但馬!$F$3:$F$399,"休棟中(再開予定)")</f>
        <v>6</v>
      </c>
      <c r="D72" s="61">
        <f>SUMIFS(但馬!H$3:H$399,但馬!$F$3:$F$399,"休棟中(再開予定)")</f>
        <v>0</v>
      </c>
      <c r="E72" s="61">
        <f>SUMIFS(但馬!I$3:I$399,但馬!$F$3:$F$399,"休棟中(再開予定)")</f>
        <v>6</v>
      </c>
      <c r="F72" s="61">
        <f>SUMIFS(但馬!J$3:J$399,但馬!$F$3:$F$399,"休棟中(再開予定)")</f>
        <v>57</v>
      </c>
      <c r="G72" s="61">
        <f>SUMIFS(但馬!K$3:K$399,但馬!$F$3:$F$399,"休棟中(再開予定)")</f>
        <v>39</v>
      </c>
      <c r="H72" s="61">
        <f>SUMIFS(但馬!L$3:L$399,但馬!$F$3:$F$399,"休棟中(再開予定)")</f>
        <v>18</v>
      </c>
    </row>
    <row r="73" spans="1:8">
      <c r="A73" s="245"/>
      <c r="B73" s="74" t="s">
        <v>540</v>
      </c>
      <c r="C73" s="61">
        <f>SUMIFS(但馬!G$3:G$399,但馬!$F$3:$F$399,"休棟中(廃止予定)")</f>
        <v>0</v>
      </c>
      <c r="D73" s="61">
        <f>SUMIFS(但馬!H$3:H$399,但馬!$F$3:$F$399,"休棟中(廃止予定)")</f>
        <v>0</v>
      </c>
      <c r="E73" s="61">
        <f>SUMIFS(但馬!I$3:I$399,但馬!$F$3:$F$399,"休棟中(廃止予定)")</f>
        <v>0</v>
      </c>
      <c r="F73" s="61">
        <f>SUMIFS(但馬!J$3:J$399,但馬!$F$3:$F$399,"休棟中(廃止予定)")</f>
        <v>36</v>
      </c>
      <c r="G73" s="61">
        <f>SUMIFS(但馬!K$3:K$399,但馬!$F$3:$F$399,"休棟中(廃止予定)")</f>
        <v>26</v>
      </c>
      <c r="H73" s="61">
        <f>SUMIFS(但馬!L$3:L$399,但馬!$F$3:$F$399,"休棟中(廃止予定)")</f>
        <v>10</v>
      </c>
    </row>
    <row r="74" spans="1:8">
      <c r="A74" s="74"/>
      <c r="B74" s="74" t="s">
        <v>495</v>
      </c>
      <c r="C74" s="61">
        <f t="shared" ref="C74:H74" si="9">SUBTOTAL(109,C68:C73)</f>
        <v>1430</v>
      </c>
      <c r="D74" s="61">
        <f t="shared" si="9"/>
        <v>1279</v>
      </c>
      <c r="E74" s="61">
        <f t="shared" si="9"/>
        <v>151</v>
      </c>
      <c r="F74" s="61">
        <f t="shared" si="9"/>
        <v>1424</v>
      </c>
      <c r="G74" s="61">
        <f t="shared" si="9"/>
        <v>1247</v>
      </c>
      <c r="H74" s="61">
        <f t="shared" si="9"/>
        <v>177</v>
      </c>
    </row>
    <row r="75" spans="1:8">
      <c r="A75" s="245" t="s">
        <v>537</v>
      </c>
      <c r="B75" s="74" t="s">
        <v>527</v>
      </c>
      <c r="C75" s="61">
        <f>SUMIFS(丹波!G$3:G$400,丹波!$F$3:$F$400,"高度急性期")</f>
        <v>4</v>
      </c>
      <c r="D75" s="61">
        <f>SUMIFS(丹波!H$3:H$400,丹波!$F$3:$F$400,"高度急性期")</f>
        <v>4</v>
      </c>
      <c r="E75" s="61">
        <f>SUMIFS(丹波!I$3:I$400,丹波!$F$3:$F$400,"高度急性期")</f>
        <v>0</v>
      </c>
      <c r="F75" s="61">
        <f>SUMIFS(丹波!J$3:J$400,丹波!$F$3:$F$400,"高度急性期")</f>
        <v>4</v>
      </c>
      <c r="G75" s="61">
        <f>SUMIFS(丹波!K$3:K$400,丹波!$F$3:$F$400,"高度急性期")</f>
        <v>4</v>
      </c>
      <c r="H75" s="61">
        <f>SUMIFS(丹波!L$3:L$400,丹波!$F$3:$F$400,"高度急性期")</f>
        <v>0</v>
      </c>
    </row>
    <row r="76" spans="1:8">
      <c r="A76" s="245"/>
      <c r="B76" s="74" t="s">
        <v>528</v>
      </c>
      <c r="C76" s="61">
        <f>SUMIFS(丹波!G$3:G$400,丹波!$F$3:$F$400,"急性期")</f>
        <v>622</v>
      </c>
      <c r="D76" s="61">
        <f>SUMIFS(丹波!H$3:H$400,丹波!$F$3:$F$400,"急性期")</f>
        <v>557</v>
      </c>
      <c r="E76" s="61">
        <f>SUMIFS(丹波!I$3:I$400,丹波!$F$3:$F$400,"急性期")</f>
        <v>65</v>
      </c>
      <c r="F76" s="61">
        <f>SUMIFS(丹波!J$3:J$400,丹波!$F$3:$F$400,"急性期")</f>
        <v>578</v>
      </c>
      <c r="G76" s="61">
        <f>SUMIFS(丹波!K$3:K$400,丹波!$F$3:$F$400,"急性期")</f>
        <v>520</v>
      </c>
      <c r="H76" s="61">
        <f>SUMIFS(丹波!L$3:L$400,丹波!$F$3:$F$400,"急性期")</f>
        <v>58</v>
      </c>
    </row>
    <row r="77" spans="1:8">
      <c r="A77" s="245"/>
      <c r="B77" s="74" t="s">
        <v>529</v>
      </c>
      <c r="C77" s="61">
        <f>SUMIFS(丹波!G$3:G$400,丹波!$F$3:$F$400,"回復期")</f>
        <v>84</v>
      </c>
      <c r="D77" s="61">
        <f>SUMIFS(丹波!H$3:H$400,丹波!$F$3:$F$400,"回復期")</f>
        <v>84</v>
      </c>
      <c r="E77" s="61">
        <f>SUMIFS(丹波!I$3:I$400,丹波!$F$3:$F$400,"回復期")</f>
        <v>0</v>
      </c>
      <c r="F77" s="61">
        <f>SUMIFS(丹波!J$3:J$400,丹波!$F$3:$F$400,"回復期")</f>
        <v>128</v>
      </c>
      <c r="G77" s="61">
        <f>SUMIFS(丹波!K$3:K$400,丹波!$F$3:$F$400,"回復期")</f>
        <v>88</v>
      </c>
      <c r="H77" s="61">
        <f>SUMIFS(丹波!L$3:L$400,丹波!$F$3:$F$400,"回復期")</f>
        <v>40</v>
      </c>
    </row>
    <row r="78" spans="1:8">
      <c r="A78" s="245"/>
      <c r="B78" s="74" t="s">
        <v>530</v>
      </c>
      <c r="C78" s="61">
        <f>SUMIFS(丹波!G$3:G$400,丹波!$F$3:$F$400,"慢性期")</f>
        <v>461</v>
      </c>
      <c r="D78" s="61">
        <f>SUMIFS(丹波!H$3:H$400,丹波!$F$3:$F$400,"慢性期")</f>
        <v>434</v>
      </c>
      <c r="E78" s="61">
        <f>SUMIFS(丹波!I$3:I$400,丹波!$F$3:$F$400,"慢性期")</f>
        <v>27</v>
      </c>
      <c r="F78" s="61">
        <f>SUMIFS(丹波!J$3:J$400,丹波!$F$3:$F$400,"慢性期")</f>
        <v>461</v>
      </c>
      <c r="G78" s="61">
        <f>SUMIFS(丹波!K$3:K$400,丹波!$F$3:$F$400,"慢性期")</f>
        <v>429</v>
      </c>
      <c r="H78" s="61">
        <f>SUMIFS(丹波!L$3:L$400,丹波!$F$3:$F$400,"慢性期")</f>
        <v>32</v>
      </c>
    </row>
    <row r="79" spans="1:8">
      <c r="A79" s="245"/>
      <c r="B79" s="74" t="s">
        <v>539</v>
      </c>
      <c r="C79" s="61">
        <f>SUMIFS(丹波!G$3:G$400,丹波!$F$3:$F$400,"休棟中(再開予定)")</f>
        <v>0</v>
      </c>
      <c r="D79" s="61">
        <f>SUMIFS(丹波!H$3:H$400,丹波!$F$3:$F$400,"休棟中(再開予定)")</f>
        <v>0</v>
      </c>
      <c r="E79" s="61">
        <f>SUMIFS(丹波!I$3:I$400,丹波!$F$3:$F$400,"休棟中(再開予定)")</f>
        <v>0</v>
      </c>
      <c r="F79" s="61">
        <f>SUMIFS(丹波!J$3:J$400,丹波!$F$3:$F$400,"休棟中(再開予定)")</f>
        <v>0</v>
      </c>
      <c r="G79" s="61">
        <f>SUMIFS(丹波!K$3:K$400,丹波!$F$3:$F$400,"休棟中(再開予定)")</f>
        <v>0</v>
      </c>
      <c r="H79" s="61">
        <f>SUMIFS(丹波!L$3:L$400,丹波!$F$3:$F$400,"休棟中(再開予定)")</f>
        <v>0</v>
      </c>
    </row>
    <row r="80" spans="1:8">
      <c r="A80" s="245"/>
      <c r="B80" s="74" t="s">
        <v>540</v>
      </c>
      <c r="C80" s="61">
        <f>SUMIFS(丹波!G$3:G$400,丹波!$F$3:$F$400,"休棟中(廃止予定)")</f>
        <v>92</v>
      </c>
      <c r="D80" s="61">
        <f>SUMIFS(丹波!H$3:H$400,丹波!$F$3:$F$400,"休棟中(廃止予定)")</f>
        <v>0</v>
      </c>
      <c r="E80" s="61">
        <f>SUMIFS(丹波!I$3:I$400,丹波!$F$3:$F$400,"休棟中(廃止予定)")</f>
        <v>92</v>
      </c>
      <c r="F80" s="61">
        <f>SUMIFS(丹波!J$3:J$400,丹波!$F$3:$F$400,"休棟中(廃止予定)")</f>
        <v>92</v>
      </c>
      <c r="G80" s="61">
        <f>SUMIFS(丹波!K$3:K$400,丹波!$F$3:$F$400,"休棟中(廃止予定)")</f>
        <v>0</v>
      </c>
      <c r="H80" s="61">
        <f>SUMIFS(丹波!L$3:L$400,丹波!$F$3:$F$400,"休棟中(廃止予定)")</f>
        <v>92</v>
      </c>
    </row>
    <row r="81" spans="1:8">
      <c r="A81" s="74"/>
      <c r="B81" s="74" t="s">
        <v>495</v>
      </c>
      <c r="C81" s="61">
        <f t="shared" ref="C81:H81" si="10">SUBTOTAL(109,C75:C80)</f>
        <v>1263</v>
      </c>
      <c r="D81" s="61">
        <f t="shared" si="10"/>
        <v>1079</v>
      </c>
      <c r="E81" s="61">
        <f t="shared" si="10"/>
        <v>184</v>
      </c>
      <c r="F81" s="61">
        <f t="shared" si="10"/>
        <v>1263</v>
      </c>
      <c r="G81" s="61">
        <f t="shared" si="10"/>
        <v>1041</v>
      </c>
      <c r="H81" s="61">
        <f t="shared" si="10"/>
        <v>222</v>
      </c>
    </row>
    <row r="82" spans="1:8">
      <c r="A82" s="245" t="s">
        <v>538</v>
      </c>
      <c r="B82" s="74" t="s">
        <v>527</v>
      </c>
      <c r="C82" s="61">
        <f>SUMIFS(淡路!G$3:G$394,淡路!$F$3:$F$394,"高度急性期")</f>
        <v>99</v>
      </c>
      <c r="D82" s="61">
        <f>SUMIFS(淡路!H$3:H$394,淡路!$F$3:$F$394,"高度急性期")</f>
        <v>99</v>
      </c>
      <c r="E82" s="61">
        <f>SUMIFS(淡路!I$3:I$394,淡路!$F$3:$F$394,"高度急性期")</f>
        <v>0</v>
      </c>
      <c r="F82" s="61">
        <f>SUMIFS(淡路!J$3:J$394,淡路!$F$3:$F$394,"高度急性期")</f>
        <v>99</v>
      </c>
      <c r="G82" s="61">
        <f>SUMIFS(淡路!K$3:K$394,淡路!$F$3:$F$394,"高度急性期")</f>
        <v>99</v>
      </c>
      <c r="H82" s="61">
        <f>SUMIFS(淡路!L$3:L$394,淡路!$F$3:$F$394,"高度急性期")</f>
        <v>0</v>
      </c>
    </row>
    <row r="83" spans="1:8">
      <c r="A83" s="245"/>
      <c r="B83" s="74" t="s">
        <v>528</v>
      </c>
      <c r="C83" s="61">
        <f>SUMIFS(淡路!G$3:G$394,淡路!$F$3:$F$394,"急性期")</f>
        <v>564</v>
      </c>
      <c r="D83" s="61">
        <f>SUMIFS(淡路!H$3:H$394,淡路!$F$3:$F$394,"急性期")</f>
        <v>564</v>
      </c>
      <c r="E83" s="61">
        <f>SUMIFS(淡路!I$3:I$394,淡路!$F$3:$F$394,"急性期")</f>
        <v>0</v>
      </c>
      <c r="F83" s="61">
        <f>SUMIFS(淡路!J$3:J$394,淡路!$F$3:$F$394,"急性期")</f>
        <v>601</v>
      </c>
      <c r="G83" s="61">
        <f>SUMIFS(淡路!K$3:K$394,淡路!$F$3:$F$394,"急性期")</f>
        <v>601</v>
      </c>
      <c r="H83" s="61">
        <f>SUMIFS(淡路!L$3:L$394,淡路!$F$3:$F$394,"急性期")</f>
        <v>0</v>
      </c>
    </row>
    <row r="84" spans="1:8">
      <c r="A84" s="245"/>
      <c r="B84" s="74" t="s">
        <v>529</v>
      </c>
      <c r="C84" s="61">
        <f>SUMIFS(淡路!G$3:G$394,淡路!$F$3:$F$394,"回復期")</f>
        <v>305</v>
      </c>
      <c r="D84" s="61">
        <f>SUMIFS(淡路!H$3:H$394,淡路!$F$3:$F$394,"回復期")</f>
        <v>305</v>
      </c>
      <c r="E84" s="61">
        <f>SUMIFS(淡路!I$3:I$394,淡路!$F$3:$F$394,"回復期")</f>
        <v>0</v>
      </c>
      <c r="F84" s="61">
        <f>SUMIFS(淡路!J$3:J$394,淡路!$F$3:$F$394,"回復期")</f>
        <v>277</v>
      </c>
      <c r="G84" s="61">
        <f>SUMIFS(淡路!K$3:K$394,淡路!$F$3:$F$394,"回復期")</f>
        <v>271</v>
      </c>
      <c r="H84" s="61">
        <f>SUMIFS(淡路!L$3:L$394,淡路!$F$3:$F$394,"回復期")</f>
        <v>6</v>
      </c>
    </row>
    <row r="85" spans="1:8">
      <c r="A85" s="245"/>
      <c r="B85" s="74" t="s">
        <v>530</v>
      </c>
      <c r="C85" s="61">
        <f>SUMIFS(淡路!G$3:G$394,淡路!$F$3:$F$394,"慢性期")</f>
        <v>736</v>
      </c>
      <c r="D85" s="61">
        <f>SUMIFS(淡路!H$3:H$394,淡路!$F$3:$F$394,"慢性期")</f>
        <v>730</v>
      </c>
      <c r="E85" s="61">
        <f>SUMIFS(淡路!I$3:I$394,淡路!$F$3:$F$394,"慢性期")</f>
        <v>6</v>
      </c>
      <c r="F85" s="61">
        <f>SUMIFS(淡路!J$3:J$394,淡路!$F$3:$F$394,"慢性期")</f>
        <v>784</v>
      </c>
      <c r="G85" s="61">
        <f>SUMIFS(淡路!K$3:K$394,淡路!$F$3:$F$394,"慢性期")</f>
        <v>782</v>
      </c>
      <c r="H85" s="61">
        <f>SUMIFS(淡路!L$3:L$394,淡路!$F$3:$F$394,"慢性期")</f>
        <v>2</v>
      </c>
    </row>
    <row r="86" spans="1:8" ht="15" customHeight="1">
      <c r="A86" s="245"/>
      <c r="B86" s="74" t="s">
        <v>539</v>
      </c>
      <c r="C86" s="61">
        <f>SUMIFS(淡路!G$3:G$394,淡路!$F$3:$F$394,"休棟中(再開予定)")</f>
        <v>21</v>
      </c>
      <c r="D86" s="61">
        <f>SUMIFS(淡路!H$3:H$394,淡路!$F$3:$F$394,"休棟中(再開予定)")</f>
        <v>0</v>
      </c>
      <c r="E86" s="61">
        <f>SUMIFS(淡路!I$3:I$394,淡路!$F$3:$F$394,"休棟中(再開予定)")</f>
        <v>21</v>
      </c>
      <c r="F86" s="61">
        <f>SUMIFS(淡路!J$3:J$394,淡路!$F$3:$F$394,"休棟中(再開予定)")</f>
        <v>21</v>
      </c>
      <c r="G86" s="61">
        <f>SUMIFS(淡路!K$3:K$394,淡路!$F$3:$F$394,"休棟中(再開予定)")</f>
        <v>2</v>
      </c>
      <c r="H86" s="61">
        <f>SUMIFS(淡路!L$3:L$394,淡路!$F$3:$F$394,"休棟中(再開予定)")</f>
        <v>19</v>
      </c>
    </row>
    <row r="87" spans="1:8" ht="15" customHeight="1">
      <c r="A87" s="245"/>
      <c r="B87" s="74" t="s">
        <v>540</v>
      </c>
      <c r="C87" s="61">
        <f>SUMIFS(淡路!G$3:G$394,淡路!$F$3:$F$394,"休棟中(廃止予定)")</f>
        <v>38</v>
      </c>
      <c r="D87" s="61">
        <f>SUMIFS(淡路!H$3:H$394,淡路!$F$3:$F$394,"休棟中(廃止予定)")</f>
        <v>38</v>
      </c>
      <c r="E87" s="61">
        <f>SUMIFS(淡路!I$3:I$394,淡路!$F$3:$F$394,"休棟中(廃止予定)")</f>
        <v>0</v>
      </c>
      <c r="F87" s="61">
        <f>SUMIFS(淡路!J$3:J$394,淡路!$F$3:$F$394,"休棟中(廃止予定)")</f>
        <v>19</v>
      </c>
      <c r="G87" s="61">
        <f>SUMIFS(淡路!K$3:K$394,淡路!$F$3:$F$394,"休棟中(廃止予定)")</f>
        <v>0</v>
      </c>
      <c r="H87" s="61">
        <f>SUMIFS(淡路!L$3:L$394,淡路!$F$3:$F$394,"休棟中(廃止予定)")</f>
        <v>19</v>
      </c>
    </row>
    <row r="88" spans="1:8">
      <c r="A88" s="74"/>
      <c r="B88" s="74" t="s">
        <v>495</v>
      </c>
      <c r="C88" s="61">
        <f t="shared" ref="C88:H88" si="11">SUBTOTAL(109,C82:C87)</f>
        <v>1763</v>
      </c>
      <c r="D88" s="61">
        <f t="shared" si="11"/>
        <v>1736</v>
      </c>
      <c r="E88" s="61">
        <f t="shared" si="11"/>
        <v>27</v>
      </c>
      <c r="F88" s="61">
        <f t="shared" si="11"/>
        <v>1801</v>
      </c>
      <c r="G88" s="61">
        <f t="shared" si="11"/>
        <v>1755</v>
      </c>
      <c r="H88" s="61">
        <f t="shared" si="11"/>
        <v>46</v>
      </c>
    </row>
    <row r="89" spans="1:8">
      <c r="A89" s="245" t="s">
        <v>495</v>
      </c>
      <c r="B89" s="74" t="s">
        <v>541</v>
      </c>
      <c r="C89" s="61">
        <f t="shared" ref="C89:H89" si="12">C5+C12+C33+C40+C47+C68+C75+C82</f>
        <v>6316</v>
      </c>
      <c r="D89" s="61">
        <f t="shared" si="12"/>
        <v>6268</v>
      </c>
      <c r="E89" s="61">
        <f t="shared" si="12"/>
        <v>48</v>
      </c>
      <c r="F89" s="61">
        <f t="shared" si="12"/>
        <v>6653</v>
      </c>
      <c r="G89" s="61">
        <f t="shared" si="12"/>
        <v>6591</v>
      </c>
      <c r="H89" s="61">
        <f t="shared" si="12"/>
        <v>62</v>
      </c>
    </row>
    <row r="90" spans="1:8">
      <c r="A90" s="245"/>
      <c r="B90" s="74" t="s">
        <v>528</v>
      </c>
      <c r="C90" s="61">
        <f t="shared" ref="C90:H90" si="13">C6+C13+C34+C41+C48+C69+C76+C83</f>
        <v>26366</v>
      </c>
      <c r="D90" s="61">
        <f t="shared" si="13"/>
        <v>25534</v>
      </c>
      <c r="E90" s="61">
        <f t="shared" si="13"/>
        <v>832</v>
      </c>
      <c r="F90" s="61">
        <f t="shared" si="13"/>
        <v>24860</v>
      </c>
      <c r="G90" s="61">
        <f t="shared" si="13"/>
        <v>24190</v>
      </c>
      <c r="H90" s="61">
        <f t="shared" si="13"/>
        <v>670</v>
      </c>
    </row>
    <row r="91" spans="1:8">
      <c r="A91" s="245"/>
      <c r="B91" s="74" t="s">
        <v>529</v>
      </c>
      <c r="C91" s="61">
        <f t="shared" ref="C91:H91" si="14">C7+C14+C35+C42+C49+C70+C77+C84</f>
        <v>7159</v>
      </c>
      <c r="D91" s="61">
        <f t="shared" si="14"/>
        <v>6991</v>
      </c>
      <c r="E91" s="61">
        <f t="shared" si="14"/>
        <v>168</v>
      </c>
      <c r="F91" s="61">
        <f t="shared" si="14"/>
        <v>8240</v>
      </c>
      <c r="G91" s="61">
        <f t="shared" si="14"/>
        <v>7893</v>
      </c>
      <c r="H91" s="61">
        <f t="shared" si="14"/>
        <v>347</v>
      </c>
    </row>
    <row r="92" spans="1:8">
      <c r="A92" s="245"/>
      <c r="B92" s="74" t="s">
        <v>530</v>
      </c>
      <c r="C92" s="61">
        <f t="shared" ref="C92:H92" si="15">C8+C15+C36+C43+C50+C71+C78+C85</f>
        <v>14174</v>
      </c>
      <c r="D92" s="61">
        <f t="shared" si="15"/>
        <v>13873</v>
      </c>
      <c r="E92" s="61">
        <f t="shared" si="15"/>
        <v>301</v>
      </c>
      <c r="F92" s="61">
        <f t="shared" si="15"/>
        <v>14279</v>
      </c>
      <c r="G92" s="61">
        <f t="shared" si="15"/>
        <v>13937</v>
      </c>
      <c r="H92" s="61">
        <f t="shared" si="15"/>
        <v>342</v>
      </c>
    </row>
    <row r="93" spans="1:8" ht="15" customHeight="1">
      <c r="A93" s="245"/>
      <c r="B93" s="74" t="s">
        <v>539</v>
      </c>
      <c r="C93" s="61">
        <f t="shared" ref="C93:H93" si="16">C9+C16+C37+C44+C51+C72+C79+C86</f>
        <v>1135</v>
      </c>
      <c r="D93" s="63">
        <f t="shared" si="16"/>
        <v>266</v>
      </c>
      <c r="E93" s="63">
        <f t="shared" si="16"/>
        <v>869</v>
      </c>
      <c r="F93" s="63">
        <f t="shared" si="16"/>
        <v>944</v>
      </c>
      <c r="G93" s="63">
        <f t="shared" si="16"/>
        <v>112</v>
      </c>
      <c r="H93" s="61">
        <f t="shared" si="16"/>
        <v>832</v>
      </c>
    </row>
    <row r="94" spans="1:8">
      <c r="A94" s="245"/>
      <c r="B94" s="74" t="s">
        <v>540</v>
      </c>
      <c r="C94" s="61">
        <f t="shared" ref="C94:H94" si="17">C10+C17+C38+C45+C52+C73+C80+C87</f>
        <v>338</v>
      </c>
      <c r="D94" s="63">
        <f t="shared" si="17"/>
        <v>55</v>
      </c>
      <c r="E94" s="63">
        <f t="shared" si="17"/>
        <v>283</v>
      </c>
      <c r="F94" s="63">
        <f t="shared" si="17"/>
        <v>353</v>
      </c>
      <c r="G94" s="63">
        <f t="shared" si="17"/>
        <v>26</v>
      </c>
      <c r="H94" s="61">
        <f t="shared" si="17"/>
        <v>327</v>
      </c>
    </row>
    <row r="95" spans="1:8">
      <c r="A95" s="74"/>
      <c r="B95" s="74" t="s">
        <v>495</v>
      </c>
      <c r="C95" s="61">
        <f>SUBTOTAL(109,C89:C94)</f>
        <v>55488</v>
      </c>
      <c r="D95" s="61">
        <f t="shared" ref="D95:H95" si="18">SUBTOTAL(109,D89:D94)</f>
        <v>52987</v>
      </c>
      <c r="E95" s="61">
        <f t="shared" si="18"/>
        <v>2501</v>
      </c>
      <c r="F95" s="61">
        <f t="shared" si="18"/>
        <v>55329</v>
      </c>
      <c r="G95" s="61">
        <f t="shared" si="18"/>
        <v>52749</v>
      </c>
      <c r="H95" s="61">
        <f t="shared" si="18"/>
        <v>2580</v>
      </c>
    </row>
    <row r="96" spans="1:8">
      <c r="A96" s="74"/>
      <c r="B96" s="74"/>
      <c r="C96" s="77">
        <f t="shared" ref="C96:H96" si="19">C11+C18+C39+C46+C53+C74+C81+C88</f>
        <v>55488</v>
      </c>
      <c r="D96" s="77">
        <f t="shared" si="19"/>
        <v>52987</v>
      </c>
      <c r="E96" s="77">
        <f t="shared" si="19"/>
        <v>2501</v>
      </c>
      <c r="F96" s="77">
        <f t="shared" si="19"/>
        <v>55329</v>
      </c>
      <c r="G96" s="77">
        <f t="shared" si="19"/>
        <v>52749</v>
      </c>
      <c r="H96" s="77">
        <f t="shared" si="19"/>
        <v>2580</v>
      </c>
    </row>
    <row r="98" spans="1:8">
      <c r="A98" s="83" t="s">
        <v>1323</v>
      </c>
      <c r="B98" s="83"/>
      <c r="C98" s="83"/>
      <c r="D98" s="83"/>
      <c r="E98" s="83"/>
      <c r="F98" s="83"/>
      <c r="G98" s="83"/>
      <c r="H98" s="83"/>
    </row>
    <row r="99" spans="1:8">
      <c r="A99" s="83" t="s">
        <v>1320</v>
      </c>
      <c r="B99" s="83"/>
      <c r="C99" s="83"/>
      <c r="D99" s="83"/>
      <c r="E99" s="83"/>
      <c r="F99" s="83"/>
      <c r="G99" s="83"/>
      <c r="H99" s="83"/>
    </row>
    <row r="100" spans="1:8">
      <c r="A100" s="83" t="s">
        <v>1322</v>
      </c>
      <c r="B100" s="83"/>
      <c r="C100" s="83"/>
      <c r="D100" s="83"/>
      <c r="E100" s="83"/>
      <c r="F100" s="83"/>
      <c r="G100" s="83"/>
      <c r="H100" s="83"/>
    </row>
    <row r="101" spans="1:8">
      <c r="A101" s="84" t="s">
        <v>1321</v>
      </c>
      <c r="B101" s="83"/>
      <c r="C101" s="83"/>
      <c r="D101" s="83"/>
      <c r="E101" s="83"/>
      <c r="F101" s="83"/>
      <c r="G101" s="83"/>
      <c r="H101" s="83"/>
    </row>
    <row r="102" spans="1:8">
      <c r="A102" s="84" t="s">
        <v>1324</v>
      </c>
      <c r="B102" s="83"/>
      <c r="C102" s="83"/>
      <c r="D102" s="83"/>
      <c r="E102" s="83"/>
      <c r="F102" s="83"/>
      <c r="G102" s="83"/>
      <c r="H102" s="83"/>
    </row>
    <row r="103" spans="1:8">
      <c r="A103" s="84" t="s">
        <v>1325</v>
      </c>
      <c r="B103" s="83"/>
      <c r="C103" s="83"/>
      <c r="D103" s="83"/>
      <c r="E103" s="83"/>
      <c r="F103" s="83"/>
      <c r="G103" s="83"/>
      <c r="H103" s="83"/>
    </row>
    <row r="104" spans="1:8">
      <c r="A104" s="83"/>
      <c r="B104" s="83"/>
      <c r="C104" s="83"/>
      <c r="D104" s="83"/>
      <c r="E104" s="83"/>
      <c r="F104" s="83"/>
      <c r="G104" s="83"/>
      <c r="H104" s="83"/>
    </row>
  </sheetData>
  <mergeCells count="13">
    <mergeCell ref="A89:A94"/>
    <mergeCell ref="A47:A52"/>
    <mergeCell ref="A54:A59"/>
    <mergeCell ref="A61:A66"/>
    <mergeCell ref="A68:A73"/>
    <mergeCell ref="A75:A80"/>
    <mergeCell ref="A82:A87"/>
    <mergeCell ref="A40:A45"/>
    <mergeCell ref="A5:A10"/>
    <mergeCell ref="A12:A17"/>
    <mergeCell ref="A19:A24"/>
    <mergeCell ref="A26:A31"/>
    <mergeCell ref="A33:A38"/>
  </mergeCells>
  <phoneticPr fontId="8"/>
  <printOptions horizontalCentered="1"/>
  <pageMargins left="0.23622047244094491" right="0.23622047244094491" top="0.55118110236220474" bottom="0.55118110236220474" header="0.31496062992125984" footer="0.31496062992125984"/>
  <pageSetup paperSize="9" scale="5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56"/>
  <sheetViews>
    <sheetView zoomScale="10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ColWidth="8.75" defaultRowHeight="12.95" customHeight="1"/>
  <cols>
    <col min="1" max="1" width="10" style="81" customWidth="1"/>
    <col min="2" max="2" width="57.75" style="19" customWidth="1"/>
    <col min="3" max="3" width="10.5" style="19" hidden="1" customWidth="1"/>
    <col min="4" max="4" width="18.25" style="19" customWidth="1"/>
    <col min="5" max="5" width="3.375" style="81" customWidth="1"/>
    <col min="6" max="6" width="12.25" style="141" customWidth="1"/>
    <col min="7" max="10" width="6.625" style="49" customWidth="1"/>
    <col min="11" max="13" width="6.625" style="50" customWidth="1"/>
    <col min="14" max="15" width="6.625" style="49" customWidth="1"/>
    <col min="16" max="16" width="45.125" style="19" customWidth="1"/>
    <col min="17" max="17" width="9" style="19" hidden="1" customWidth="1"/>
    <col min="18" max="18" width="9" style="19" customWidth="1"/>
    <col min="19" max="19" width="6" style="19" customWidth="1"/>
    <col min="20" max="20" width="11.875" style="8" customWidth="1"/>
    <col min="21" max="22" width="8.75" style="19"/>
    <col min="23" max="23" width="20" style="19" customWidth="1"/>
    <col min="24" max="24" width="10.125" style="19" customWidth="1"/>
    <col min="25" max="16384" width="8.75" style="19"/>
  </cols>
  <sheetData>
    <row r="1" spans="1:21" ht="26.25" customHeight="1">
      <c r="A1" s="132" t="s">
        <v>440</v>
      </c>
      <c r="B1" s="133"/>
      <c r="C1" s="134"/>
      <c r="D1" s="134"/>
      <c r="E1" s="135"/>
      <c r="F1" s="139"/>
      <c r="G1" s="136" t="s">
        <v>14</v>
      </c>
      <c r="H1" s="136" t="s">
        <v>14</v>
      </c>
      <c r="I1" s="136" t="s">
        <v>14</v>
      </c>
      <c r="J1" s="136" t="s">
        <v>15</v>
      </c>
      <c r="K1" s="136" t="s">
        <v>15</v>
      </c>
      <c r="L1" s="136" t="s">
        <v>473</v>
      </c>
      <c r="M1" s="144" t="s">
        <v>497</v>
      </c>
      <c r="N1" s="144" t="s">
        <v>16</v>
      </c>
      <c r="O1" s="144" t="s">
        <v>497</v>
      </c>
      <c r="P1" s="37"/>
      <c r="Q1" s="37"/>
    </row>
    <row r="2" spans="1:21" ht="12.95" customHeight="1">
      <c r="A2" s="137" t="s">
        <v>1397</v>
      </c>
      <c r="B2" s="137" t="s">
        <v>1398</v>
      </c>
      <c r="C2" s="137" t="s">
        <v>1399</v>
      </c>
      <c r="D2" s="137" t="s">
        <v>1400</v>
      </c>
      <c r="E2" s="137"/>
      <c r="F2" s="143" t="s">
        <v>1401</v>
      </c>
      <c r="G2" s="138" t="s">
        <v>383</v>
      </c>
      <c r="H2" s="138" t="s">
        <v>382</v>
      </c>
      <c r="I2" s="138" t="s">
        <v>384</v>
      </c>
      <c r="J2" s="138" t="s">
        <v>434</v>
      </c>
      <c r="K2" s="138" t="s">
        <v>382</v>
      </c>
      <c r="L2" s="138" t="s">
        <v>474</v>
      </c>
      <c r="M2" s="138" t="s">
        <v>498</v>
      </c>
      <c r="N2" s="138" t="s">
        <v>382</v>
      </c>
      <c r="O2" s="138" t="s">
        <v>499</v>
      </c>
    </row>
    <row r="3" spans="1:21" ht="12.95" customHeight="1">
      <c r="A3" s="86" t="s">
        <v>759</v>
      </c>
      <c r="B3" s="39" t="s">
        <v>217</v>
      </c>
      <c r="C3" s="46" t="s">
        <v>1290</v>
      </c>
      <c r="D3" s="46" t="s">
        <v>1255</v>
      </c>
      <c r="E3" s="86">
        <v>1</v>
      </c>
      <c r="F3" s="140" t="s">
        <v>1111</v>
      </c>
      <c r="G3" s="60">
        <v>8</v>
      </c>
      <c r="H3" s="54">
        <v>6</v>
      </c>
      <c r="I3" s="54">
        <f t="shared" ref="I3:I66" si="0">G3-H3</f>
        <v>2</v>
      </c>
      <c r="J3" s="54">
        <v>8</v>
      </c>
      <c r="K3" s="85">
        <v>8</v>
      </c>
      <c r="L3" s="85">
        <f t="shared" ref="L3:L66" si="1">J3-K3</f>
        <v>0</v>
      </c>
      <c r="M3" s="85">
        <f t="shared" ref="M3:M66" si="2">J3-G3</f>
        <v>0</v>
      </c>
      <c r="N3" s="60">
        <f t="shared" ref="N3:N66" si="3">K3-H3</f>
        <v>2</v>
      </c>
      <c r="O3" s="60">
        <f t="shared" ref="O3:O66" si="4">L3-I3</f>
        <v>-2</v>
      </c>
      <c r="P3" s="31"/>
      <c r="S3" s="43"/>
      <c r="T3" s="42"/>
      <c r="U3" s="33"/>
    </row>
    <row r="4" spans="1:21" ht="12.95" customHeight="1">
      <c r="A4" s="86" t="s">
        <v>608</v>
      </c>
      <c r="B4" s="39" t="s">
        <v>36</v>
      </c>
      <c r="C4" s="46" t="s">
        <v>1290</v>
      </c>
      <c r="D4" s="46" t="s">
        <v>1258</v>
      </c>
      <c r="E4" s="86">
        <v>1</v>
      </c>
      <c r="F4" s="140" t="s">
        <v>1111</v>
      </c>
      <c r="G4" s="60">
        <v>4</v>
      </c>
      <c r="H4" s="54">
        <v>4</v>
      </c>
      <c r="I4" s="54">
        <f t="shared" si="0"/>
        <v>0</v>
      </c>
      <c r="J4" s="54">
        <v>52</v>
      </c>
      <c r="K4" s="85">
        <v>52</v>
      </c>
      <c r="L4" s="85">
        <f t="shared" si="1"/>
        <v>0</v>
      </c>
      <c r="M4" s="85">
        <f t="shared" si="2"/>
        <v>48</v>
      </c>
      <c r="N4" s="60">
        <f t="shared" si="3"/>
        <v>48</v>
      </c>
      <c r="O4" s="60">
        <f t="shared" si="4"/>
        <v>0</v>
      </c>
      <c r="P4" s="31"/>
      <c r="S4" s="43"/>
      <c r="T4" s="42"/>
      <c r="U4" s="33"/>
    </row>
    <row r="5" spans="1:21" ht="12.95" customHeight="1">
      <c r="A5" s="86" t="s">
        <v>631</v>
      </c>
      <c r="B5" s="39" t="s">
        <v>1252</v>
      </c>
      <c r="C5" s="46" t="s">
        <v>1290</v>
      </c>
      <c r="D5" s="46" t="s">
        <v>1258</v>
      </c>
      <c r="E5" s="86">
        <v>1</v>
      </c>
      <c r="F5" s="140" t="s">
        <v>1111</v>
      </c>
      <c r="G5" s="60">
        <v>6</v>
      </c>
      <c r="H5" s="54">
        <v>6</v>
      </c>
      <c r="I5" s="54">
        <f t="shared" si="0"/>
        <v>0</v>
      </c>
      <c r="J5" s="54">
        <v>12</v>
      </c>
      <c r="K5" s="85">
        <v>12</v>
      </c>
      <c r="L5" s="85">
        <f t="shared" si="1"/>
        <v>0</v>
      </c>
      <c r="M5" s="85">
        <f t="shared" si="2"/>
        <v>6</v>
      </c>
      <c r="N5" s="60">
        <f t="shared" si="3"/>
        <v>6</v>
      </c>
      <c r="O5" s="60">
        <f t="shared" si="4"/>
        <v>0</v>
      </c>
      <c r="P5" s="31"/>
      <c r="S5" s="43"/>
      <c r="T5" s="42"/>
      <c r="U5" s="33"/>
    </row>
    <row r="6" spans="1:21" ht="12.95" customHeight="1">
      <c r="A6" s="86" t="s">
        <v>566</v>
      </c>
      <c r="B6" s="39" t="s">
        <v>31</v>
      </c>
      <c r="C6" s="46" t="s">
        <v>1290</v>
      </c>
      <c r="D6" s="46" t="s">
        <v>1263</v>
      </c>
      <c r="E6" s="86">
        <v>1</v>
      </c>
      <c r="F6" s="140" t="s">
        <v>1111</v>
      </c>
      <c r="G6" s="60">
        <v>20</v>
      </c>
      <c r="H6" s="54">
        <v>20</v>
      </c>
      <c r="I6" s="54">
        <f t="shared" si="0"/>
        <v>0</v>
      </c>
      <c r="J6" s="54">
        <v>20</v>
      </c>
      <c r="K6" s="85">
        <v>20</v>
      </c>
      <c r="L6" s="85">
        <f t="shared" si="1"/>
        <v>0</v>
      </c>
      <c r="M6" s="85">
        <f t="shared" si="2"/>
        <v>0</v>
      </c>
      <c r="N6" s="60">
        <f t="shared" si="3"/>
        <v>0</v>
      </c>
      <c r="O6" s="60">
        <f t="shared" si="4"/>
        <v>0</v>
      </c>
      <c r="P6" s="31"/>
      <c r="S6" s="43"/>
      <c r="T6" s="42"/>
      <c r="U6" s="33"/>
    </row>
    <row r="7" spans="1:21" ht="12.95" customHeight="1">
      <c r="A7" s="86" t="s">
        <v>705</v>
      </c>
      <c r="B7" s="39" t="s">
        <v>45</v>
      </c>
      <c r="C7" s="46" t="s">
        <v>1290</v>
      </c>
      <c r="D7" s="46" t="s">
        <v>1254</v>
      </c>
      <c r="E7" s="86">
        <v>1</v>
      </c>
      <c r="F7" s="140" t="s">
        <v>1111</v>
      </c>
      <c r="G7" s="60">
        <v>14</v>
      </c>
      <c r="H7" s="54">
        <v>14</v>
      </c>
      <c r="I7" s="54">
        <f t="shared" si="0"/>
        <v>0</v>
      </c>
      <c r="J7" s="54">
        <v>6</v>
      </c>
      <c r="K7" s="85">
        <v>6</v>
      </c>
      <c r="L7" s="85">
        <f t="shared" si="1"/>
        <v>0</v>
      </c>
      <c r="M7" s="85">
        <f t="shared" si="2"/>
        <v>-8</v>
      </c>
      <c r="N7" s="60">
        <f t="shared" si="3"/>
        <v>-8</v>
      </c>
      <c r="O7" s="60">
        <f t="shared" si="4"/>
        <v>0</v>
      </c>
      <c r="P7" s="31"/>
      <c r="S7" s="43"/>
      <c r="T7" s="42"/>
      <c r="U7" s="33"/>
    </row>
    <row r="8" spans="1:21" ht="12.95" customHeight="1">
      <c r="A8" s="86" t="s">
        <v>766</v>
      </c>
      <c r="B8" s="39" t="s">
        <v>1115</v>
      </c>
      <c r="C8" s="46" t="s">
        <v>1290</v>
      </c>
      <c r="D8" s="46" t="s">
        <v>1254</v>
      </c>
      <c r="E8" s="86">
        <v>1</v>
      </c>
      <c r="F8" s="140" t="s">
        <v>1111</v>
      </c>
      <c r="G8" s="60">
        <v>58</v>
      </c>
      <c r="H8" s="54">
        <v>56</v>
      </c>
      <c r="I8" s="54">
        <f t="shared" si="0"/>
        <v>2</v>
      </c>
      <c r="J8" s="54">
        <v>58</v>
      </c>
      <c r="K8" s="85">
        <v>56</v>
      </c>
      <c r="L8" s="85">
        <f t="shared" si="1"/>
        <v>2</v>
      </c>
      <c r="M8" s="85">
        <f t="shared" si="2"/>
        <v>0</v>
      </c>
      <c r="N8" s="60">
        <f t="shared" si="3"/>
        <v>0</v>
      </c>
      <c r="O8" s="60">
        <f t="shared" si="4"/>
        <v>0</v>
      </c>
      <c r="P8" s="31"/>
      <c r="S8" s="43"/>
      <c r="T8" s="42"/>
      <c r="U8" s="33"/>
    </row>
    <row r="9" spans="1:21" ht="12.95" customHeight="1">
      <c r="A9" s="86" t="s">
        <v>654</v>
      </c>
      <c r="B9" s="39" t="s">
        <v>41</v>
      </c>
      <c r="C9" s="46" t="s">
        <v>1290</v>
      </c>
      <c r="D9" s="46" t="s">
        <v>1261</v>
      </c>
      <c r="E9" s="86">
        <v>1</v>
      </c>
      <c r="F9" s="140" t="s">
        <v>1111</v>
      </c>
      <c r="G9" s="60">
        <v>8</v>
      </c>
      <c r="H9" s="54">
        <v>8</v>
      </c>
      <c r="I9" s="54">
        <f t="shared" si="0"/>
        <v>0</v>
      </c>
      <c r="J9" s="54">
        <v>8</v>
      </c>
      <c r="K9" s="85">
        <v>8</v>
      </c>
      <c r="L9" s="85">
        <f t="shared" si="1"/>
        <v>0</v>
      </c>
      <c r="M9" s="85">
        <f t="shared" si="2"/>
        <v>0</v>
      </c>
      <c r="N9" s="60">
        <f t="shared" si="3"/>
        <v>0</v>
      </c>
      <c r="O9" s="60">
        <f t="shared" si="4"/>
        <v>0</v>
      </c>
      <c r="P9" s="31"/>
      <c r="S9" s="43"/>
      <c r="T9" s="42"/>
      <c r="U9" s="33"/>
    </row>
    <row r="10" spans="1:21" ht="12.95" customHeight="1">
      <c r="A10" s="86" t="s">
        <v>734</v>
      </c>
      <c r="B10" s="39" t="s">
        <v>1128</v>
      </c>
      <c r="C10" s="46" t="s">
        <v>1290</v>
      </c>
      <c r="D10" s="46" t="s">
        <v>1261</v>
      </c>
      <c r="E10" s="86">
        <v>1</v>
      </c>
      <c r="F10" s="140" t="s">
        <v>1111</v>
      </c>
      <c r="G10" s="60">
        <v>8</v>
      </c>
      <c r="H10" s="54">
        <v>8</v>
      </c>
      <c r="I10" s="54">
        <f t="shared" si="0"/>
        <v>0</v>
      </c>
      <c r="J10" s="54">
        <v>8</v>
      </c>
      <c r="K10" s="85">
        <v>8</v>
      </c>
      <c r="L10" s="85">
        <f t="shared" si="1"/>
        <v>0</v>
      </c>
      <c r="M10" s="85">
        <f t="shared" si="2"/>
        <v>0</v>
      </c>
      <c r="N10" s="60">
        <f t="shared" si="3"/>
        <v>0</v>
      </c>
      <c r="O10" s="60">
        <f t="shared" si="4"/>
        <v>0</v>
      </c>
      <c r="P10" s="31"/>
      <c r="S10" s="43"/>
      <c r="T10" s="42"/>
      <c r="U10" s="33"/>
    </row>
    <row r="11" spans="1:21" ht="12.95" customHeight="1">
      <c r="A11" s="86" t="s">
        <v>632</v>
      </c>
      <c r="B11" s="39" t="s">
        <v>1116</v>
      </c>
      <c r="C11" s="46" t="s">
        <v>1290</v>
      </c>
      <c r="D11" s="46" t="s">
        <v>1256</v>
      </c>
      <c r="E11" s="86">
        <v>1</v>
      </c>
      <c r="F11" s="140" t="s">
        <v>1111</v>
      </c>
      <c r="G11" s="60">
        <v>59</v>
      </c>
      <c r="H11" s="54">
        <v>55</v>
      </c>
      <c r="I11" s="54">
        <f t="shared" si="0"/>
        <v>4</v>
      </c>
      <c r="J11" s="54">
        <v>59</v>
      </c>
      <c r="K11" s="85">
        <v>55</v>
      </c>
      <c r="L11" s="85">
        <f t="shared" si="1"/>
        <v>4</v>
      </c>
      <c r="M11" s="85">
        <f t="shared" si="2"/>
        <v>0</v>
      </c>
      <c r="N11" s="60">
        <f t="shared" si="3"/>
        <v>0</v>
      </c>
      <c r="O11" s="60">
        <f t="shared" si="4"/>
        <v>0</v>
      </c>
      <c r="P11" s="31"/>
      <c r="S11" s="43"/>
      <c r="T11" s="42"/>
      <c r="U11" s="33"/>
    </row>
    <row r="12" spans="1:21" ht="12.95" customHeight="1">
      <c r="A12" s="86" t="s">
        <v>644</v>
      </c>
      <c r="B12" s="39" t="s">
        <v>357</v>
      </c>
      <c r="C12" s="46" t="s">
        <v>1290</v>
      </c>
      <c r="D12" s="46" t="s">
        <v>1256</v>
      </c>
      <c r="E12" s="86">
        <v>1</v>
      </c>
      <c r="F12" s="140" t="s">
        <v>1111</v>
      </c>
      <c r="G12" s="60">
        <v>27</v>
      </c>
      <c r="H12" s="54">
        <v>21</v>
      </c>
      <c r="I12" s="54">
        <f t="shared" si="0"/>
        <v>6</v>
      </c>
      <c r="J12" s="54">
        <v>27</v>
      </c>
      <c r="K12" s="85">
        <v>21</v>
      </c>
      <c r="L12" s="85">
        <f t="shared" si="1"/>
        <v>6</v>
      </c>
      <c r="M12" s="85">
        <f t="shared" si="2"/>
        <v>0</v>
      </c>
      <c r="N12" s="60">
        <f t="shared" si="3"/>
        <v>0</v>
      </c>
      <c r="O12" s="60">
        <f t="shared" si="4"/>
        <v>0</v>
      </c>
      <c r="S12" s="43"/>
      <c r="T12" s="42"/>
      <c r="U12" s="33"/>
    </row>
    <row r="13" spans="1:21" ht="12.95" customHeight="1">
      <c r="A13" s="86" t="s">
        <v>652</v>
      </c>
      <c r="B13" s="39" t="s">
        <v>39</v>
      </c>
      <c r="C13" s="46" t="s">
        <v>1290</v>
      </c>
      <c r="D13" s="46" t="s">
        <v>1256</v>
      </c>
      <c r="E13" s="86">
        <v>1</v>
      </c>
      <c r="F13" s="140" t="s">
        <v>1111</v>
      </c>
      <c r="G13" s="60">
        <v>8</v>
      </c>
      <c r="H13" s="54">
        <v>6</v>
      </c>
      <c r="I13" s="54">
        <f t="shared" si="0"/>
        <v>2</v>
      </c>
      <c r="J13" s="54">
        <v>8</v>
      </c>
      <c r="K13" s="85">
        <v>6</v>
      </c>
      <c r="L13" s="85">
        <f t="shared" si="1"/>
        <v>2</v>
      </c>
      <c r="M13" s="85">
        <f t="shared" si="2"/>
        <v>0</v>
      </c>
      <c r="N13" s="60">
        <f t="shared" si="3"/>
        <v>0</v>
      </c>
      <c r="O13" s="60">
        <f t="shared" si="4"/>
        <v>0</v>
      </c>
      <c r="P13" s="31"/>
      <c r="S13" s="43"/>
      <c r="T13" s="42"/>
      <c r="U13" s="33"/>
    </row>
    <row r="14" spans="1:21" ht="12.95" customHeight="1">
      <c r="A14" s="86" t="s">
        <v>671</v>
      </c>
      <c r="B14" s="39" t="s">
        <v>358</v>
      </c>
      <c r="C14" s="46" t="s">
        <v>1290</v>
      </c>
      <c r="D14" s="46" t="s">
        <v>1256</v>
      </c>
      <c r="E14" s="86">
        <v>1</v>
      </c>
      <c r="F14" s="140" t="s">
        <v>1111</v>
      </c>
      <c r="G14" s="60">
        <v>4</v>
      </c>
      <c r="H14" s="54">
        <v>4</v>
      </c>
      <c r="I14" s="54">
        <f t="shared" si="0"/>
        <v>0</v>
      </c>
      <c r="J14" s="54">
        <v>0</v>
      </c>
      <c r="K14" s="85">
        <v>0</v>
      </c>
      <c r="L14" s="85">
        <f t="shared" si="1"/>
        <v>0</v>
      </c>
      <c r="M14" s="85">
        <f t="shared" si="2"/>
        <v>-4</v>
      </c>
      <c r="N14" s="60">
        <f t="shared" si="3"/>
        <v>-4</v>
      </c>
      <c r="O14" s="60">
        <f t="shared" si="4"/>
        <v>0</v>
      </c>
      <c r="S14" s="43"/>
      <c r="T14" s="42"/>
      <c r="U14" s="33"/>
    </row>
    <row r="15" spans="1:21" ht="12.95" customHeight="1">
      <c r="A15" s="81" t="s">
        <v>577</v>
      </c>
      <c r="B15" s="35" t="s">
        <v>32</v>
      </c>
      <c r="C15" s="19" t="s">
        <v>1290</v>
      </c>
      <c r="D15" s="19" t="s">
        <v>1264</v>
      </c>
      <c r="E15" s="81">
        <v>1</v>
      </c>
      <c r="F15" s="141" t="s">
        <v>1111</v>
      </c>
      <c r="G15" s="49">
        <v>269</v>
      </c>
      <c r="H15" s="54">
        <v>269</v>
      </c>
      <c r="I15" s="54">
        <f t="shared" si="0"/>
        <v>0</v>
      </c>
      <c r="J15" s="54">
        <v>290</v>
      </c>
      <c r="K15" s="55">
        <v>275</v>
      </c>
      <c r="L15" s="55">
        <f t="shared" si="1"/>
        <v>15</v>
      </c>
      <c r="M15" s="55">
        <f t="shared" si="2"/>
        <v>21</v>
      </c>
      <c r="N15" s="49">
        <f t="shared" si="3"/>
        <v>6</v>
      </c>
      <c r="O15" s="49">
        <f t="shared" si="4"/>
        <v>15</v>
      </c>
      <c r="P15" s="31"/>
      <c r="S15" s="43"/>
      <c r="T15" s="42"/>
      <c r="U15" s="40"/>
    </row>
    <row r="16" spans="1:21" ht="12.95" customHeight="1">
      <c r="A16" s="86" t="s">
        <v>585</v>
      </c>
      <c r="B16" s="39" t="s">
        <v>34</v>
      </c>
      <c r="C16" s="46" t="s">
        <v>1290</v>
      </c>
      <c r="D16" s="46" t="s">
        <v>1264</v>
      </c>
      <c r="E16" s="86">
        <v>1</v>
      </c>
      <c r="F16" s="140" t="s">
        <v>1111</v>
      </c>
      <c r="G16" s="60">
        <v>6</v>
      </c>
      <c r="H16" s="54">
        <v>6</v>
      </c>
      <c r="I16" s="54">
        <f t="shared" si="0"/>
        <v>0</v>
      </c>
      <c r="J16" s="54">
        <v>6</v>
      </c>
      <c r="K16" s="85">
        <v>6</v>
      </c>
      <c r="L16" s="85">
        <f t="shared" si="1"/>
        <v>0</v>
      </c>
      <c r="M16" s="85">
        <f t="shared" si="2"/>
        <v>0</v>
      </c>
      <c r="N16" s="60">
        <f t="shared" si="3"/>
        <v>0</v>
      </c>
      <c r="O16" s="60">
        <f t="shared" si="4"/>
        <v>0</v>
      </c>
      <c r="P16" s="31"/>
      <c r="S16" s="43"/>
      <c r="T16" s="42"/>
      <c r="U16" s="41"/>
    </row>
    <row r="17" spans="1:21" ht="12.95" customHeight="1">
      <c r="A17" s="86" t="s">
        <v>622</v>
      </c>
      <c r="B17" s="39" t="s">
        <v>37</v>
      </c>
      <c r="C17" s="46" t="s">
        <v>1290</v>
      </c>
      <c r="D17" s="46" t="s">
        <v>1264</v>
      </c>
      <c r="E17" s="86">
        <v>1</v>
      </c>
      <c r="F17" s="140" t="s">
        <v>1111</v>
      </c>
      <c r="G17" s="60">
        <v>690</v>
      </c>
      <c r="H17" s="54">
        <v>690</v>
      </c>
      <c r="I17" s="54">
        <f t="shared" si="0"/>
        <v>0</v>
      </c>
      <c r="J17" s="54">
        <v>750</v>
      </c>
      <c r="K17" s="85">
        <v>750</v>
      </c>
      <c r="L17" s="85">
        <f t="shared" si="1"/>
        <v>0</v>
      </c>
      <c r="M17" s="85">
        <f t="shared" si="2"/>
        <v>60</v>
      </c>
      <c r="N17" s="60">
        <f t="shared" si="3"/>
        <v>60</v>
      </c>
      <c r="O17" s="60">
        <f t="shared" si="4"/>
        <v>0</v>
      </c>
      <c r="P17" s="31"/>
      <c r="S17" s="43"/>
      <c r="T17" s="42"/>
      <c r="U17" s="33"/>
    </row>
    <row r="18" spans="1:21" ht="12.95" customHeight="1">
      <c r="A18" s="86" t="s">
        <v>690</v>
      </c>
      <c r="B18" s="39" t="s">
        <v>42</v>
      </c>
      <c r="C18" s="46" t="s">
        <v>1290</v>
      </c>
      <c r="D18" s="46" t="s">
        <v>1264</v>
      </c>
      <c r="E18" s="86">
        <v>1</v>
      </c>
      <c r="F18" s="140" t="s">
        <v>1111</v>
      </c>
      <c r="G18" s="60">
        <v>888</v>
      </c>
      <c r="H18" s="54">
        <v>888</v>
      </c>
      <c r="I18" s="54">
        <f t="shared" si="0"/>
        <v>0</v>
      </c>
      <c r="J18" s="54">
        <v>888</v>
      </c>
      <c r="K18" s="85">
        <v>888</v>
      </c>
      <c r="L18" s="85">
        <f t="shared" si="1"/>
        <v>0</v>
      </c>
      <c r="M18" s="85">
        <f t="shared" si="2"/>
        <v>0</v>
      </c>
      <c r="N18" s="60">
        <f t="shared" si="3"/>
        <v>0</v>
      </c>
      <c r="O18" s="60">
        <f t="shared" si="4"/>
        <v>0</v>
      </c>
      <c r="P18" s="31"/>
      <c r="S18" s="43"/>
      <c r="T18" s="42"/>
      <c r="U18" s="33"/>
    </row>
    <row r="19" spans="1:21" ht="12.95" customHeight="1">
      <c r="A19" s="81" t="s">
        <v>699</v>
      </c>
      <c r="B19" s="35" t="s">
        <v>43</v>
      </c>
      <c r="C19" s="19" t="s">
        <v>1290</v>
      </c>
      <c r="D19" s="19" t="s">
        <v>1264</v>
      </c>
      <c r="E19" s="81">
        <v>1</v>
      </c>
      <c r="F19" s="141" t="s">
        <v>1111</v>
      </c>
      <c r="G19" s="49">
        <v>30</v>
      </c>
      <c r="H19" s="50">
        <v>30</v>
      </c>
      <c r="I19" s="54">
        <f t="shared" si="0"/>
        <v>0</v>
      </c>
      <c r="J19" s="54">
        <v>30</v>
      </c>
      <c r="K19" s="55">
        <v>30</v>
      </c>
      <c r="L19" s="55">
        <f t="shared" si="1"/>
        <v>0</v>
      </c>
      <c r="M19" s="55">
        <f t="shared" si="2"/>
        <v>0</v>
      </c>
      <c r="N19" s="49">
        <f t="shared" si="3"/>
        <v>0</v>
      </c>
      <c r="O19" s="49">
        <f t="shared" si="4"/>
        <v>0</v>
      </c>
      <c r="P19" s="31"/>
      <c r="S19" s="43"/>
      <c r="T19" s="42"/>
      <c r="U19" s="33"/>
    </row>
    <row r="20" spans="1:21" ht="12.95" customHeight="1">
      <c r="A20" s="86" t="s">
        <v>717</v>
      </c>
      <c r="B20" s="39" t="s">
        <v>47</v>
      </c>
      <c r="C20" s="46" t="s">
        <v>1290</v>
      </c>
      <c r="D20" s="46" t="s">
        <v>1264</v>
      </c>
      <c r="E20" s="86">
        <v>1</v>
      </c>
      <c r="F20" s="140" t="s">
        <v>1111</v>
      </c>
      <c r="G20" s="60">
        <v>10</v>
      </c>
      <c r="H20" s="54">
        <v>10</v>
      </c>
      <c r="I20" s="54">
        <f t="shared" si="0"/>
        <v>0</v>
      </c>
      <c r="J20" s="54">
        <v>10</v>
      </c>
      <c r="K20" s="85">
        <v>10</v>
      </c>
      <c r="L20" s="85">
        <f t="shared" si="1"/>
        <v>0</v>
      </c>
      <c r="M20" s="85">
        <f t="shared" si="2"/>
        <v>0</v>
      </c>
      <c r="N20" s="60">
        <f t="shared" si="3"/>
        <v>0</v>
      </c>
      <c r="O20" s="60">
        <f t="shared" si="4"/>
        <v>0</v>
      </c>
      <c r="P20" s="31"/>
      <c r="S20" s="43"/>
      <c r="T20" s="42"/>
      <c r="U20" s="33"/>
    </row>
    <row r="21" spans="1:21" ht="12.95" customHeight="1">
      <c r="A21" s="81" t="s">
        <v>746</v>
      </c>
      <c r="B21" s="35" t="s">
        <v>50</v>
      </c>
      <c r="C21" s="19" t="s">
        <v>1290</v>
      </c>
      <c r="D21" s="19" t="s">
        <v>1264</v>
      </c>
      <c r="E21" s="81">
        <v>1</v>
      </c>
      <c r="F21" s="141" t="s">
        <v>1111</v>
      </c>
      <c r="G21" s="49">
        <v>7</v>
      </c>
      <c r="H21" s="50">
        <v>7</v>
      </c>
      <c r="I21" s="54">
        <f t="shared" si="0"/>
        <v>0</v>
      </c>
      <c r="J21" s="54">
        <v>7</v>
      </c>
      <c r="K21" s="55">
        <v>7</v>
      </c>
      <c r="L21" s="55">
        <f t="shared" si="1"/>
        <v>0</v>
      </c>
      <c r="M21" s="55">
        <f t="shared" si="2"/>
        <v>0</v>
      </c>
      <c r="N21" s="49">
        <f t="shared" si="3"/>
        <v>0</v>
      </c>
      <c r="O21" s="49">
        <f t="shared" si="4"/>
        <v>0</v>
      </c>
      <c r="P21" s="31"/>
      <c r="S21" s="43"/>
      <c r="T21" s="42"/>
      <c r="U21" s="33"/>
    </row>
    <row r="22" spans="1:21" ht="12.95" customHeight="1">
      <c r="A22" s="86" t="s">
        <v>664</v>
      </c>
      <c r="B22" s="39" t="s">
        <v>1253</v>
      </c>
      <c r="C22" s="46" t="s">
        <v>1290</v>
      </c>
      <c r="D22" s="46" t="s">
        <v>1259</v>
      </c>
      <c r="E22" s="86">
        <v>1</v>
      </c>
      <c r="F22" s="140" t="s">
        <v>1111</v>
      </c>
      <c r="G22" s="60">
        <v>33</v>
      </c>
      <c r="H22" s="54">
        <v>33</v>
      </c>
      <c r="I22" s="54">
        <f t="shared" si="0"/>
        <v>0</v>
      </c>
      <c r="J22" s="54">
        <v>33</v>
      </c>
      <c r="K22" s="85">
        <v>33</v>
      </c>
      <c r="L22" s="85">
        <f t="shared" si="1"/>
        <v>0</v>
      </c>
      <c r="M22" s="85">
        <f t="shared" si="2"/>
        <v>0</v>
      </c>
      <c r="N22" s="60">
        <f t="shared" si="3"/>
        <v>0</v>
      </c>
      <c r="O22" s="60">
        <f t="shared" si="4"/>
        <v>0</v>
      </c>
      <c r="P22" s="31"/>
      <c r="S22" s="43"/>
      <c r="T22" s="42"/>
      <c r="U22" s="33"/>
    </row>
    <row r="23" spans="1:21" ht="12.95" customHeight="1">
      <c r="A23" s="86" t="s">
        <v>594</v>
      </c>
      <c r="B23" s="25" t="s">
        <v>1120</v>
      </c>
      <c r="C23" s="46" t="s">
        <v>1290</v>
      </c>
      <c r="D23" s="46" t="s">
        <v>1255</v>
      </c>
      <c r="E23" s="86">
        <v>2</v>
      </c>
      <c r="F23" s="140" t="s">
        <v>1112</v>
      </c>
      <c r="G23" s="56">
        <v>208</v>
      </c>
      <c r="H23" s="56">
        <v>186</v>
      </c>
      <c r="I23" s="56">
        <f t="shared" si="0"/>
        <v>22</v>
      </c>
      <c r="J23" s="56">
        <v>208</v>
      </c>
      <c r="K23" s="52">
        <v>196</v>
      </c>
      <c r="L23" s="52">
        <f t="shared" si="1"/>
        <v>12</v>
      </c>
      <c r="M23" s="85">
        <f t="shared" si="2"/>
        <v>0</v>
      </c>
      <c r="N23" s="60">
        <f t="shared" si="3"/>
        <v>10</v>
      </c>
      <c r="O23" s="60">
        <f t="shared" si="4"/>
        <v>-10</v>
      </c>
      <c r="P23" s="31"/>
      <c r="Q23" s="31"/>
      <c r="R23" s="31"/>
      <c r="S23" s="43"/>
      <c r="T23" s="42"/>
      <c r="U23" s="33"/>
    </row>
    <row r="24" spans="1:21" ht="12.95" customHeight="1">
      <c r="A24" s="86" t="s">
        <v>653</v>
      </c>
      <c r="B24" s="25" t="s">
        <v>1124</v>
      </c>
      <c r="C24" s="46" t="s">
        <v>1290</v>
      </c>
      <c r="D24" s="46" t="s">
        <v>1255</v>
      </c>
      <c r="E24" s="86">
        <v>2</v>
      </c>
      <c r="F24" s="140" t="s">
        <v>1112</v>
      </c>
      <c r="G24" s="56">
        <v>45</v>
      </c>
      <c r="H24" s="56">
        <v>45</v>
      </c>
      <c r="I24" s="56">
        <f t="shared" si="0"/>
        <v>0</v>
      </c>
      <c r="J24" s="56">
        <v>45</v>
      </c>
      <c r="K24" s="52">
        <v>45</v>
      </c>
      <c r="L24" s="52">
        <f t="shared" si="1"/>
        <v>0</v>
      </c>
      <c r="M24" s="85">
        <f t="shared" si="2"/>
        <v>0</v>
      </c>
      <c r="N24" s="60">
        <f t="shared" si="3"/>
        <v>0</v>
      </c>
      <c r="O24" s="60">
        <f t="shared" si="4"/>
        <v>0</v>
      </c>
      <c r="P24" s="31"/>
      <c r="Q24" s="31"/>
      <c r="R24" s="31"/>
      <c r="S24" s="43"/>
      <c r="T24" s="42"/>
      <c r="U24" s="33"/>
    </row>
    <row r="25" spans="1:21" ht="12.95" customHeight="1">
      <c r="A25" s="86" t="s">
        <v>693</v>
      </c>
      <c r="B25" s="25" t="s">
        <v>87</v>
      </c>
      <c r="C25" s="46" t="s">
        <v>1290</v>
      </c>
      <c r="D25" s="46" t="s">
        <v>1255</v>
      </c>
      <c r="E25" s="86">
        <v>2</v>
      </c>
      <c r="F25" s="140" t="s">
        <v>1112</v>
      </c>
      <c r="G25" s="56">
        <v>100</v>
      </c>
      <c r="H25" s="56">
        <v>100</v>
      </c>
      <c r="I25" s="56">
        <f t="shared" si="0"/>
        <v>0</v>
      </c>
      <c r="J25" s="56">
        <v>50</v>
      </c>
      <c r="K25" s="52">
        <v>50</v>
      </c>
      <c r="L25" s="52">
        <f t="shared" si="1"/>
        <v>0</v>
      </c>
      <c r="M25" s="85">
        <f t="shared" si="2"/>
        <v>-50</v>
      </c>
      <c r="N25" s="60">
        <f t="shared" si="3"/>
        <v>-50</v>
      </c>
      <c r="O25" s="60">
        <f t="shared" si="4"/>
        <v>0</v>
      </c>
      <c r="P25" s="31"/>
      <c r="Q25" s="31"/>
      <c r="R25" s="31"/>
      <c r="S25" s="43"/>
      <c r="T25" s="42"/>
      <c r="U25" s="33"/>
    </row>
    <row r="26" spans="1:21" ht="12.95" customHeight="1">
      <c r="A26" s="86" t="s">
        <v>752</v>
      </c>
      <c r="B26" s="25" t="s">
        <v>1136</v>
      </c>
      <c r="C26" s="46" t="s">
        <v>1290</v>
      </c>
      <c r="D26" s="46" t="s">
        <v>1255</v>
      </c>
      <c r="E26" s="86">
        <v>2</v>
      </c>
      <c r="F26" s="140" t="s">
        <v>1112</v>
      </c>
      <c r="G26" s="56">
        <v>44</v>
      </c>
      <c r="H26" s="56">
        <v>44</v>
      </c>
      <c r="I26" s="56">
        <f t="shared" si="0"/>
        <v>0</v>
      </c>
      <c r="J26" s="56">
        <v>44</v>
      </c>
      <c r="K26" s="52">
        <v>44</v>
      </c>
      <c r="L26" s="52">
        <f t="shared" si="1"/>
        <v>0</v>
      </c>
      <c r="M26" s="85">
        <f t="shared" si="2"/>
        <v>0</v>
      </c>
      <c r="N26" s="60">
        <f t="shared" si="3"/>
        <v>0</v>
      </c>
      <c r="O26" s="60">
        <f t="shared" si="4"/>
        <v>0</v>
      </c>
      <c r="P26" s="31"/>
      <c r="Q26" s="31"/>
      <c r="R26" s="31"/>
      <c r="S26" s="43"/>
      <c r="T26" s="42"/>
      <c r="U26" s="33"/>
    </row>
    <row r="27" spans="1:21" ht="12.95" customHeight="1">
      <c r="A27" s="86" t="s">
        <v>759</v>
      </c>
      <c r="B27" s="25" t="s">
        <v>1119</v>
      </c>
      <c r="C27" s="46" t="s">
        <v>1290</v>
      </c>
      <c r="D27" s="46" t="s">
        <v>1255</v>
      </c>
      <c r="E27" s="86">
        <v>2</v>
      </c>
      <c r="F27" s="140" t="s">
        <v>1112</v>
      </c>
      <c r="G27" s="56">
        <v>294</v>
      </c>
      <c r="H27" s="56">
        <v>250</v>
      </c>
      <c r="I27" s="56">
        <f t="shared" si="0"/>
        <v>44</v>
      </c>
      <c r="J27" s="56">
        <v>249</v>
      </c>
      <c r="K27" s="52">
        <v>225</v>
      </c>
      <c r="L27" s="52">
        <f t="shared" si="1"/>
        <v>24</v>
      </c>
      <c r="M27" s="85">
        <f t="shared" si="2"/>
        <v>-45</v>
      </c>
      <c r="N27" s="60">
        <f t="shared" si="3"/>
        <v>-25</v>
      </c>
      <c r="O27" s="60">
        <f t="shared" si="4"/>
        <v>-20</v>
      </c>
      <c r="P27" s="31"/>
      <c r="Q27" s="31"/>
      <c r="R27" s="31"/>
      <c r="S27" s="43"/>
      <c r="T27" s="42"/>
      <c r="U27" s="33"/>
    </row>
    <row r="28" spans="1:21" ht="12.95" customHeight="1">
      <c r="A28" s="86">
        <v>22829261</v>
      </c>
      <c r="B28" s="25" t="s">
        <v>255</v>
      </c>
      <c r="C28" s="46" t="s">
        <v>1290</v>
      </c>
      <c r="D28" s="46" t="s">
        <v>1255</v>
      </c>
      <c r="E28" s="86">
        <v>2</v>
      </c>
      <c r="F28" s="140" t="s">
        <v>1112</v>
      </c>
      <c r="G28" s="56">
        <v>9</v>
      </c>
      <c r="H28" s="56">
        <v>9</v>
      </c>
      <c r="I28" s="56">
        <f t="shared" si="0"/>
        <v>0</v>
      </c>
      <c r="J28" s="127">
        <v>9</v>
      </c>
      <c r="K28" s="128">
        <v>9</v>
      </c>
      <c r="L28" s="52">
        <f t="shared" si="1"/>
        <v>0</v>
      </c>
      <c r="M28" s="85">
        <f t="shared" si="2"/>
        <v>0</v>
      </c>
      <c r="N28" s="60">
        <f t="shared" si="3"/>
        <v>0</v>
      </c>
      <c r="O28" s="60">
        <f t="shared" si="4"/>
        <v>0</v>
      </c>
      <c r="P28" s="31"/>
      <c r="Q28" s="31"/>
      <c r="R28" s="31"/>
      <c r="S28" s="43"/>
      <c r="T28" s="42"/>
      <c r="U28" s="33"/>
    </row>
    <row r="29" spans="1:21" ht="12.95" customHeight="1">
      <c r="A29" s="86" t="s">
        <v>999</v>
      </c>
      <c r="B29" s="25" t="s">
        <v>259</v>
      </c>
      <c r="C29" s="46" t="s">
        <v>1290</v>
      </c>
      <c r="D29" s="46" t="s">
        <v>1255</v>
      </c>
      <c r="E29" s="86">
        <v>2</v>
      </c>
      <c r="F29" s="140" t="s">
        <v>1112</v>
      </c>
      <c r="G29" s="56">
        <v>7</v>
      </c>
      <c r="H29" s="56">
        <v>7</v>
      </c>
      <c r="I29" s="56">
        <f t="shared" si="0"/>
        <v>0</v>
      </c>
      <c r="J29" s="56">
        <v>7</v>
      </c>
      <c r="K29" s="52">
        <v>7</v>
      </c>
      <c r="L29" s="52">
        <f t="shared" si="1"/>
        <v>0</v>
      </c>
      <c r="M29" s="85">
        <f t="shared" si="2"/>
        <v>0</v>
      </c>
      <c r="N29" s="60">
        <f t="shared" si="3"/>
        <v>0</v>
      </c>
      <c r="O29" s="60">
        <f t="shared" si="4"/>
        <v>0</v>
      </c>
      <c r="P29" s="31"/>
      <c r="Q29" s="31"/>
      <c r="R29" s="31"/>
      <c r="S29" s="43"/>
      <c r="T29" s="42"/>
      <c r="U29" s="33"/>
    </row>
    <row r="30" spans="1:21" ht="12.95" customHeight="1">
      <c r="A30" s="86" t="s">
        <v>1031</v>
      </c>
      <c r="B30" s="25" t="s">
        <v>385</v>
      </c>
      <c r="C30" s="46" t="s">
        <v>1290</v>
      </c>
      <c r="D30" s="46" t="s">
        <v>1255</v>
      </c>
      <c r="E30" s="86">
        <v>2</v>
      </c>
      <c r="F30" s="140" t="s">
        <v>1112</v>
      </c>
      <c r="G30" s="56">
        <v>6</v>
      </c>
      <c r="H30" s="56">
        <v>0</v>
      </c>
      <c r="I30" s="56">
        <f t="shared" si="0"/>
        <v>6</v>
      </c>
      <c r="J30" s="56">
        <v>6</v>
      </c>
      <c r="K30" s="52">
        <v>2</v>
      </c>
      <c r="L30" s="52">
        <f t="shared" si="1"/>
        <v>4</v>
      </c>
      <c r="M30" s="85">
        <f t="shared" si="2"/>
        <v>0</v>
      </c>
      <c r="N30" s="60">
        <f t="shared" si="3"/>
        <v>2</v>
      </c>
      <c r="O30" s="60">
        <f t="shared" si="4"/>
        <v>-2</v>
      </c>
      <c r="P30" s="35"/>
      <c r="Q30" s="35"/>
      <c r="S30" s="43"/>
      <c r="T30" s="42"/>
      <c r="U30" s="33"/>
    </row>
    <row r="31" spans="1:21" ht="12.95" customHeight="1">
      <c r="A31" s="86" t="s">
        <v>1036</v>
      </c>
      <c r="B31" s="25" t="s">
        <v>262</v>
      </c>
      <c r="C31" s="46" t="s">
        <v>1290</v>
      </c>
      <c r="D31" s="46" t="s">
        <v>1255</v>
      </c>
      <c r="E31" s="86">
        <v>2</v>
      </c>
      <c r="F31" s="140" t="s">
        <v>1112</v>
      </c>
      <c r="G31" s="56">
        <v>5</v>
      </c>
      <c r="H31" s="56">
        <v>5</v>
      </c>
      <c r="I31" s="56">
        <f t="shared" si="0"/>
        <v>0</v>
      </c>
      <c r="J31" s="56">
        <v>5</v>
      </c>
      <c r="K31" s="52">
        <v>5</v>
      </c>
      <c r="L31" s="52">
        <f t="shared" si="1"/>
        <v>0</v>
      </c>
      <c r="M31" s="85">
        <f t="shared" si="2"/>
        <v>0</v>
      </c>
      <c r="N31" s="60">
        <f t="shared" si="3"/>
        <v>0</v>
      </c>
      <c r="O31" s="60">
        <f t="shared" si="4"/>
        <v>0</v>
      </c>
      <c r="P31" s="31"/>
      <c r="Q31" s="31"/>
      <c r="R31" s="31"/>
      <c r="S31" s="43"/>
      <c r="T31" s="42"/>
      <c r="U31" s="33"/>
    </row>
    <row r="32" spans="1:21" ht="12.95" customHeight="1">
      <c r="A32" s="86" t="s">
        <v>1047</v>
      </c>
      <c r="B32" s="25" t="s">
        <v>1161</v>
      </c>
      <c r="C32" s="46" t="s">
        <v>1290</v>
      </c>
      <c r="D32" s="46" t="s">
        <v>1255</v>
      </c>
      <c r="E32" s="86">
        <v>2</v>
      </c>
      <c r="F32" s="140" t="s">
        <v>1112</v>
      </c>
      <c r="G32" s="56">
        <v>19</v>
      </c>
      <c r="H32" s="56">
        <v>19</v>
      </c>
      <c r="I32" s="56">
        <f t="shared" si="0"/>
        <v>0</v>
      </c>
      <c r="J32" s="56">
        <v>19</v>
      </c>
      <c r="K32" s="52">
        <v>19</v>
      </c>
      <c r="L32" s="52">
        <f t="shared" si="1"/>
        <v>0</v>
      </c>
      <c r="M32" s="85">
        <f t="shared" si="2"/>
        <v>0</v>
      </c>
      <c r="N32" s="60">
        <f t="shared" si="3"/>
        <v>0</v>
      </c>
      <c r="O32" s="60">
        <f t="shared" si="4"/>
        <v>0</v>
      </c>
      <c r="P32" s="31"/>
      <c r="Q32" s="31"/>
      <c r="R32" s="31"/>
      <c r="S32" s="43"/>
      <c r="T32" s="42"/>
      <c r="U32" s="33"/>
    </row>
    <row r="33" spans="1:21" ht="12.95" customHeight="1">
      <c r="A33" s="86" t="s">
        <v>1049</v>
      </c>
      <c r="B33" s="25" t="s">
        <v>387</v>
      </c>
      <c r="C33" s="46" t="s">
        <v>1290</v>
      </c>
      <c r="D33" s="46" t="s">
        <v>1255</v>
      </c>
      <c r="E33" s="86">
        <v>2</v>
      </c>
      <c r="F33" s="140" t="s">
        <v>1112</v>
      </c>
      <c r="G33" s="56">
        <v>6</v>
      </c>
      <c r="H33" s="56">
        <v>0</v>
      </c>
      <c r="I33" s="56">
        <f t="shared" si="0"/>
        <v>6</v>
      </c>
      <c r="J33" s="56">
        <v>6</v>
      </c>
      <c r="K33" s="52">
        <v>0</v>
      </c>
      <c r="L33" s="52">
        <f t="shared" si="1"/>
        <v>6</v>
      </c>
      <c r="M33" s="85">
        <f t="shared" si="2"/>
        <v>0</v>
      </c>
      <c r="N33" s="60">
        <f t="shared" si="3"/>
        <v>0</v>
      </c>
      <c r="O33" s="60">
        <f t="shared" si="4"/>
        <v>0</v>
      </c>
      <c r="P33" s="35"/>
      <c r="Q33" s="35"/>
      <c r="S33" s="43"/>
      <c r="T33" s="42"/>
      <c r="U33" s="33"/>
    </row>
    <row r="34" spans="1:21" ht="12.95" customHeight="1">
      <c r="A34" s="86" t="s">
        <v>576</v>
      </c>
      <c r="B34" s="25" t="s">
        <v>1138</v>
      </c>
      <c r="C34" s="46" t="s">
        <v>1290</v>
      </c>
      <c r="D34" s="46" t="s">
        <v>1257</v>
      </c>
      <c r="E34" s="86">
        <v>2</v>
      </c>
      <c r="F34" s="140" t="s">
        <v>1112</v>
      </c>
      <c r="G34" s="56">
        <v>34</v>
      </c>
      <c r="H34" s="56">
        <v>34</v>
      </c>
      <c r="I34" s="56">
        <f t="shared" si="0"/>
        <v>0</v>
      </c>
      <c r="J34" s="56">
        <v>34</v>
      </c>
      <c r="K34" s="52">
        <v>34</v>
      </c>
      <c r="L34" s="52">
        <f t="shared" si="1"/>
        <v>0</v>
      </c>
      <c r="M34" s="85">
        <f t="shared" si="2"/>
        <v>0</v>
      </c>
      <c r="N34" s="60">
        <f t="shared" si="3"/>
        <v>0</v>
      </c>
      <c r="O34" s="60">
        <f t="shared" si="4"/>
        <v>0</v>
      </c>
      <c r="P34" s="31"/>
      <c r="Q34" s="31"/>
      <c r="R34" s="31"/>
      <c r="S34" s="43"/>
      <c r="T34" s="42"/>
      <c r="U34" s="33"/>
    </row>
    <row r="35" spans="1:21" ht="12.95" customHeight="1">
      <c r="A35" s="86" t="s">
        <v>639</v>
      </c>
      <c r="B35" s="25" t="s">
        <v>1131</v>
      </c>
      <c r="C35" s="46" t="s">
        <v>1290</v>
      </c>
      <c r="D35" s="46" t="s">
        <v>1257</v>
      </c>
      <c r="E35" s="86">
        <v>2</v>
      </c>
      <c r="F35" s="140" t="s">
        <v>1112</v>
      </c>
      <c r="G35" s="56">
        <v>60</v>
      </c>
      <c r="H35" s="56">
        <v>60</v>
      </c>
      <c r="I35" s="56">
        <f t="shared" si="0"/>
        <v>0</v>
      </c>
      <c r="J35" s="56">
        <v>28</v>
      </c>
      <c r="K35" s="52">
        <v>28</v>
      </c>
      <c r="L35" s="52">
        <f t="shared" si="1"/>
        <v>0</v>
      </c>
      <c r="M35" s="85">
        <f t="shared" si="2"/>
        <v>-32</v>
      </c>
      <c r="N35" s="60">
        <f t="shared" si="3"/>
        <v>-32</v>
      </c>
      <c r="O35" s="60">
        <f t="shared" si="4"/>
        <v>0</v>
      </c>
      <c r="P35" s="31"/>
      <c r="Q35" s="31"/>
      <c r="R35" s="31"/>
      <c r="S35" s="43"/>
      <c r="T35" s="42"/>
      <c r="U35" s="33"/>
    </row>
    <row r="36" spans="1:21" ht="12.95" customHeight="1">
      <c r="A36" s="86" t="s">
        <v>659</v>
      </c>
      <c r="B36" s="25" t="s">
        <v>1245</v>
      </c>
      <c r="C36" s="46" t="s">
        <v>1290</v>
      </c>
      <c r="D36" s="46" t="s">
        <v>1257</v>
      </c>
      <c r="E36" s="86">
        <v>2</v>
      </c>
      <c r="F36" s="140" t="s">
        <v>1112</v>
      </c>
      <c r="G36" s="56">
        <v>48</v>
      </c>
      <c r="H36" s="56">
        <v>47</v>
      </c>
      <c r="I36" s="56">
        <f t="shared" si="0"/>
        <v>1</v>
      </c>
      <c r="J36" s="56">
        <v>48</v>
      </c>
      <c r="K36" s="52">
        <v>48</v>
      </c>
      <c r="L36" s="52">
        <f t="shared" si="1"/>
        <v>0</v>
      </c>
      <c r="M36" s="85">
        <f t="shared" si="2"/>
        <v>0</v>
      </c>
      <c r="N36" s="60">
        <f t="shared" si="3"/>
        <v>1</v>
      </c>
      <c r="O36" s="60">
        <f t="shared" si="4"/>
        <v>-1</v>
      </c>
      <c r="P36" s="31"/>
      <c r="Q36" s="31"/>
      <c r="R36" s="31"/>
      <c r="S36" s="43"/>
      <c r="T36" s="42"/>
      <c r="U36" s="33"/>
    </row>
    <row r="37" spans="1:21" ht="12.95" customHeight="1">
      <c r="A37" s="86" t="s">
        <v>678</v>
      </c>
      <c r="B37" s="25" t="s">
        <v>1117</v>
      </c>
      <c r="C37" s="46" t="s">
        <v>1290</v>
      </c>
      <c r="D37" s="46" t="s">
        <v>1257</v>
      </c>
      <c r="E37" s="86">
        <v>2</v>
      </c>
      <c r="F37" s="140" t="s">
        <v>1112</v>
      </c>
      <c r="G37" s="56">
        <v>60</v>
      </c>
      <c r="H37" s="56">
        <v>60</v>
      </c>
      <c r="I37" s="56">
        <f t="shared" si="0"/>
        <v>0</v>
      </c>
      <c r="J37" s="56">
        <v>60</v>
      </c>
      <c r="K37" s="52">
        <v>60</v>
      </c>
      <c r="L37" s="52">
        <f t="shared" si="1"/>
        <v>0</v>
      </c>
      <c r="M37" s="85">
        <f t="shared" si="2"/>
        <v>0</v>
      </c>
      <c r="N37" s="60">
        <f t="shared" si="3"/>
        <v>0</v>
      </c>
      <c r="O37" s="60">
        <f t="shared" si="4"/>
        <v>0</v>
      </c>
      <c r="P37" s="31"/>
      <c r="Q37" s="31"/>
      <c r="R37" s="31"/>
      <c r="S37" s="43"/>
      <c r="T37" s="42"/>
      <c r="U37" s="33"/>
    </row>
    <row r="38" spans="1:21" ht="12.95" customHeight="1">
      <c r="A38" s="86" t="s">
        <v>725</v>
      </c>
      <c r="B38" s="25" t="s">
        <v>89</v>
      </c>
      <c r="C38" s="46" t="s">
        <v>1290</v>
      </c>
      <c r="D38" s="46" t="s">
        <v>1257</v>
      </c>
      <c r="E38" s="86">
        <v>2</v>
      </c>
      <c r="F38" s="140" t="s">
        <v>1112</v>
      </c>
      <c r="G38" s="56">
        <v>80</v>
      </c>
      <c r="H38" s="56">
        <v>80</v>
      </c>
      <c r="I38" s="56">
        <f t="shared" si="0"/>
        <v>0</v>
      </c>
      <c r="J38" s="56">
        <v>80</v>
      </c>
      <c r="K38" s="52">
        <v>80</v>
      </c>
      <c r="L38" s="52">
        <f t="shared" si="1"/>
        <v>0</v>
      </c>
      <c r="M38" s="85">
        <f t="shared" si="2"/>
        <v>0</v>
      </c>
      <c r="N38" s="60">
        <f t="shared" si="3"/>
        <v>0</v>
      </c>
      <c r="O38" s="60">
        <f t="shared" si="4"/>
        <v>0</v>
      </c>
      <c r="P38" s="31"/>
      <c r="Q38" s="31"/>
      <c r="R38" s="31"/>
      <c r="S38" s="43"/>
      <c r="T38" s="42"/>
      <c r="U38" s="33"/>
    </row>
    <row r="39" spans="1:21" ht="12.95" customHeight="1">
      <c r="A39" s="86" t="s">
        <v>750</v>
      </c>
      <c r="B39" s="25" t="s">
        <v>1149</v>
      </c>
      <c r="C39" s="46" t="s">
        <v>1290</v>
      </c>
      <c r="D39" s="46" t="s">
        <v>1257</v>
      </c>
      <c r="E39" s="86">
        <v>2</v>
      </c>
      <c r="F39" s="140" t="s">
        <v>1112</v>
      </c>
      <c r="G39" s="56">
        <v>55</v>
      </c>
      <c r="H39" s="56">
        <v>51</v>
      </c>
      <c r="I39" s="56">
        <f t="shared" si="0"/>
        <v>4</v>
      </c>
      <c r="J39" s="56">
        <v>55</v>
      </c>
      <c r="K39" s="52">
        <v>51</v>
      </c>
      <c r="L39" s="52">
        <f t="shared" si="1"/>
        <v>4</v>
      </c>
      <c r="M39" s="85">
        <f t="shared" si="2"/>
        <v>0</v>
      </c>
      <c r="N39" s="60">
        <f t="shared" si="3"/>
        <v>0</v>
      </c>
      <c r="O39" s="60">
        <f t="shared" si="4"/>
        <v>0</v>
      </c>
      <c r="P39" s="31"/>
      <c r="Q39" s="31"/>
      <c r="R39" s="31"/>
      <c r="S39" s="43"/>
      <c r="T39" s="42"/>
      <c r="U39" s="33"/>
    </row>
    <row r="40" spans="1:21" ht="12.95" customHeight="1">
      <c r="A40" s="86" t="s">
        <v>763</v>
      </c>
      <c r="B40" s="25" t="s">
        <v>1235</v>
      </c>
      <c r="C40" s="46" t="s">
        <v>1290</v>
      </c>
      <c r="D40" s="46" t="s">
        <v>1257</v>
      </c>
      <c r="E40" s="86">
        <v>2</v>
      </c>
      <c r="F40" s="140" t="s">
        <v>1112</v>
      </c>
      <c r="G40" s="56">
        <v>180</v>
      </c>
      <c r="H40" s="56">
        <v>180</v>
      </c>
      <c r="I40" s="56">
        <f t="shared" si="0"/>
        <v>0</v>
      </c>
      <c r="J40" s="56">
        <v>176</v>
      </c>
      <c r="K40" s="52">
        <v>176</v>
      </c>
      <c r="L40" s="52">
        <f t="shared" si="1"/>
        <v>0</v>
      </c>
      <c r="M40" s="85">
        <f t="shared" si="2"/>
        <v>-4</v>
      </c>
      <c r="N40" s="60">
        <f t="shared" si="3"/>
        <v>-4</v>
      </c>
      <c r="O40" s="60">
        <f t="shared" si="4"/>
        <v>0</v>
      </c>
      <c r="P40" s="31"/>
      <c r="Q40" s="31"/>
      <c r="R40" s="31"/>
      <c r="S40" s="43"/>
      <c r="T40" s="42"/>
      <c r="U40" s="33"/>
    </row>
    <row r="41" spans="1:21" ht="12.95" customHeight="1">
      <c r="A41" s="86" t="s">
        <v>1005</v>
      </c>
      <c r="B41" s="25" t="s">
        <v>260</v>
      </c>
      <c r="C41" s="46" t="s">
        <v>1290</v>
      </c>
      <c r="D41" s="46" t="s">
        <v>1257</v>
      </c>
      <c r="E41" s="86">
        <v>2</v>
      </c>
      <c r="F41" s="140" t="s">
        <v>1112</v>
      </c>
      <c r="G41" s="56">
        <v>6</v>
      </c>
      <c r="H41" s="56">
        <v>6</v>
      </c>
      <c r="I41" s="56">
        <f t="shared" si="0"/>
        <v>0</v>
      </c>
      <c r="J41" s="56">
        <v>6</v>
      </c>
      <c r="K41" s="52">
        <v>6</v>
      </c>
      <c r="L41" s="52">
        <f t="shared" si="1"/>
        <v>0</v>
      </c>
      <c r="M41" s="85">
        <f t="shared" si="2"/>
        <v>0</v>
      </c>
      <c r="N41" s="60">
        <f t="shared" si="3"/>
        <v>0</v>
      </c>
      <c r="O41" s="60">
        <f t="shared" si="4"/>
        <v>0</v>
      </c>
      <c r="P41" s="31"/>
      <c r="Q41" s="31"/>
      <c r="R41" s="31"/>
      <c r="S41" s="43"/>
      <c r="T41" s="42"/>
      <c r="U41" s="33"/>
    </row>
    <row r="42" spans="1:21" ht="12.95" customHeight="1">
      <c r="A42" s="86" t="s">
        <v>1042</v>
      </c>
      <c r="B42" s="25" t="s">
        <v>253</v>
      </c>
      <c r="C42" s="46" t="s">
        <v>1290</v>
      </c>
      <c r="D42" s="46" t="s">
        <v>1257</v>
      </c>
      <c r="E42" s="86">
        <v>2</v>
      </c>
      <c r="F42" s="140" t="s">
        <v>1112</v>
      </c>
      <c r="G42" s="56">
        <v>12</v>
      </c>
      <c r="H42" s="56">
        <v>12</v>
      </c>
      <c r="I42" s="56">
        <f t="shared" si="0"/>
        <v>0</v>
      </c>
      <c r="J42" s="56">
        <v>0</v>
      </c>
      <c r="K42" s="52">
        <v>0</v>
      </c>
      <c r="L42" s="52">
        <f t="shared" si="1"/>
        <v>0</v>
      </c>
      <c r="M42" s="85">
        <f t="shared" si="2"/>
        <v>-12</v>
      </c>
      <c r="N42" s="60">
        <f t="shared" si="3"/>
        <v>-12</v>
      </c>
      <c r="O42" s="60">
        <f t="shared" si="4"/>
        <v>0</v>
      </c>
      <c r="P42" s="31"/>
      <c r="Q42" s="31"/>
      <c r="R42" s="31"/>
      <c r="S42" s="43"/>
      <c r="T42" s="42"/>
      <c r="U42" s="33"/>
    </row>
    <row r="43" spans="1:21" ht="12.95" customHeight="1">
      <c r="A43" s="86" t="s">
        <v>1054</v>
      </c>
      <c r="B43" s="25" t="s">
        <v>256</v>
      </c>
      <c r="C43" s="46" t="s">
        <v>1290</v>
      </c>
      <c r="D43" s="46" t="s">
        <v>1257</v>
      </c>
      <c r="E43" s="86">
        <v>2</v>
      </c>
      <c r="F43" s="140" t="s">
        <v>1112</v>
      </c>
      <c r="G43" s="56">
        <v>9</v>
      </c>
      <c r="H43" s="56">
        <v>9</v>
      </c>
      <c r="I43" s="56">
        <f t="shared" si="0"/>
        <v>0</v>
      </c>
      <c r="J43" s="56">
        <v>9</v>
      </c>
      <c r="K43" s="52">
        <v>9</v>
      </c>
      <c r="L43" s="52">
        <f t="shared" si="1"/>
        <v>0</v>
      </c>
      <c r="M43" s="85">
        <f t="shared" si="2"/>
        <v>0</v>
      </c>
      <c r="N43" s="60">
        <f t="shared" si="3"/>
        <v>0</v>
      </c>
      <c r="O43" s="60">
        <f t="shared" si="4"/>
        <v>0</v>
      </c>
      <c r="P43" s="31"/>
      <c r="Q43" s="31"/>
      <c r="R43" s="31"/>
      <c r="S43" s="43"/>
      <c r="T43" s="42"/>
      <c r="U43" s="33"/>
    </row>
    <row r="44" spans="1:21" ht="12.95" customHeight="1">
      <c r="A44" s="86" t="s">
        <v>579</v>
      </c>
      <c r="B44" s="25" t="s">
        <v>68</v>
      </c>
      <c r="C44" s="46" t="s">
        <v>1290</v>
      </c>
      <c r="D44" s="46" t="s">
        <v>1258</v>
      </c>
      <c r="E44" s="86">
        <v>2</v>
      </c>
      <c r="F44" s="140" t="s">
        <v>1112</v>
      </c>
      <c r="G44" s="56">
        <v>149</v>
      </c>
      <c r="H44" s="56">
        <v>149</v>
      </c>
      <c r="I44" s="56">
        <f t="shared" si="0"/>
        <v>0</v>
      </c>
      <c r="J44" s="56">
        <v>149</v>
      </c>
      <c r="K44" s="52">
        <v>149</v>
      </c>
      <c r="L44" s="52">
        <f t="shared" si="1"/>
        <v>0</v>
      </c>
      <c r="M44" s="85">
        <f t="shared" si="2"/>
        <v>0</v>
      </c>
      <c r="N44" s="60">
        <f t="shared" si="3"/>
        <v>0</v>
      </c>
      <c r="O44" s="60">
        <f t="shared" si="4"/>
        <v>0</v>
      </c>
      <c r="P44" s="31"/>
      <c r="Q44" s="31"/>
      <c r="R44" s="31"/>
      <c r="S44" s="43"/>
      <c r="T44" s="42"/>
      <c r="U44" s="33"/>
    </row>
    <row r="45" spans="1:21" ht="12.95" customHeight="1">
      <c r="A45" s="86" t="s">
        <v>595</v>
      </c>
      <c r="B45" s="25" t="s">
        <v>359</v>
      </c>
      <c r="C45" s="46" t="s">
        <v>1290</v>
      </c>
      <c r="D45" s="46" t="s">
        <v>1258</v>
      </c>
      <c r="E45" s="86">
        <v>2</v>
      </c>
      <c r="F45" s="140" t="s">
        <v>1112</v>
      </c>
      <c r="G45" s="56">
        <v>44</v>
      </c>
      <c r="H45" s="56">
        <v>44</v>
      </c>
      <c r="I45" s="56">
        <f t="shared" si="0"/>
        <v>0</v>
      </c>
      <c r="J45" s="56">
        <v>0</v>
      </c>
      <c r="K45" s="52">
        <v>0</v>
      </c>
      <c r="L45" s="52">
        <f t="shared" si="1"/>
        <v>0</v>
      </c>
      <c r="M45" s="85">
        <f t="shared" si="2"/>
        <v>-44</v>
      </c>
      <c r="N45" s="60">
        <f t="shared" si="3"/>
        <v>-44</v>
      </c>
      <c r="O45" s="60">
        <f t="shared" si="4"/>
        <v>0</v>
      </c>
      <c r="S45" s="43"/>
      <c r="T45" s="42"/>
      <c r="U45" s="33"/>
    </row>
    <row r="46" spans="1:21" ht="12.95" customHeight="1">
      <c r="A46" s="86" t="s">
        <v>607</v>
      </c>
      <c r="B46" s="25" t="s">
        <v>1137</v>
      </c>
      <c r="C46" s="46" t="s">
        <v>1290</v>
      </c>
      <c r="D46" s="46" t="s">
        <v>1258</v>
      </c>
      <c r="E46" s="86">
        <v>2</v>
      </c>
      <c r="F46" s="140" t="s">
        <v>1112</v>
      </c>
      <c r="G46" s="56">
        <v>36</v>
      </c>
      <c r="H46" s="56">
        <v>36</v>
      </c>
      <c r="I46" s="56">
        <f t="shared" si="0"/>
        <v>0</v>
      </c>
      <c r="J46" s="56">
        <v>36</v>
      </c>
      <c r="K46" s="52">
        <v>36</v>
      </c>
      <c r="L46" s="52">
        <f t="shared" si="1"/>
        <v>0</v>
      </c>
      <c r="M46" s="85">
        <f t="shared" si="2"/>
        <v>0</v>
      </c>
      <c r="N46" s="60">
        <f t="shared" si="3"/>
        <v>0</v>
      </c>
      <c r="O46" s="60">
        <f t="shared" si="4"/>
        <v>0</v>
      </c>
      <c r="P46" s="31"/>
      <c r="Q46" s="31"/>
      <c r="R46" s="31"/>
      <c r="S46" s="43"/>
      <c r="T46" s="42"/>
      <c r="U46" s="33"/>
    </row>
    <row r="47" spans="1:21" ht="12.95" customHeight="1">
      <c r="A47" s="86" t="s">
        <v>608</v>
      </c>
      <c r="B47" s="25" t="s">
        <v>35</v>
      </c>
      <c r="C47" s="46" t="s">
        <v>1290</v>
      </c>
      <c r="D47" s="46" t="s">
        <v>1258</v>
      </c>
      <c r="E47" s="86">
        <v>2</v>
      </c>
      <c r="F47" s="140" t="s">
        <v>1112</v>
      </c>
      <c r="G47" s="56">
        <v>221</v>
      </c>
      <c r="H47" s="56">
        <v>221</v>
      </c>
      <c r="I47" s="56">
        <f t="shared" si="0"/>
        <v>0</v>
      </c>
      <c r="J47" s="56">
        <v>173</v>
      </c>
      <c r="K47" s="52">
        <v>173</v>
      </c>
      <c r="L47" s="52">
        <f t="shared" si="1"/>
        <v>0</v>
      </c>
      <c r="M47" s="85">
        <f t="shared" si="2"/>
        <v>-48</v>
      </c>
      <c r="N47" s="60">
        <f t="shared" si="3"/>
        <v>-48</v>
      </c>
      <c r="O47" s="60">
        <f t="shared" si="4"/>
        <v>0</v>
      </c>
      <c r="P47" s="31"/>
      <c r="Q47" s="31"/>
      <c r="R47" s="31"/>
      <c r="S47" s="43"/>
      <c r="T47" s="42"/>
      <c r="U47" s="33"/>
    </row>
    <row r="48" spans="1:21" ht="12.95" customHeight="1">
      <c r="A48" s="86" t="s">
        <v>631</v>
      </c>
      <c r="B48" s="25" t="s">
        <v>1153</v>
      </c>
      <c r="C48" s="46" t="s">
        <v>1290</v>
      </c>
      <c r="D48" s="46" t="s">
        <v>1258</v>
      </c>
      <c r="E48" s="86">
        <v>2</v>
      </c>
      <c r="F48" s="140" t="s">
        <v>1112</v>
      </c>
      <c r="G48" s="56">
        <v>77</v>
      </c>
      <c r="H48" s="56">
        <v>77</v>
      </c>
      <c r="I48" s="56">
        <f t="shared" si="0"/>
        <v>0</v>
      </c>
      <c r="J48" s="56">
        <v>71</v>
      </c>
      <c r="K48" s="52">
        <v>71</v>
      </c>
      <c r="L48" s="52">
        <f t="shared" si="1"/>
        <v>0</v>
      </c>
      <c r="M48" s="85">
        <f t="shared" si="2"/>
        <v>-6</v>
      </c>
      <c r="N48" s="60">
        <f t="shared" si="3"/>
        <v>-6</v>
      </c>
      <c r="O48" s="60">
        <f t="shared" si="4"/>
        <v>0</v>
      </c>
      <c r="P48" s="31"/>
      <c r="Q48" s="31"/>
      <c r="R48" s="31"/>
      <c r="S48" s="43"/>
      <c r="T48" s="42"/>
      <c r="U48" s="33"/>
    </row>
    <row r="49" spans="1:21" ht="12.95" customHeight="1">
      <c r="A49" s="86" t="s">
        <v>673</v>
      </c>
      <c r="B49" s="25" t="s">
        <v>83</v>
      </c>
      <c r="C49" s="46" t="s">
        <v>1290</v>
      </c>
      <c r="D49" s="46" t="s">
        <v>1258</v>
      </c>
      <c r="E49" s="86">
        <v>2</v>
      </c>
      <c r="F49" s="140" t="s">
        <v>1112</v>
      </c>
      <c r="G49" s="56">
        <v>188</v>
      </c>
      <c r="H49" s="56">
        <v>188</v>
      </c>
      <c r="I49" s="56">
        <f t="shared" si="0"/>
        <v>0</v>
      </c>
      <c r="J49" s="56">
        <v>188</v>
      </c>
      <c r="K49" s="52">
        <v>188</v>
      </c>
      <c r="L49" s="52">
        <f t="shared" si="1"/>
        <v>0</v>
      </c>
      <c r="M49" s="85">
        <f t="shared" si="2"/>
        <v>0</v>
      </c>
      <c r="N49" s="60">
        <f t="shared" si="3"/>
        <v>0</v>
      </c>
      <c r="O49" s="60">
        <f t="shared" si="4"/>
        <v>0</v>
      </c>
      <c r="P49" s="31"/>
      <c r="Q49" s="31"/>
      <c r="R49" s="31"/>
      <c r="S49" s="43"/>
      <c r="T49" s="42"/>
      <c r="U49" s="33"/>
    </row>
    <row r="50" spans="1:21" ht="12.95" customHeight="1">
      <c r="A50" s="86">
        <v>22829097</v>
      </c>
      <c r="B50" s="25" t="s">
        <v>386</v>
      </c>
      <c r="C50" s="46" t="s">
        <v>1290</v>
      </c>
      <c r="D50" s="46" t="s">
        <v>1258</v>
      </c>
      <c r="E50" s="86">
        <v>2</v>
      </c>
      <c r="F50" s="140" t="s">
        <v>1112</v>
      </c>
      <c r="G50" s="56">
        <v>6</v>
      </c>
      <c r="H50" s="56">
        <v>0</v>
      </c>
      <c r="I50" s="56">
        <f t="shared" si="0"/>
        <v>6</v>
      </c>
      <c r="J50" s="56">
        <v>0</v>
      </c>
      <c r="K50" s="52">
        <v>0</v>
      </c>
      <c r="L50" s="52">
        <f t="shared" si="1"/>
        <v>0</v>
      </c>
      <c r="M50" s="85">
        <f t="shared" si="2"/>
        <v>-6</v>
      </c>
      <c r="N50" s="60">
        <f t="shared" si="3"/>
        <v>0</v>
      </c>
      <c r="O50" s="60">
        <f t="shared" si="4"/>
        <v>-6</v>
      </c>
      <c r="P50" s="35"/>
      <c r="Q50" s="35"/>
      <c r="S50" s="43"/>
      <c r="T50" s="42"/>
      <c r="U50" s="33"/>
    </row>
    <row r="51" spans="1:21" ht="12.95" customHeight="1">
      <c r="A51" s="86" t="s">
        <v>910</v>
      </c>
      <c r="B51" s="25" t="s">
        <v>265</v>
      </c>
      <c r="C51" s="46" t="s">
        <v>1290</v>
      </c>
      <c r="D51" s="46" t="s">
        <v>1258</v>
      </c>
      <c r="E51" s="86">
        <v>2</v>
      </c>
      <c r="F51" s="140" t="s">
        <v>1112</v>
      </c>
      <c r="G51" s="56">
        <v>2</v>
      </c>
      <c r="H51" s="56">
        <v>2</v>
      </c>
      <c r="I51" s="56">
        <f t="shared" si="0"/>
        <v>0</v>
      </c>
      <c r="J51" s="56">
        <v>2</v>
      </c>
      <c r="K51" s="52">
        <v>2</v>
      </c>
      <c r="L51" s="52">
        <f t="shared" si="1"/>
        <v>0</v>
      </c>
      <c r="M51" s="85">
        <f t="shared" si="2"/>
        <v>0</v>
      </c>
      <c r="N51" s="60">
        <f t="shared" si="3"/>
        <v>0</v>
      </c>
      <c r="O51" s="60">
        <f t="shared" si="4"/>
        <v>0</v>
      </c>
      <c r="P51" s="31"/>
      <c r="Q51" s="31"/>
      <c r="R51" s="31"/>
      <c r="S51" s="43"/>
      <c r="T51" s="42"/>
      <c r="U51" s="33"/>
    </row>
    <row r="52" spans="1:21" ht="12.95" customHeight="1">
      <c r="A52" s="86" t="s">
        <v>566</v>
      </c>
      <c r="B52" s="25" t="s">
        <v>30</v>
      </c>
      <c r="C52" s="46" t="s">
        <v>1290</v>
      </c>
      <c r="D52" s="46" t="s">
        <v>1263</v>
      </c>
      <c r="E52" s="86">
        <v>2</v>
      </c>
      <c r="F52" s="140" t="s">
        <v>1112</v>
      </c>
      <c r="G52" s="56">
        <v>338</v>
      </c>
      <c r="H52" s="56">
        <v>338</v>
      </c>
      <c r="I52" s="56">
        <f t="shared" si="0"/>
        <v>0</v>
      </c>
      <c r="J52" s="56">
        <v>338</v>
      </c>
      <c r="K52" s="52">
        <v>338</v>
      </c>
      <c r="L52" s="52">
        <f t="shared" si="1"/>
        <v>0</v>
      </c>
      <c r="M52" s="85">
        <f t="shared" si="2"/>
        <v>0</v>
      </c>
      <c r="N52" s="60">
        <f t="shared" si="3"/>
        <v>0</v>
      </c>
      <c r="O52" s="60">
        <f t="shared" si="4"/>
        <v>0</v>
      </c>
      <c r="P52" s="31"/>
      <c r="Q52" s="31"/>
      <c r="R52" s="31"/>
      <c r="S52" s="43"/>
      <c r="T52" s="42"/>
      <c r="U52" s="33"/>
    </row>
    <row r="53" spans="1:21" ht="12.95" customHeight="1">
      <c r="A53" s="86" t="s">
        <v>642</v>
      </c>
      <c r="B53" s="25" t="s">
        <v>76</v>
      </c>
      <c r="C53" s="46" t="s">
        <v>1290</v>
      </c>
      <c r="D53" s="46" t="s">
        <v>1263</v>
      </c>
      <c r="E53" s="86">
        <v>2</v>
      </c>
      <c r="F53" s="140" t="s">
        <v>1112</v>
      </c>
      <c r="G53" s="56">
        <v>20</v>
      </c>
      <c r="H53" s="56">
        <v>20</v>
      </c>
      <c r="I53" s="56">
        <f t="shared" si="0"/>
        <v>0</v>
      </c>
      <c r="J53" s="56">
        <v>20</v>
      </c>
      <c r="K53" s="52">
        <v>20</v>
      </c>
      <c r="L53" s="52">
        <f t="shared" si="1"/>
        <v>0</v>
      </c>
      <c r="M53" s="85">
        <f t="shared" si="2"/>
        <v>0</v>
      </c>
      <c r="N53" s="60">
        <f t="shared" si="3"/>
        <v>0</v>
      </c>
      <c r="O53" s="60">
        <f t="shared" si="4"/>
        <v>0</v>
      </c>
      <c r="P53" s="31"/>
      <c r="Q53" s="31"/>
      <c r="R53" s="31"/>
      <c r="S53" s="43"/>
      <c r="T53" s="42"/>
      <c r="U53" s="33"/>
    </row>
    <row r="54" spans="1:21" ht="12.95" customHeight="1">
      <c r="A54" s="86" t="s">
        <v>672</v>
      </c>
      <c r="B54" s="25" t="s">
        <v>1156</v>
      </c>
      <c r="C54" s="46" t="s">
        <v>1290</v>
      </c>
      <c r="D54" s="46" t="s">
        <v>1263</v>
      </c>
      <c r="E54" s="86">
        <v>2</v>
      </c>
      <c r="F54" s="140" t="s">
        <v>1112</v>
      </c>
      <c r="G54" s="56">
        <v>119</v>
      </c>
      <c r="H54" s="56">
        <v>119</v>
      </c>
      <c r="I54" s="56">
        <f t="shared" si="0"/>
        <v>0</v>
      </c>
      <c r="J54" s="56">
        <v>119</v>
      </c>
      <c r="K54" s="52">
        <v>119</v>
      </c>
      <c r="L54" s="52">
        <f t="shared" si="1"/>
        <v>0</v>
      </c>
      <c r="M54" s="85">
        <f t="shared" si="2"/>
        <v>0</v>
      </c>
      <c r="N54" s="60">
        <f t="shared" si="3"/>
        <v>0</v>
      </c>
      <c r="O54" s="60">
        <f t="shared" si="4"/>
        <v>0</v>
      </c>
      <c r="P54" s="31"/>
      <c r="Q54" s="31"/>
      <c r="R54" s="31"/>
      <c r="S54" s="43"/>
      <c r="T54" s="42"/>
      <c r="U54" s="33"/>
    </row>
    <row r="55" spans="1:21" ht="12.95" customHeight="1">
      <c r="A55" s="86" t="s">
        <v>676</v>
      </c>
      <c r="B55" s="25" t="s">
        <v>84</v>
      </c>
      <c r="C55" s="46" t="s">
        <v>1290</v>
      </c>
      <c r="D55" s="46" t="s">
        <v>1263</v>
      </c>
      <c r="E55" s="86">
        <v>2</v>
      </c>
      <c r="F55" s="140" t="s">
        <v>1112</v>
      </c>
      <c r="G55" s="56">
        <v>134</v>
      </c>
      <c r="H55" s="56">
        <v>134</v>
      </c>
      <c r="I55" s="56">
        <f t="shared" si="0"/>
        <v>0</v>
      </c>
      <c r="J55" s="56">
        <v>100</v>
      </c>
      <c r="K55" s="52">
        <v>100</v>
      </c>
      <c r="L55" s="52">
        <f t="shared" si="1"/>
        <v>0</v>
      </c>
      <c r="M55" s="85">
        <f t="shared" si="2"/>
        <v>-34</v>
      </c>
      <c r="N55" s="60">
        <f t="shared" si="3"/>
        <v>-34</v>
      </c>
      <c r="O55" s="60">
        <f t="shared" si="4"/>
        <v>0</v>
      </c>
      <c r="P55" s="31"/>
      <c r="Q55" s="31"/>
      <c r="R55" s="31"/>
      <c r="S55" s="43"/>
      <c r="T55" s="42"/>
      <c r="U55" s="33"/>
    </row>
    <row r="56" spans="1:21" ht="12.95" customHeight="1">
      <c r="A56" s="86" t="s">
        <v>696</v>
      </c>
      <c r="B56" s="25" t="s">
        <v>1130</v>
      </c>
      <c r="C56" s="46" t="s">
        <v>1290</v>
      </c>
      <c r="D56" s="46" t="s">
        <v>1263</v>
      </c>
      <c r="E56" s="86">
        <v>2</v>
      </c>
      <c r="F56" s="140" t="s">
        <v>1112</v>
      </c>
      <c r="G56" s="56">
        <v>30</v>
      </c>
      <c r="H56" s="56">
        <v>30</v>
      </c>
      <c r="I56" s="56">
        <f t="shared" si="0"/>
        <v>0</v>
      </c>
      <c r="J56" s="56">
        <v>30</v>
      </c>
      <c r="K56" s="52">
        <v>30</v>
      </c>
      <c r="L56" s="52">
        <f t="shared" si="1"/>
        <v>0</v>
      </c>
      <c r="M56" s="85">
        <f t="shared" si="2"/>
        <v>0</v>
      </c>
      <c r="N56" s="60">
        <f t="shared" si="3"/>
        <v>0</v>
      </c>
      <c r="O56" s="60">
        <f t="shared" si="4"/>
        <v>0</v>
      </c>
      <c r="P56" s="31"/>
      <c r="Q56" s="31"/>
      <c r="R56" s="31"/>
      <c r="S56" s="43"/>
      <c r="T56" s="42"/>
      <c r="U56" s="33"/>
    </row>
    <row r="57" spans="1:21" ht="12.95" customHeight="1">
      <c r="A57" s="86" t="s">
        <v>749</v>
      </c>
      <c r="B57" s="25" t="s">
        <v>1250</v>
      </c>
      <c r="C57" s="46" t="s">
        <v>1290</v>
      </c>
      <c r="D57" s="46" t="s">
        <v>1263</v>
      </c>
      <c r="E57" s="86">
        <v>2</v>
      </c>
      <c r="F57" s="140" t="s">
        <v>1112</v>
      </c>
      <c r="G57" s="56">
        <v>60</v>
      </c>
      <c r="H57" s="56">
        <v>60</v>
      </c>
      <c r="I57" s="56">
        <f t="shared" si="0"/>
        <v>0</v>
      </c>
      <c r="J57" s="56">
        <v>60</v>
      </c>
      <c r="K57" s="52">
        <v>60</v>
      </c>
      <c r="L57" s="52">
        <f t="shared" si="1"/>
        <v>0</v>
      </c>
      <c r="M57" s="85">
        <f t="shared" si="2"/>
        <v>0</v>
      </c>
      <c r="N57" s="60">
        <f t="shared" si="3"/>
        <v>0</v>
      </c>
      <c r="O57" s="60">
        <f t="shared" si="4"/>
        <v>0</v>
      </c>
      <c r="P57" s="31"/>
      <c r="Q57" s="31"/>
      <c r="R57" s="31"/>
      <c r="S57" s="43"/>
      <c r="T57" s="42"/>
      <c r="U57" s="33"/>
    </row>
    <row r="58" spans="1:21" ht="12.95" customHeight="1">
      <c r="A58" s="86" t="s">
        <v>578</v>
      </c>
      <c r="B58" s="25" t="s">
        <v>1127</v>
      </c>
      <c r="C58" s="46" t="s">
        <v>1290</v>
      </c>
      <c r="D58" s="46" t="s">
        <v>1254</v>
      </c>
      <c r="E58" s="86">
        <v>2</v>
      </c>
      <c r="F58" s="140" t="s">
        <v>1112</v>
      </c>
      <c r="G58" s="56">
        <v>116</v>
      </c>
      <c r="H58" s="56">
        <v>116</v>
      </c>
      <c r="I58" s="56">
        <f t="shared" si="0"/>
        <v>0</v>
      </c>
      <c r="J58" s="56">
        <v>116</v>
      </c>
      <c r="K58" s="52">
        <v>116</v>
      </c>
      <c r="L58" s="52">
        <f t="shared" si="1"/>
        <v>0</v>
      </c>
      <c r="M58" s="85">
        <f t="shared" si="2"/>
        <v>0</v>
      </c>
      <c r="N58" s="60">
        <f t="shared" si="3"/>
        <v>0</v>
      </c>
      <c r="O58" s="60">
        <f t="shared" si="4"/>
        <v>0</v>
      </c>
      <c r="P58" s="31"/>
      <c r="Q58" s="31"/>
      <c r="R58" s="31"/>
      <c r="S58" s="43"/>
      <c r="T58" s="42"/>
      <c r="U58" s="33"/>
    </row>
    <row r="59" spans="1:21" ht="12.95" customHeight="1">
      <c r="A59" s="86" t="s">
        <v>677</v>
      </c>
      <c r="B59" s="25" t="s">
        <v>85</v>
      </c>
      <c r="C59" s="46" t="s">
        <v>1290</v>
      </c>
      <c r="D59" s="46" t="s">
        <v>1254</v>
      </c>
      <c r="E59" s="86">
        <v>2</v>
      </c>
      <c r="F59" s="140" t="s">
        <v>1112</v>
      </c>
      <c r="G59" s="56">
        <v>111</v>
      </c>
      <c r="H59" s="56">
        <v>111</v>
      </c>
      <c r="I59" s="56">
        <f t="shared" si="0"/>
        <v>0</v>
      </c>
      <c r="J59" s="56">
        <v>111</v>
      </c>
      <c r="K59" s="52">
        <v>111</v>
      </c>
      <c r="L59" s="52">
        <f t="shared" si="1"/>
        <v>0</v>
      </c>
      <c r="M59" s="85">
        <f t="shared" si="2"/>
        <v>0</v>
      </c>
      <c r="N59" s="60">
        <f t="shared" si="3"/>
        <v>0</v>
      </c>
      <c r="O59" s="60">
        <f t="shared" si="4"/>
        <v>0</v>
      </c>
      <c r="P59" s="31"/>
      <c r="Q59" s="31"/>
      <c r="R59" s="31"/>
      <c r="S59" s="43"/>
      <c r="T59" s="42"/>
      <c r="U59" s="33"/>
    </row>
    <row r="60" spans="1:21" ht="12.95" customHeight="1">
      <c r="A60" s="86" t="s">
        <v>697</v>
      </c>
      <c r="B60" s="25" t="s">
        <v>88</v>
      </c>
      <c r="C60" s="46" t="s">
        <v>1290</v>
      </c>
      <c r="D60" s="46" t="s">
        <v>1254</v>
      </c>
      <c r="E60" s="86">
        <v>2</v>
      </c>
      <c r="F60" s="140" t="s">
        <v>1112</v>
      </c>
      <c r="G60" s="56">
        <v>112</v>
      </c>
      <c r="H60" s="56">
        <v>112</v>
      </c>
      <c r="I60" s="56">
        <f t="shared" si="0"/>
        <v>0</v>
      </c>
      <c r="J60" s="56">
        <v>112</v>
      </c>
      <c r="K60" s="52">
        <v>112</v>
      </c>
      <c r="L60" s="52">
        <f t="shared" si="1"/>
        <v>0</v>
      </c>
      <c r="M60" s="85">
        <f t="shared" si="2"/>
        <v>0</v>
      </c>
      <c r="N60" s="60">
        <f t="shared" si="3"/>
        <v>0</v>
      </c>
      <c r="O60" s="60">
        <f t="shared" si="4"/>
        <v>0</v>
      </c>
      <c r="P60" s="31"/>
      <c r="Q60" s="31"/>
      <c r="R60" s="31"/>
      <c r="S60" s="43"/>
      <c r="T60" s="42"/>
      <c r="U60" s="33"/>
    </row>
    <row r="61" spans="1:21" ht="12.95" customHeight="1">
      <c r="A61" s="86" t="s">
        <v>705</v>
      </c>
      <c r="B61" s="25" t="s">
        <v>44</v>
      </c>
      <c r="C61" s="46" t="s">
        <v>1290</v>
      </c>
      <c r="D61" s="46" t="s">
        <v>1254</v>
      </c>
      <c r="E61" s="86">
        <v>2</v>
      </c>
      <c r="F61" s="140" t="s">
        <v>1112</v>
      </c>
      <c r="G61" s="56">
        <v>133</v>
      </c>
      <c r="H61" s="56">
        <v>133</v>
      </c>
      <c r="I61" s="56">
        <f t="shared" si="0"/>
        <v>0</v>
      </c>
      <c r="J61" s="56">
        <v>93</v>
      </c>
      <c r="K61" s="52">
        <v>93</v>
      </c>
      <c r="L61" s="52">
        <f t="shared" si="1"/>
        <v>0</v>
      </c>
      <c r="M61" s="85">
        <f t="shared" si="2"/>
        <v>-40</v>
      </c>
      <c r="N61" s="60">
        <f t="shared" si="3"/>
        <v>-40</v>
      </c>
      <c r="O61" s="60">
        <f t="shared" si="4"/>
        <v>0</v>
      </c>
      <c r="P61" s="31"/>
      <c r="Q61" s="31"/>
      <c r="R61" s="31"/>
      <c r="S61" s="43"/>
      <c r="T61" s="42"/>
      <c r="U61" s="33"/>
    </row>
    <row r="62" spans="1:21" ht="12.95" customHeight="1">
      <c r="A62" s="86" t="s">
        <v>761</v>
      </c>
      <c r="B62" s="25" t="s">
        <v>91</v>
      </c>
      <c r="C62" s="46" t="s">
        <v>1290</v>
      </c>
      <c r="D62" s="46" t="s">
        <v>1254</v>
      </c>
      <c r="E62" s="86">
        <v>2</v>
      </c>
      <c r="F62" s="140" t="s">
        <v>1112</v>
      </c>
      <c r="G62" s="56">
        <v>49</v>
      </c>
      <c r="H62" s="56">
        <v>49</v>
      </c>
      <c r="I62" s="56">
        <f t="shared" si="0"/>
        <v>0</v>
      </c>
      <c r="J62" s="56">
        <v>49</v>
      </c>
      <c r="K62" s="52">
        <v>49</v>
      </c>
      <c r="L62" s="52">
        <f t="shared" si="1"/>
        <v>0</v>
      </c>
      <c r="M62" s="85">
        <f t="shared" si="2"/>
        <v>0</v>
      </c>
      <c r="N62" s="60">
        <f t="shared" si="3"/>
        <v>0</v>
      </c>
      <c r="O62" s="60">
        <f t="shared" si="4"/>
        <v>0</v>
      </c>
      <c r="P62" s="31"/>
      <c r="Q62" s="31"/>
      <c r="R62" s="31"/>
      <c r="S62" s="43"/>
      <c r="T62" s="42"/>
      <c r="U62" s="33"/>
    </row>
    <row r="63" spans="1:21" ht="12.95" customHeight="1">
      <c r="A63" s="86" t="s">
        <v>766</v>
      </c>
      <c r="B63" s="25" t="s">
        <v>1132</v>
      </c>
      <c r="C63" s="46" t="s">
        <v>1290</v>
      </c>
      <c r="D63" s="46" t="s">
        <v>1254</v>
      </c>
      <c r="E63" s="86">
        <v>2</v>
      </c>
      <c r="F63" s="140" t="s">
        <v>1112</v>
      </c>
      <c r="G63" s="56">
        <v>246</v>
      </c>
      <c r="H63" s="56">
        <v>246</v>
      </c>
      <c r="I63" s="56">
        <f t="shared" si="0"/>
        <v>0</v>
      </c>
      <c r="J63" s="56">
        <v>246</v>
      </c>
      <c r="K63" s="52">
        <v>246</v>
      </c>
      <c r="L63" s="52">
        <f t="shared" si="1"/>
        <v>0</v>
      </c>
      <c r="M63" s="85">
        <f t="shared" si="2"/>
        <v>0</v>
      </c>
      <c r="N63" s="60">
        <f t="shared" si="3"/>
        <v>0</v>
      </c>
      <c r="O63" s="60">
        <f t="shared" si="4"/>
        <v>0</v>
      </c>
      <c r="P63" s="31"/>
      <c r="Q63" s="31"/>
      <c r="R63" s="31"/>
      <c r="S63" s="43"/>
      <c r="T63" s="42"/>
      <c r="U63" s="33"/>
    </row>
    <row r="64" spans="1:21" ht="12.95" customHeight="1">
      <c r="A64" s="86" t="s">
        <v>1030</v>
      </c>
      <c r="B64" s="25" t="s">
        <v>263</v>
      </c>
      <c r="C64" s="46" t="s">
        <v>1290</v>
      </c>
      <c r="D64" s="46" t="s">
        <v>1254</v>
      </c>
      <c r="E64" s="86">
        <v>2</v>
      </c>
      <c r="F64" s="140" t="s">
        <v>1112</v>
      </c>
      <c r="G64" s="56">
        <v>4</v>
      </c>
      <c r="H64" s="56">
        <v>4</v>
      </c>
      <c r="I64" s="56">
        <f t="shared" si="0"/>
        <v>0</v>
      </c>
      <c r="J64" s="56">
        <v>4</v>
      </c>
      <c r="K64" s="52">
        <v>4</v>
      </c>
      <c r="L64" s="52">
        <f t="shared" si="1"/>
        <v>0</v>
      </c>
      <c r="M64" s="85">
        <f t="shared" si="2"/>
        <v>0</v>
      </c>
      <c r="N64" s="60">
        <f t="shared" si="3"/>
        <v>0</v>
      </c>
      <c r="O64" s="60">
        <f t="shared" si="4"/>
        <v>0</v>
      </c>
      <c r="P64" s="31"/>
      <c r="Q64" s="31"/>
      <c r="R64" s="31"/>
      <c r="S64" s="43"/>
      <c r="T64" s="42"/>
      <c r="U64" s="33"/>
    </row>
    <row r="65" spans="1:21" ht="12.95" customHeight="1">
      <c r="A65" s="86" t="s">
        <v>1055</v>
      </c>
      <c r="B65" s="25" t="s">
        <v>250</v>
      </c>
      <c r="C65" s="46" t="s">
        <v>1290</v>
      </c>
      <c r="D65" s="46" t="s">
        <v>1254</v>
      </c>
      <c r="E65" s="86">
        <v>2</v>
      </c>
      <c r="F65" s="140" t="s">
        <v>1112</v>
      </c>
      <c r="G65" s="56">
        <v>18</v>
      </c>
      <c r="H65" s="56">
        <v>18</v>
      </c>
      <c r="I65" s="56">
        <f t="shared" si="0"/>
        <v>0</v>
      </c>
      <c r="J65" s="56">
        <v>18</v>
      </c>
      <c r="K65" s="52">
        <v>18</v>
      </c>
      <c r="L65" s="52">
        <f t="shared" si="1"/>
        <v>0</v>
      </c>
      <c r="M65" s="85">
        <f t="shared" si="2"/>
        <v>0</v>
      </c>
      <c r="N65" s="60">
        <f t="shared" si="3"/>
        <v>0</v>
      </c>
      <c r="O65" s="60">
        <f t="shared" si="4"/>
        <v>0</v>
      </c>
      <c r="P65" s="31"/>
      <c r="Q65" s="31"/>
      <c r="R65" s="31"/>
      <c r="S65" s="43"/>
      <c r="T65" s="42"/>
      <c r="U65" s="33"/>
    </row>
    <row r="66" spans="1:21" ht="12.95" customHeight="1">
      <c r="A66" s="86" t="s">
        <v>599</v>
      </c>
      <c r="B66" s="25" t="s">
        <v>69</v>
      </c>
      <c r="C66" s="46" t="s">
        <v>1290</v>
      </c>
      <c r="D66" s="46" t="s">
        <v>1261</v>
      </c>
      <c r="E66" s="86">
        <v>2</v>
      </c>
      <c r="F66" s="140" t="s">
        <v>1112</v>
      </c>
      <c r="G66" s="56">
        <v>60</v>
      </c>
      <c r="H66" s="56">
        <v>60</v>
      </c>
      <c r="I66" s="56">
        <f t="shared" si="0"/>
        <v>0</v>
      </c>
      <c r="J66" s="56">
        <v>60</v>
      </c>
      <c r="K66" s="52">
        <v>60</v>
      </c>
      <c r="L66" s="52">
        <f t="shared" si="1"/>
        <v>0</v>
      </c>
      <c r="M66" s="85">
        <f t="shared" si="2"/>
        <v>0</v>
      </c>
      <c r="N66" s="60">
        <f t="shared" si="3"/>
        <v>0</v>
      </c>
      <c r="O66" s="60">
        <f t="shared" si="4"/>
        <v>0</v>
      </c>
      <c r="P66" s="31"/>
      <c r="Q66" s="31"/>
      <c r="R66" s="31"/>
      <c r="S66" s="43"/>
      <c r="T66" s="42"/>
      <c r="U66" s="33"/>
    </row>
    <row r="67" spans="1:21" ht="12.95" customHeight="1">
      <c r="A67" s="86" t="s">
        <v>654</v>
      </c>
      <c r="B67" s="25" t="s">
        <v>40</v>
      </c>
      <c r="C67" s="46" t="s">
        <v>1290</v>
      </c>
      <c r="D67" s="46" t="s">
        <v>1261</v>
      </c>
      <c r="E67" s="86">
        <v>2</v>
      </c>
      <c r="F67" s="140" t="s">
        <v>1112</v>
      </c>
      <c r="G67" s="56">
        <v>268</v>
      </c>
      <c r="H67" s="56">
        <v>268</v>
      </c>
      <c r="I67" s="56">
        <f t="shared" ref="I67:I130" si="5">G67-H67</f>
        <v>0</v>
      </c>
      <c r="J67" s="56">
        <v>268</v>
      </c>
      <c r="K67" s="52">
        <v>268</v>
      </c>
      <c r="L67" s="52">
        <f t="shared" ref="L67:L130" si="6">J67-K67</f>
        <v>0</v>
      </c>
      <c r="M67" s="85">
        <f t="shared" ref="M67:M130" si="7">J67-G67</f>
        <v>0</v>
      </c>
      <c r="N67" s="60">
        <f t="shared" ref="N67:N130" si="8">K67-H67</f>
        <v>0</v>
      </c>
      <c r="O67" s="60">
        <f t="shared" ref="O67:O130" si="9">L67-I67</f>
        <v>0</v>
      </c>
      <c r="P67" s="31"/>
      <c r="Q67" s="31"/>
      <c r="R67" s="31"/>
      <c r="S67" s="43"/>
      <c r="T67" s="42"/>
      <c r="U67" s="33"/>
    </row>
    <row r="68" spans="1:21" ht="12.95" customHeight="1">
      <c r="A68" s="86" t="s">
        <v>683</v>
      </c>
      <c r="B68" s="25" t="s">
        <v>1118</v>
      </c>
      <c r="C68" s="46" t="s">
        <v>1290</v>
      </c>
      <c r="D68" s="46" t="s">
        <v>1261</v>
      </c>
      <c r="E68" s="86">
        <v>2</v>
      </c>
      <c r="F68" s="140" t="s">
        <v>1112</v>
      </c>
      <c r="G68" s="56">
        <v>60</v>
      </c>
      <c r="H68" s="56">
        <v>60</v>
      </c>
      <c r="I68" s="56">
        <f t="shared" si="5"/>
        <v>0</v>
      </c>
      <c r="J68" s="56">
        <v>60</v>
      </c>
      <c r="K68" s="52">
        <v>60</v>
      </c>
      <c r="L68" s="52">
        <f t="shared" si="6"/>
        <v>0</v>
      </c>
      <c r="M68" s="85">
        <f t="shared" si="7"/>
        <v>0</v>
      </c>
      <c r="N68" s="60">
        <f t="shared" si="8"/>
        <v>0</v>
      </c>
      <c r="O68" s="60">
        <f t="shared" si="9"/>
        <v>0</v>
      </c>
      <c r="P68" s="31"/>
      <c r="Q68" s="31"/>
      <c r="R68" s="31"/>
      <c r="S68" s="43"/>
      <c r="T68" s="42"/>
      <c r="U68" s="33"/>
    </row>
    <row r="69" spans="1:21" ht="12.95" customHeight="1">
      <c r="A69" s="86" t="s">
        <v>734</v>
      </c>
      <c r="B69" s="25" t="s">
        <v>1129</v>
      </c>
      <c r="C69" s="46" t="s">
        <v>1290</v>
      </c>
      <c r="D69" s="46" t="s">
        <v>1261</v>
      </c>
      <c r="E69" s="86">
        <v>2</v>
      </c>
      <c r="F69" s="140" t="s">
        <v>1112</v>
      </c>
      <c r="G69" s="56">
        <v>167</v>
      </c>
      <c r="H69" s="56">
        <v>167</v>
      </c>
      <c r="I69" s="56">
        <f t="shared" si="5"/>
        <v>0</v>
      </c>
      <c r="J69" s="56">
        <v>192</v>
      </c>
      <c r="K69" s="52">
        <v>192</v>
      </c>
      <c r="L69" s="52">
        <f t="shared" si="6"/>
        <v>0</v>
      </c>
      <c r="M69" s="85">
        <f t="shared" si="7"/>
        <v>25</v>
      </c>
      <c r="N69" s="60">
        <f t="shared" si="8"/>
        <v>25</v>
      </c>
      <c r="O69" s="60">
        <f t="shared" si="9"/>
        <v>0</v>
      </c>
      <c r="P69" s="31"/>
      <c r="Q69" s="31"/>
      <c r="R69" s="31"/>
      <c r="S69" s="43"/>
      <c r="T69" s="42"/>
      <c r="U69" s="33"/>
    </row>
    <row r="70" spans="1:21" ht="12.95" customHeight="1">
      <c r="A70" s="86" t="s">
        <v>742</v>
      </c>
      <c r="B70" s="25" t="s">
        <v>1243</v>
      </c>
      <c r="C70" s="46" t="s">
        <v>1290</v>
      </c>
      <c r="D70" s="46" t="s">
        <v>1261</v>
      </c>
      <c r="E70" s="86">
        <v>2</v>
      </c>
      <c r="F70" s="140" t="s">
        <v>1112</v>
      </c>
      <c r="G70" s="56">
        <v>0</v>
      </c>
      <c r="H70" s="56">
        <v>0</v>
      </c>
      <c r="I70" s="56">
        <f t="shared" si="5"/>
        <v>0</v>
      </c>
      <c r="J70" s="56">
        <v>68</v>
      </c>
      <c r="K70" s="52">
        <v>68</v>
      </c>
      <c r="L70" s="52">
        <f t="shared" si="6"/>
        <v>0</v>
      </c>
      <c r="M70" s="85">
        <f t="shared" si="7"/>
        <v>68</v>
      </c>
      <c r="N70" s="60">
        <f t="shared" si="8"/>
        <v>68</v>
      </c>
      <c r="O70" s="60">
        <f t="shared" si="9"/>
        <v>0</v>
      </c>
      <c r="P70" s="31"/>
      <c r="Q70" s="31"/>
      <c r="R70" s="31"/>
      <c r="S70" s="43"/>
      <c r="T70" s="42"/>
      <c r="U70" s="33"/>
    </row>
    <row r="71" spans="1:21" ht="12.95" customHeight="1">
      <c r="A71" s="86" t="s">
        <v>748</v>
      </c>
      <c r="B71" s="25" t="s">
        <v>1155</v>
      </c>
      <c r="C71" s="46" t="s">
        <v>1290</v>
      </c>
      <c r="D71" s="46" t="s">
        <v>1261</v>
      </c>
      <c r="E71" s="86">
        <v>2</v>
      </c>
      <c r="F71" s="140" t="s">
        <v>1112</v>
      </c>
      <c r="G71" s="56">
        <v>131</v>
      </c>
      <c r="H71" s="56">
        <v>131</v>
      </c>
      <c r="I71" s="56">
        <f t="shared" si="5"/>
        <v>0</v>
      </c>
      <c r="J71" s="56">
        <v>131</v>
      </c>
      <c r="K71" s="52">
        <v>131</v>
      </c>
      <c r="L71" s="52">
        <f t="shared" si="6"/>
        <v>0</v>
      </c>
      <c r="M71" s="85">
        <f t="shared" si="7"/>
        <v>0</v>
      </c>
      <c r="N71" s="60">
        <f t="shared" si="8"/>
        <v>0</v>
      </c>
      <c r="O71" s="60">
        <f t="shared" si="9"/>
        <v>0</v>
      </c>
      <c r="P71" s="31"/>
      <c r="Q71" s="31"/>
      <c r="R71" s="31"/>
      <c r="S71" s="43"/>
      <c r="T71" s="42"/>
      <c r="U71" s="33"/>
    </row>
    <row r="72" spans="1:21" ht="12.95" customHeight="1">
      <c r="A72" s="86" t="s">
        <v>942</v>
      </c>
      <c r="B72" s="25" t="s">
        <v>268</v>
      </c>
      <c r="C72" s="46" t="s">
        <v>1290</v>
      </c>
      <c r="D72" s="46" t="s">
        <v>1261</v>
      </c>
      <c r="E72" s="86">
        <v>2</v>
      </c>
      <c r="F72" s="140" t="s">
        <v>1112</v>
      </c>
      <c r="G72" s="56">
        <v>3</v>
      </c>
      <c r="H72" s="56">
        <v>1</v>
      </c>
      <c r="I72" s="56">
        <f t="shared" si="5"/>
        <v>2</v>
      </c>
      <c r="J72" s="56">
        <v>3</v>
      </c>
      <c r="K72" s="52">
        <v>1</v>
      </c>
      <c r="L72" s="52">
        <f t="shared" si="6"/>
        <v>2</v>
      </c>
      <c r="M72" s="85">
        <f t="shared" si="7"/>
        <v>0</v>
      </c>
      <c r="N72" s="60">
        <f t="shared" si="8"/>
        <v>0</v>
      </c>
      <c r="O72" s="60">
        <f t="shared" si="9"/>
        <v>0</v>
      </c>
      <c r="P72" s="35"/>
      <c r="Q72" s="35"/>
      <c r="S72" s="43"/>
      <c r="T72" s="42"/>
      <c r="U72" s="33"/>
    </row>
    <row r="73" spans="1:21" ht="12.95" customHeight="1">
      <c r="A73" s="86" t="s">
        <v>988</v>
      </c>
      <c r="B73" s="25" t="s">
        <v>389</v>
      </c>
      <c r="C73" s="46" t="s">
        <v>1290</v>
      </c>
      <c r="D73" s="46" t="s">
        <v>1261</v>
      </c>
      <c r="E73" s="86">
        <v>2</v>
      </c>
      <c r="F73" s="140" t="s">
        <v>1112</v>
      </c>
      <c r="G73" s="56">
        <v>15</v>
      </c>
      <c r="H73" s="56">
        <v>0</v>
      </c>
      <c r="I73" s="56">
        <f t="shared" si="5"/>
        <v>15</v>
      </c>
      <c r="J73" s="56">
        <v>15</v>
      </c>
      <c r="K73" s="52">
        <v>15</v>
      </c>
      <c r="L73" s="52">
        <f t="shared" si="6"/>
        <v>0</v>
      </c>
      <c r="M73" s="85">
        <f t="shared" si="7"/>
        <v>0</v>
      </c>
      <c r="N73" s="60">
        <f t="shared" si="8"/>
        <v>15</v>
      </c>
      <c r="O73" s="60">
        <f t="shared" si="9"/>
        <v>-15</v>
      </c>
      <c r="P73" s="35"/>
      <c r="Q73" s="35"/>
      <c r="S73" s="43"/>
      <c r="T73" s="42"/>
      <c r="U73" s="33"/>
    </row>
    <row r="74" spans="1:21" ht="12.95" customHeight="1">
      <c r="A74" s="86" t="s">
        <v>1008</v>
      </c>
      <c r="B74" s="25" t="s">
        <v>245</v>
      </c>
      <c r="C74" s="46" t="s">
        <v>1290</v>
      </c>
      <c r="D74" s="46" t="s">
        <v>1261</v>
      </c>
      <c r="E74" s="86">
        <v>2</v>
      </c>
      <c r="F74" s="140" t="s">
        <v>1112</v>
      </c>
      <c r="G74" s="56">
        <v>19</v>
      </c>
      <c r="H74" s="56">
        <v>19</v>
      </c>
      <c r="I74" s="56">
        <f t="shared" si="5"/>
        <v>0</v>
      </c>
      <c r="J74" s="56">
        <v>19</v>
      </c>
      <c r="K74" s="52">
        <v>19</v>
      </c>
      <c r="L74" s="52">
        <f t="shared" si="6"/>
        <v>0</v>
      </c>
      <c r="M74" s="85">
        <f t="shared" si="7"/>
        <v>0</v>
      </c>
      <c r="N74" s="60">
        <f t="shared" si="8"/>
        <v>0</v>
      </c>
      <c r="O74" s="60">
        <f t="shared" si="9"/>
        <v>0</v>
      </c>
      <c r="P74" s="31"/>
      <c r="Q74" s="31"/>
      <c r="R74" s="31"/>
      <c r="S74" s="43"/>
      <c r="T74" s="42"/>
      <c r="U74" s="33"/>
    </row>
    <row r="75" spans="1:21" ht="12.95" customHeight="1">
      <c r="A75" s="86" t="s">
        <v>640</v>
      </c>
      <c r="B75" s="25" t="s">
        <v>1239</v>
      </c>
      <c r="C75" s="46" t="s">
        <v>1290</v>
      </c>
      <c r="D75" s="46" t="s">
        <v>1256</v>
      </c>
      <c r="E75" s="86">
        <v>2</v>
      </c>
      <c r="F75" s="140" t="s">
        <v>1112</v>
      </c>
      <c r="G75" s="56">
        <v>80</v>
      </c>
      <c r="H75" s="56">
        <v>80</v>
      </c>
      <c r="I75" s="56">
        <f t="shared" si="5"/>
        <v>0</v>
      </c>
      <c r="J75" s="127">
        <v>80</v>
      </c>
      <c r="K75" s="128">
        <v>80</v>
      </c>
      <c r="L75" s="52">
        <f t="shared" si="6"/>
        <v>0</v>
      </c>
      <c r="M75" s="85">
        <f t="shared" si="7"/>
        <v>0</v>
      </c>
      <c r="N75" s="60">
        <f t="shared" si="8"/>
        <v>0</v>
      </c>
      <c r="O75" s="60">
        <f t="shared" si="9"/>
        <v>0</v>
      </c>
      <c r="P75" s="31"/>
      <c r="Q75" s="31"/>
      <c r="R75" s="31"/>
      <c r="S75" s="43"/>
      <c r="T75" s="42"/>
      <c r="U75" s="33"/>
    </row>
    <row r="76" spans="1:21" ht="12.95" customHeight="1">
      <c r="A76" s="86" t="s">
        <v>641</v>
      </c>
      <c r="B76" s="25" t="s">
        <v>75</v>
      </c>
      <c r="C76" s="46" t="s">
        <v>1290</v>
      </c>
      <c r="D76" s="46" t="s">
        <v>1256</v>
      </c>
      <c r="E76" s="86">
        <v>2</v>
      </c>
      <c r="F76" s="140" t="s">
        <v>1112</v>
      </c>
      <c r="G76" s="56">
        <v>40</v>
      </c>
      <c r="H76" s="56">
        <v>37</v>
      </c>
      <c r="I76" s="56">
        <f t="shared" si="5"/>
        <v>3</v>
      </c>
      <c r="J76" s="56">
        <v>40</v>
      </c>
      <c r="K76" s="52">
        <v>40</v>
      </c>
      <c r="L76" s="52">
        <f t="shared" si="6"/>
        <v>0</v>
      </c>
      <c r="M76" s="85">
        <f t="shared" si="7"/>
        <v>0</v>
      </c>
      <c r="N76" s="60">
        <f t="shared" si="8"/>
        <v>3</v>
      </c>
      <c r="O76" s="60">
        <f t="shared" si="9"/>
        <v>-3</v>
      </c>
      <c r="P76" s="31"/>
      <c r="Q76" s="31"/>
      <c r="R76" s="31"/>
      <c r="S76" s="43"/>
      <c r="T76" s="42"/>
      <c r="U76" s="33"/>
    </row>
    <row r="77" spans="1:21" ht="12.95" customHeight="1">
      <c r="A77" s="86" t="s">
        <v>644</v>
      </c>
      <c r="B77" s="25" t="s">
        <v>77</v>
      </c>
      <c r="C77" s="46" t="s">
        <v>1290</v>
      </c>
      <c r="D77" s="46" t="s">
        <v>1256</v>
      </c>
      <c r="E77" s="86">
        <v>2</v>
      </c>
      <c r="F77" s="140" t="s">
        <v>1112</v>
      </c>
      <c r="G77" s="56">
        <v>185</v>
      </c>
      <c r="H77" s="56">
        <v>185</v>
      </c>
      <c r="I77" s="56">
        <f t="shared" si="5"/>
        <v>0</v>
      </c>
      <c r="J77" s="56">
        <v>185</v>
      </c>
      <c r="K77" s="52">
        <v>185</v>
      </c>
      <c r="L77" s="52">
        <f t="shared" si="6"/>
        <v>0</v>
      </c>
      <c r="M77" s="85">
        <f t="shared" si="7"/>
        <v>0</v>
      </c>
      <c r="N77" s="60">
        <f t="shared" si="8"/>
        <v>0</v>
      </c>
      <c r="O77" s="60">
        <f t="shared" si="9"/>
        <v>0</v>
      </c>
      <c r="P77" s="31"/>
      <c r="Q77" s="31"/>
      <c r="R77" s="31"/>
      <c r="S77" s="43"/>
      <c r="T77" s="42"/>
      <c r="U77" s="33"/>
    </row>
    <row r="78" spans="1:21" ht="12.95" customHeight="1">
      <c r="A78" s="86" t="s">
        <v>652</v>
      </c>
      <c r="B78" s="25" t="s">
        <v>38</v>
      </c>
      <c r="C78" s="46" t="s">
        <v>1290</v>
      </c>
      <c r="D78" s="46" t="s">
        <v>1256</v>
      </c>
      <c r="E78" s="86">
        <v>2</v>
      </c>
      <c r="F78" s="140" t="s">
        <v>1112</v>
      </c>
      <c r="G78" s="56">
        <v>416</v>
      </c>
      <c r="H78" s="56">
        <v>344</v>
      </c>
      <c r="I78" s="56">
        <f t="shared" si="5"/>
        <v>72</v>
      </c>
      <c r="J78" s="56">
        <v>294</v>
      </c>
      <c r="K78" s="52">
        <v>262</v>
      </c>
      <c r="L78" s="52">
        <f t="shared" si="6"/>
        <v>32</v>
      </c>
      <c r="M78" s="85">
        <f t="shared" si="7"/>
        <v>-122</v>
      </c>
      <c r="N78" s="60">
        <f t="shared" si="8"/>
        <v>-82</v>
      </c>
      <c r="O78" s="60">
        <f t="shared" si="9"/>
        <v>-40</v>
      </c>
      <c r="P78" s="31"/>
      <c r="Q78" s="31"/>
      <c r="R78" s="31"/>
      <c r="S78" s="43"/>
      <c r="T78" s="42"/>
      <c r="U78" s="33"/>
    </row>
    <row r="79" spans="1:21" ht="12.95" customHeight="1">
      <c r="A79" s="86" t="s">
        <v>663</v>
      </c>
      <c r="B79" s="25" t="s">
        <v>1126</v>
      </c>
      <c r="C79" s="46" t="s">
        <v>1290</v>
      </c>
      <c r="D79" s="46" t="s">
        <v>1256</v>
      </c>
      <c r="E79" s="86">
        <v>2</v>
      </c>
      <c r="F79" s="140" t="s">
        <v>1112</v>
      </c>
      <c r="G79" s="56">
        <v>83</v>
      </c>
      <c r="H79" s="56">
        <v>83</v>
      </c>
      <c r="I79" s="56">
        <f t="shared" si="5"/>
        <v>0</v>
      </c>
      <c r="J79" s="56">
        <v>88</v>
      </c>
      <c r="K79" s="52">
        <v>88</v>
      </c>
      <c r="L79" s="52">
        <f t="shared" si="6"/>
        <v>0</v>
      </c>
      <c r="M79" s="85">
        <f t="shared" si="7"/>
        <v>5</v>
      </c>
      <c r="N79" s="60">
        <f t="shared" si="8"/>
        <v>5</v>
      </c>
      <c r="O79" s="60">
        <f t="shared" si="9"/>
        <v>0</v>
      </c>
      <c r="P79" s="31"/>
      <c r="Q79" s="31"/>
      <c r="R79" s="31"/>
      <c r="S79" s="43"/>
      <c r="T79" s="42"/>
      <c r="U79" s="33"/>
    </row>
    <row r="80" spans="1:21" ht="12.95" customHeight="1">
      <c r="A80" s="86" t="s">
        <v>671</v>
      </c>
      <c r="B80" s="25" t="s">
        <v>82</v>
      </c>
      <c r="C80" s="46" t="s">
        <v>1290</v>
      </c>
      <c r="D80" s="46" t="s">
        <v>1256</v>
      </c>
      <c r="E80" s="86">
        <v>2</v>
      </c>
      <c r="F80" s="140" t="s">
        <v>1112</v>
      </c>
      <c r="G80" s="56">
        <v>74</v>
      </c>
      <c r="H80" s="56">
        <v>74</v>
      </c>
      <c r="I80" s="56">
        <f t="shared" si="5"/>
        <v>0</v>
      </c>
      <c r="J80" s="56">
        <v>78</v>
      </c>
      <c r="K80" s="52">
        <v>78</v>
      </c>
      <c r="L80" s="52">
        <f t="shared" si="6"/>
        <v>0</v>
      </c>
      <c r="M80" s="85">
        <f t="shared" si="7"/>
        <v>4</v>
      </c>
      <c r="N80" s="60">
        <f t="shared" si="8"/>
        <v>4</v>
      </c>
      <c r="O80" s="60">
        <f t="shared" si="9"/>
        <v>0</v>
      </c>
      <c r="P80" s="31"/>
      <c r="Q80" s="31"/>
      <c r="R80" s="31"/>
      <c r="S80" s="43"/>
      <c r="T80" s="42"/>
      <c r="U80" s="33"/>
    </row>
    <row r="81" spans="1:21" ht="12.95" customHeight="1">
      <c r="A81" s="86" t="s">
        <v>714</v>
      </c>
      <c r="B81" s="25" t="s">
        <v>1241</v>
      </c>
      <c r="C81" s="46" t="s">
        <v>1290</v>
      </c>
      <c r="D81" s="46" t="s">
        <v>1256</v>
      </c>
      <c r="E81" s="86">
        <v>2</v>
      </c>
      <c r="F81" s="140" t="s">
        <v>1112</v>
      </c>
      <c r="G81" s="56">
        <v>20</v>
      </c>
      <c r="H81" s="56">
        <v>20</v>
      </c>
      <c r="I81" s="56">
        <f t="shared" si="5"/>
        <v>0</v>
      </c>
      <c r="J81" s="56">
        <v>20</v>
      </c>
      <c r="K81" s="52">
        <v>20</v>
      </c>
      <c r="L81" s="52">
        <f t="shared" si="6"/>
        <v>0</v>
      </c>
      <c r="M81" s="85">
        <f t="shared" si="7"/>
        <v>0</v>
      </c>
      <c r="N81" s="60">
        <f t="shared" si="8"/>
        <v>0</v>
      </c>
      <c r="O81" s="60">
        <f t="shared" si="9"/>
        <v>0</v>
      </c>
      <c r="P81" s="31"/>
      <c r="Q81" s="31"/>
      <c r="R81" s="31"/>
      <c r="S81" s="43"/>
      <c r="T81" s="42"/>
      <c r="U81" s="33"/>
    </row>
    <row r="82" spans="1:21" ht="12.95" customHeight="1">
      <c r="A82" s="86" t="s">
        <v>721</v>
      </c>
      <c r="B82" s="25" t="s">
        <v>1139</v>
      </c>
      <c r="C82" s="46" t="s">
        <v>1290</v>
      </c>
      <c r="D82" s="46" t="s">
        <v>1256</v>
      </c>
      <c r="E82" s="86">
        <v>2</v>
      </c>
      <c r="F82" s="140" t="s">
        <v>1112</v>
      </c>
      <c r="G82" s="56">
        <v>33</v>
      </c>
      <c r="H82" s="56">
        <v>33</v>
      </c>
      <c r="I82" s="56">
        <f t="shared" si="5"/>
        <v>0</v>
      </c>
      <c r="J82" s="56">
        <v>33</v>
      </c>
      <c r="K82" s="52">
        <v>33</v>
      </c>
      <c r="L82" s="52">
        <f t="shared" si="6"/>
        <v>0</v>
      </c>
      <c r="M82" s="85">
        <f t="shared" si="7"/>
        <v>0</v>
      </c>
      <c r="N82" s="60">
        <f t="shared" si="8"/>
        <v>0</v>
      </c>
      <c r="O82" s="60">
        <f t="shared" si="9"/>
        <v>0</v>
      </c>
      <c r="P82" s="31"/>
      <c r="Q82" s="31"/>
      <c r="R82" s="31"/>
      <c r="S82" s="43"/>
      <c r="T82" s="42"/>
      <c r="U82" s="33"/>
    </row>
    <row r="83" spans="1:21" ht="12.95" customHeight="1">
      <c r="A83" s="86">
        <v>22829047</v>
      </c>
      <c r="B83" s="25" t="s">
        <v>388</v>
      </c>
      <c r="C83" s="46" t="s">
        <v>1290</v>
      </c>
      <c r="D83" s="46" t="s">
        <v>1256</v>
      </c>
      <c r="E83" s="86">
        <v>2</v>
      </c>
      <c r="F83" s="140" t="s">
        <v>1112</v>
      </c>
      <c r="G83" s="56">
        <v>2</v>
      </c>
      <c r="H83" s="56">
        <v>0</v>
      </c>
      <c r="I83" s="56">
        <f t="shared" si="5"/>
        <v>2</v>
      </c>
      <c r="J83" s="56">
        <v>0</v>
      </c>
      <c r="K83" s="52">
        <v>0</v>
      </c>
      <c r="L83" s="52">
        <f t="shared" si="6"/>
        <v>0</v>
      </c>
      <c r="M83" s="85">
        <f t="shared" si="7"/>
        <v>-2</v>
      </c>
      <c r="N83" s="60">
        <f t="shared" si="8"/>
        <v>0</v>
      </c>
      <c r="O83" s="60">
        <f t="shared" si="9"/>
        <v>-2</v>
      </c>
      <c r="P83" s="35"/>
      <c r="Q83" s="35"/>
      <c r="S83" s="43"/>
      <c r="T83" s="42"/>
      <c r="U83" s="33"/>
    </row>
    <row r="84" spans="1:21" ht="12.95" customHeight="1">
      <c r="A84" s="86">
        <v>22829337</v>
      </c>
      <c r="B84" s="25" t="s">
        <v>257</v>
      </c>
      <c r="C84" s="46" t="s">
        <v>1290</v>
      </c>
      <c r="D84" s="46" t="s">
        <v>1256</v>
      </c>
      <c r="E84" s="86">
        <v>2</v>
      </c>
      <c r="F84" s="140" t="s">
        <v>1112</v>
      </c>
      <c r="G84" s="56">
        <v>9</v>
      </c>
      <c r="H84" s="56">
        <v>9</v>
      </c>
      <c r="I84" s="56">
        <f t="shared" si="5"/>
        <v>0</v>
      </c>
      <c r="J84" s="127">
        <v>9</v>
      </c>
      <c r="K84" s="128">
        <v>9</v>
      </c>
      <c r="L84" s="52">
        <f t="shared" si="6"/>
        <v>0</v>
      </c>
      <c r="M84" s="85">
        <f t="shared" si="7"/>
        <v>0</v>
      </c>
      <c r="N84" s="60">
        <f t="shared" si="8"/>
        <v>0</v>
      </c>
      <c r="O84" s="60">
        <f t="shared" si="9"/>
        <v>0</v>
      </c>
      <c r="P84" s="31"/>
      <c r="Q84" s="31"/>
      <c r="R84" s="31"/>
      <c r="S84" s="43"/>
      <c r="T84" s="42"/>
      <c r="U84" s="33"/>
    </row>
    <row r="85" spans="1:21" ht="12.95" customHeight="1">
      <c r="A85" s="86" t="s">
        <v>976</v>
      </c>
      <c r="B85" s="25" t="s">
        <v>258</v>
      </c>
      <c r="C85" s="46" t="s">
        <v>1290</v>
      </c>
      <c r="D85" s="46" t="s">
        <v>1256</v>
      </c>
      <c r="E85" s="86">
        <v>2</v>
      </c>
      <c r="F85" s="140" t="s">
        <v>1112</v>
      </c>
      <c r="G85" s="56">
        <v>7</v>
      </c>
      <c r="H85" s="56">
        <v>7</v>
      </c>
      <c r="I85" s="56">
        <f t="shared" si="5"/>
        <v>0</v>
      </c>
      <c r="J85" s="56">
        <v>9</v>
      </c>
      <c r="K85" s="52">
        <v>9</v>
      </c>
      <c r="L85" s="52">
        <f t="shared" si="6"/>
        <v>0</v>
      </c>
      <c r="M85" s="85">
        <f t="shared" si="7"/>
        <v>2</v>
      </c>
      <c r="N85" s="60">
        <f t="shared" si="8"/>
        <v>2</v>
      </c>
      <c r="O85" s="60">
        <f t="shared" si="9"/>
        <v>0</v>
      </c>
      <c r="P85" s="31"/>
      <c r="Q85" s="31"/>
      <c r="R85" s="31"/>
      <c r="S85" s="43"/>
      <c r="T85" s="42"/>
      <c r="U85" s="33"/>
    </row>
    <row r="86" spans="1:21" ht="12.95" customHeight="1">
      <c r="A86" s="86" t="s">
        <v>978</v>
      </c>
      <c r="B86" s="25" t="s">
        <v>254</v>
      </c>
      <c r="C86" s="46" t="s">
        <v>1290</v>
      </c>
      <c r="D86" s="46" t="s">
        <v>1256</v>
      </c>
      <c r="E86" s="86">
        <v>2</v>
      </c>
      <c r="F86" s="140" t="s">
        <v>1112</v>
      </c>
      <c r="G86" s="56">
        <v>13</v>
      </c>
      <c r="H86" s="56">
        <v>12</v>
      </c>
      <c r="I86" s="56">
        <f t="shared" si="5"/>
        <v>1</v>
      </c>
      <c r="J86" s="56">
        <v>13</v>
      </c>
      <c r="K86" s="52">
        <v>12</v>
      </c>
      <c r="L86" s="52">
        <f t="shared" si="6"/>
        <v>1</v>
      </c>
      <c r="M86" s="85">
        <f t="shared" si="7"/>
        <v>0</v>
      </c>
      <c r="N86" s="60">
        <f t="shared" si="8"/>
        <v>0</v>
      </c>
      <c r="O86" s="60">
        <f t="shared" si="9"/>
        <v>0</v>
      </c>
      <c r="P86" s="31"/>
      <c r="Q86" s="31"/>
      <c r="R86" s="31"/>
      <c r="S86" s="43"/>
      <c r="T86" s="42"/>
      <c r="U86" s="33"/>
    </row>
    <row r="87" spans="1:21" ht="12.95" customHeight="1">
      <c r="A87" s="86" t="s">
        <v>1000</v>
      </c>
      <c r="B87" s="25" t="s">
        <v>251</v>
      </c>
      <c r="C87" s="46" t="s">
        <v>1290</v>
      </c>
      <c r="D87" s="46" t="s">
        <v>1256</v>
      </c>
      <c r="E87" s="86">
        <v>2</v>
      </c>
      <c r="F87" s="140" t="s">
        <v>1112</v>
      </c>
      <c r="G87" s="56">
        <v>14</v>
      </c>
      <c r="H87" s="56">
        <v>14</v>
      </c>
      <c r="I87" s="56">
        <f t="shared" si="5"/>
        <v>0</v>
      </c>
      <c r="J87" s="56">
        <v>14</v>
      </c>
      <c r="K87" s="52">
        <v>14</v>
      </c>
      <c r="L87" s="52">
        <f t="shared" si="6"/>
        <v>0</v>
      </c>
      <c r="M87" s="85">
        <f t="shared" si="7"/>
        <v>0</v>
      </c>
      <c r="N87" s="60">
        <f t="shared" si="8"/>
        <v>0</v>
      </c>
      <c r="O87" s="60">
        <f t="shared" si="9"/>
        <v>0</v>
      </c>
      <c r="P87" s="31"/>
      <c r="Q87" s="31"/>
      <c r="R87" s="31"/>
      <c r="S87" s="43"/>
      <c r="T87" s="42"/>
      <c r="U87" s="33"/>
    </row>
    <row r="88" spans="1:21" ht="12.95" customHeight="1">
      <c r="A88" s="86" t="s">
        <v>1025</v>
      </c>
      <c r="B88" s="25" t="s">
        <v>249</v>
      </c>
      <c r="C88" s="46" t="s">
        <v>1290</v>
      </c>
      <c r="D88" s="46" t="s">
        <v>1256</v>
      </c>
      <c r="E88" s="86">
        <v>2</v>
      </c>
      <c r="F88" s="140" t="s">
        <v>1112</v>
      </c>
      <c r="G88" s="56">
        <v>19</v>
      </c>
      <c r="H88" s="56">
        <v>19</v>
      </c>
      <c r="I88" s="56">
        <f t="shared" si="5"/>
        <v>0</v>
      </c>
      <c r="J88" s="56">
        <v>19</v>
      </c>
      <c r="K88" s="52">
        <v>19</v>
      </c>
      <c r="L88" s="52">
        <f t="shared" si="6"/>
        <v>0</v>
      </c>
      <c r="M88" s="85">
        <f t="shared" si="7"/>
        <v>0</v>
      </c>
      <c r="N88" s="60">
        <f t="shared" si="8"/>
        <v>0</v>
      </c>
      <c r="O88" s="60">
        <f t="shared" si="9"/>
        <v>0</v>
      </c>
      <c r="P88" s="31"/>
      <c r="Q88" s="31"/>
      <c r="R88" s="31"/>
      <c r="S88" s="43"/>
      <c r="T88" s="42"/>
      <c r="U88" s="33"/>
    </row>
    <row r="89" spans="1:21" ht="12.95" customHeight="1">
      <c r="A89" s="86">
        <v>12829086</v>
      </c>
      <c r="B89" s="25" t="s">
        <v>1140</v>
      </c>
      <c r="C89" s="46" t="s">
        <v>1290</v>
      </c>
      <c r="D89" s="46" t="s">
        <v>1264</v>
      </c>
      <c r="E89" s="86">
        <v>2</v>
      </c>
      <c r="F89" s="140" t="s">
        <v>1112</v>
      </c>
      <c r="G89" s="56">
        <v>41</v>
      </c>
      <c r="H89" s="56">
        <v>41</v>
      </c>
      <c r="I89" s="56">
        <f t="shared" si="5"/>
        <v>0</v>
      </c>
      <c r="J89" s="56">
        <v>41</v>
      </c>
      <c r="K89" s="52">
        <v>41</v>
      </c>
      <c r="L89" s="52">
        <f t="shared" si="6"/>
        <v>0</v>
      </c>
      <c r="M89" s="85">
        <f t="shared" si="7"/>
        <v>0</v>
      </c>
      <c r="N89" s="60">
        <f t="shared" si="8"/>
        <v>0</v>
      </c>
      <c r="O89" s="60">
        <f t="shared" si="9"/>
        <v>0</v>
      </c>
      <c r="S89" s="43"/>
      <c r="T89" s="42"/>
      <c r="U89" s="33"/>
    </row>
    <row r="90" spans="1:21" ht="12.95" customHeight="1">
      <c r="A90" s="86">
        <v>12829363</v>
      </c>
      <c r="B90" s="25" t="s">
        <v>1242</v>
      </c>
      <c r="C90" s="46" t="s">
        <v>1290</v>
      </c>
      <c r="D90" s="46" t="s">
        <v>1264</v>
      </c>
      <c r="E90" s="86">
        <v>2</v>
      </c>
      <c r="F90" s="140" t="s">
        <v>1112</v>
      </c>
      <c r="G90" s="56">
        <v>70</v>
      </c>
      <c r="H90" s="56">
        <v>60</v>
      </c>
      <c r="I90" s="56">
        <f t="shared" si="5"/>
        <v>10</v>
      </c>
      <c r="J90" s="127">
        <v>70</v>
      </c>
      <c r="K90" s="128">
        <v>60</v>
      </c>
      <c r="L90" s="52">
        <f t="shared" si="6"/>
        <v>10</v>
      </c>
      <c r="M90" s="85">
        <f t="shared" si="7"/>
        <v>0</v>
      </c>
      <c r="N90" s="60">
        <f t="shared" si="8"/>
        <v>0</v>
      </c>
      <c r="O90" s="60">
        <f t="shared" si="9"/>
        <v>0</v>
      </c>
      <c r="S90" s="43"/>
      <c r="T90" s="42"/>
      <c r="U90" s="33"/>
    </row>
    <row r="91" spans="1:21" ht="12.95" customHeight="1">
      <c r="A91" s="86" t="s">
        <v>585</v>
      </c>
      <c r="B91" s="25" t="s">
        <v>33</v>
      </c>
      <c r="C91" s="46" t="s">
        <v>1290</v>
      </c>
      <c r="D91" s="46" t="s">
        <v>1264</v>
      </c>
      <c r="E91" s="86">
        <v>2</v>
      </c>
      <c r="F91" s="140" t="s">
        <v>1112</v>
      </c>
      <c r="G91" s="56">
        <v>327</v>
      </c>
      <c r="H91" s="56">
        <v>327</v>
      </c>
      <c r="I91" s="56">
        <f t="shared" si="5"/>
        <v>0</v>
      </c>
      <c r="J91" s="56">
        <v>327</v>
      </c>
      <c r="K91" s="52">
        <v>327</v>
      </c>
      <c r="L91" s="52">
        <f t="shared" si="6"/>
        <v>0</v>
      </c>
      <c r="M91" s="85">
        <f t="shared" si="7"/>
        <v>0</v>
      </c>
      <c r="N91" s="60">
        <f t="shared" si="8"/>
        <v>0</v>
      </c>
      <c r="O91" s="60">
        <f t="shared" si="9"/>
        <v>0</v>
      </c>
      <c r="P91" s="31"/>
      <c r="Q91" s="31"/>
      <c r="R91" s="31"/>
      <c r="S91" s="43"/>
      <c r="T91" s="42"/>
      <c r="U91" s="33"/>
    </row>
    <row r="92" spans="1:21" ht="12.95" customHeight="1">
      <c r="A92" s="86" t="s">
        <v>604</v>
      </c>
      <c r="B92" s="25" t="s">
        <v>70</v>
      </c>
      <c r="C92" s="46" t="s">
        <v>1290</v>
      </c>
      <c r="D92" s="46" t="s">
        <v>1264</v>
      </c>
      <c r="E92" s="86">
        <v>2</v>
      </c>
      <c r="F92" s="140" t="s">
        <v>1112</v>
      </c>
      <c r="G92" s="56">
        <v>0</v>
      </c>
      <c r="H92" s="56">
        <v>0</v>
      </c>
      <c r="I92" s="56">
        <f t="shared" si="5"/>
        <v>0</v>
      </c>
      <c r="J92" s="56">
        <v>30</v>
      </c>
      <c r="K92" s="52">
        <v>30</v>
      </c>
      <c r="L92" s="52">
        <f t="shared" si="6"/>
        <v>0</v>
      </c>
      <c r="M92" s="85">
        <f t="shared" si="7"/>
        <v>30</v>
      </c>
      <c r="N92" s="60">
        <f t="shared" si="8"/>
        <v>30</v>
      </c>
      <c r="O92" s="60">
        <f t="shared" si="9"/>
        <v>0</v>
      </c>
      <c r="P92" s="31"/>
      <c r="Q92" s="31"/>
      <c r="R92" s="31"/>
      <c r="S92" s="43"/>
      <c r="T92" s="42"/>
      <c r="U92" s="33"/>
    </row>
    <row r="93" spans="1:21" ht="12.95" customHeight="1">
      <c r="A93" s="86" t="s">
        <v>625</v>
      </c>
      <c r="B93" s="25" t="s">
        <v>72</v>
      </c>
      <c r="C93" s="46" t="s">
        <v>1290</v>
      </c>
      <c r="D93" s="46" t="s">
        <v>1264</v>
      </c>
      <c r="E93" s="86">
        <v>2</v>
      </c>
      <c r="F93" s="140" t="s">
        <v>1112</v>
      </c>
      <c r="G93" s="56">
        <v>120</v>
      </c>
      <c r="H93" s="56">
        <v>38</v>
      </c>
      <c r="I93" s="56">
        <f t="shared" si="5"/>
        <v>82</v>
      </c>
      <c r="J93" s="56">
        <v>72</v>
      </c>
      <c r="K93" s="52">
        <v>72</v>
      </c>
      <c r="L93" s="52">
        <f t="shared" si="6"/>
        <v>0</v>
      </c>
      <c r="M93" s="85">
        <f t="shared" si="7"/>
        <v>-48</v>
      </c>
      <c r="N93" s="60">
        <f t="shared" si="8"/>
        <v>34</v>
      </c>
      <c r="O93" s="60">
        <f t="shared" si="9"/>
        <v>-82</v>
      </c>
      <c r="P93" s="31"/>
      <c r="Q93" s="31"/>
      <c r="R93" s="31"/>
      <c r="S93" s="43"/>
      <c r="T93" s="42"/>
      <c r="U93" s="33"/>
    </row>
    <row r="94" spans="1:21" ht="12.95" customHeight="1">
      <c r="A94" s="86" t="s">
        <v>628</v>
      </c>
      <c r="B94" s="25" t="s">
        <v>73</v>
      </c>
      <c r="C94" s="46" t="s">
        <v>1290</v>
      </c>
      <c r="D94" s="46" t="s">
        <v>1264</v>
      </c>
      <c r="E94" s="86">
        <v>2</v>
      </c>
      <c r="F94" s="140" t="s">
        <v>1112</v>
      </c>
      <c r="G94" s="56">
        <v>60</v>
      </c>
      <c r="H94" s="56">
        <v>60</v>
      </c>
      <c r="I94" s="56">
        <f t="shared" si="5"/>
        <v>0</v>
      </c>
      <c r="J94" s="56">
        <v>60</v>
      </c>
      <c r="K94" s="52">
        <v>60</v>
      </c>
      <c r="L94" s="52">
        <f t="shared" si="6"/>
        <v>0</v>
      </c>
      <c r="M94" s="85">
        <f t="shared" si="7"/>
        <v>0</v>
      </c>
      <c r="N94" s="60">
        <f t="shared" si="8"/>
        <v>0</v>
      </c>
      <c r="O94" s="60">
        <f t="shared" si="9"/>
        <v>0</v>
      </c>
      <c r="P94" s="31"/>
      <c r="Q94" s="31"/>
      <c r="R94" s="31"/>
      <c r="S94" s="43"/>
      <c r="T94" s="42"/>
      <c r="U94" s="33"/>
    </row>
    <row r="95" spans="1:21" ht="12.95" customHeight="1">
      <c r="A95" s="86" t="s">
        <v>637</v>
      </c>
      <c r="B95" s="25" t="s">
        <v>1229</v>
      </c>
      <c r="C95" s="46" t="s">
        <v>1290</v>
      </c>
      <c r="D95" s="46" t="s">
        <v>1264</v>
      </c>
      <c r="E95" s="86">
        <v>2</v>
      </c>
      <c r="F95" s="140" t="s">
        <v>1112</v>
      </c>
      <c r="G95" s="56">
        <v>52</v>
      </c>
      <c r="H95" s="56">
        <v>52</v>
      </c>
      <c r="I95" s="56">
        <f t="shared" si="5"/>
        <v>0</v>
      </c>
      <c r="J95" s="56">
        <v>52</v>
      </c>
      <c r="K95" s="52">
        <v>52</v>
      </c>
      <c r="L95" s="52">
        <f t="shared" si="6"/>
        <v>0</v>
      </c>
      <c r="M95" s="85">
        <f t="shared" si="7"/>
        <v>0</v>
      </c>
      <c r="N95" s="60">
        <f t="shared" si="8"/>
        <v>0</v>
      </c>
      <c r="O95" s="60">
        <f t="shared" si="9"/>
        <v>0</v>
      </c>
      <c r="P95" s="31"/>
      <c r="Q95" s="31"/>
      <c r="R95" s="31"/>
      <c r="S95" s="43"/>
      <c r="T95" s="42"/>
      <c r="U95" s="33"/>
    </row>
    <row r="96" spans="1:21" ht="12.95" customHeight="1">
      <c r="A96" s="86" t="s">
        <v>647</v>
      </c>
      <c r="B96" s="25" t="s">
        <v>78</v>
      </c>
      <c r="C96" s="46" t="s">
        <v>1290</v>
      </c>
      <c r="D96" s="46" t="s">
        <v>1264</v>
      </c>
      <c r="E96" s="86">
        <v>2</v>
      </c>
      <c r="F96" s="140" t="s">
        <v>1112</v>
      </c>
      <c r="G96" s="56">
        <v>48</v>
      </c>
      <c r="H96" s="56">
        <v>48</v>
      </c>
      <c r="I96" s="56">
        <f t="shared" si="5"/>
        <v>0</v>
      </c>
      <c r="J96" s="56">
        <v>48</v>
      </c>
      <c r="K96" s="52">
        <v>48</v>
      </c>
      <c r="L96" s="52">
        <f t="shared" si="6"/>
        <v>0</v>
      </c>
      <c r="M96" s="85">
        <f t="shared" si="7"/>
        <v>0</v>
      </c>
      <c r="N96" s="60">
        <f t="shared" si="8"/>
        <v>0</v>
      </c>
      <c r="O96" s="60">
        <f t="shared" si="9"/>
        <v>0</v>
      </c>
      <c r="P96" s="31"/>
      <c r="Q96" s="31"/>
      <c r="R96" s="31"/>
      <c r="S96" s="43"/>
      <c r="T96" s="42"/>
      <c r="U96" s="33"/>
    </row>
    <row r="97" spans="1:21" ht="12.95" customHeight="1">
      <c r="A97" s="86" t="s">
        <v>649</v>
      </c>
      <c r="B97" s="25" t="s">
        <v>79</v>
      </c>
      <c r="C97" s="46" t="s">
        <v>1290</v>
      </c>
      <c r="D97" s="46" t="s">
        <v>1264</v>
      </c>
      <c r="E97" s="86">
        <v>2</v>
      </c>
      <c r="F97" s="140" t="s">
        <v>1112</v>
      </c>
      <c r="G97" s="56">
        <v>57</v>
      </c>
      <c r="H97" s="56">
        <v>57</v>
      </c>
      <c r="I97" s="56">
        <f t="shared" si="5"/>
        <v>0</v>
      </c>
      <c r="J97" s="56">
        <v>57</v>
      </c>
      <c r="K97" s="52">
        <v>57</v>
      </c>
      <c r="L97" s="52">
        <f t="shared" si="6"/>
        <v>0</v>
      </c>
      <c r="M97" s="85">
        <f t="shared" si="7"/>
        <v>0</v>
      </c>
      <c r="N97" s="60">
        <f t="shared" si="8"/>
        <v>0</v>
      </c>
      <c r="O97" s="60">
        <f t="shared" si="9"/>
        <v>0</v>
      </c>
      <c r="P97" s="31"/>
      <c r="Q97" s="31"/>
      <c r="R97" s="31"/>
      <c r="S97" s="43"/>
      <c r="T97" s="42"/>
      <c r="U97" s="33"/>
    </row>
    <row r="98" spans="1:21" ht="12.95" customHeight="1">
      <c r="A98" s="86" t="s">
        <v>658</v>
      </c>
      <c r="B98" s="25" t="s">
        <v>80</v>
      </c>
      <c r="C98" s="46" t="s">
        <v>1290</v>
      </c>
      <c r="D98" s="46" t="s">
        <v>1264</v>
      </c>
      <c r="E98" s="86">
        <v>2</v>
      </c>
      <c r="F98" s="140" t="s">
        <v>1112</v>
      </c>
      <c r="G98" s="56">
        <v>119</v>
      </c>
      <c r="H98" s="56">
        <v>119</v>
      </c>
      <c r="I98" s="56">
        <f t="shared" si="5"/>
        <v>0</v>
      </c>
      <c r="J98" s="56">
        <v>119</v>
      </c>
      <c r="K98" s="52">
        <v>119</v>
      </c>
      <c r="L98" s="52">
        <f t="shared" si="6"/>
        <v>0</v>
      </c>
      <c r="M98" s="85">
        <f t="shared" si="7"/>
        <v>0</v>
      </c>
      <c r="N98" s="60">
        <f t="shared" si="8"/>
        <v>0</v>
      </c>
      <c r="O98" s="60">
        <f t="shared" si="9"/>
        <v>0</v>
      </c>
      <c r="P98" s="31"/>
      <c r="Q98" s="31"/>
      <c r="R98" s="31"/>
      <c r="S98" s="43"/>
      <c r="T98" s="42"/>
      <c r="U98" s="33"/>
    </row>
    <row r="99" spans="1:21" ht="12.95" customHeight="1">
      <c r="A99" s="86" t="s">
        <v>702</v>
      </c>
      <c r="B99" s="25" t="s">
        <v>1244</v>
      </c>
      <c r="C99" s="46" t="s">
        <v>1290</v>
      </c>
      <c r="D99" s="46" t="s">
        <v>1264</v>
      </c>
      <c r="E99" s="86">
        <v>2</v>
      </c>
      <c r="F99" s="140" t="s">
        <v>1112</v>
      </c>
      <c r="G99" s="56">
        <v>80</v>
      </c>
      <c r="H99" s="56">
        <v>80</v>
      </c>
      <c r="I99" s="56">
        <f t="shared" si="5"/>
        <v>0</v>
      </c>
      <c r="J99" s="56">
        <v>80</v>
      </c>
      <c r="K99" s="52">
        <v>80</v>
      </c>
      <c r="L99" s="52">
        <f t="shared" si="6"/>
        <v>0</v>
      </c>
      <c r="M99" s="85">
        <f t="shared" si="7"/>
        <v>0</v>
      </c>
      <c r="N99" s="60">
        <f t="shared" si="8"/>
        <v>0</v>
      </c>
      <c r="O99" s="60">
        <f t="shared" si="9"/>
        <v>0</v>
      </c>
      <c r="P99" s="31"/>
      <c r="Q99" s="31"/>
      <c r="R99" s="31"/>
      <c r="S99" s="43"/>
      <c r="T99" s="42"/>
      <c r="U99" s="33"/>
    </row>
    <row r="100" spans="1:21" ht="12.95" customHeight="1">
      <c r="A100" s="86" t="s">
        <v>717</v>
      </c>
      <c r="B100" s="25" t="s">
        <v>46</v>
      </c>
      <c r="C100" s="46" t="s">
        <v>1290</v>
      </c>
      <c r="D100" s="46" t="s">
        <v>1264</v>
      </c>
      <c r="E100" s="86">
        <v>2</v>
      </c>
      <c r="F100" s="140" t="s">
        <v>1112</v>
      </c>
      <c r="G100" s="56">
        <v>300</v>
      </c>
      <c r="H100" s="56">
        <v>300</v>
      </c>
      <c r="I100" s="56">
        <f t="shared" si="5"/>
        <v>0</v>
      </c>
      <c r="J100" s="56">
        <v>300</v>
      </c>
      <c r="K100" s="52">
        <v>300</v>
      </c>
      <c r="L100" s="52">
        <f t="shared" si="6"/>
        <v>0</v>
      </c>
      <c r="M100" s="85">
        <f t="shared" si="7"/>
        <v>0</v>
      </c>
      <c r="N100" s="60">
        <f t="shared" si="8"/>
        <v>0</v>
      </c>
      <c r="O100" s="60">
        <f t="shared" si="9"/>
        <v>0</v>
      </c>
      <c r="P100" s="31"/>
      <c r="Q100" s="31"/>
      <c r="R100" s="31"/>
      <c r="S100" s="43"/>
      <c r="T100" s="42"/>
      <c r="U100" s="33"/>
    </row>
    <row r="101" spans="1:21" ht="12.95" customHeight="1">
      <c r="A101" s="86" t="s">
        <v>746</v>
      </c>
      <c r="B101" s="25" t="s">
        <v>49</v>
      </c>
      <c r="C101" s="46" t="s">
        <v>1290</v>
      </c>
      <c r="D101" s="46" t="s">
        <v>1264</v>
      </c>
      <c r="E101" s="86">
        <v>2</v>
      </c>
      <c r="F101" s="140" t="s">
        <v>1112</v>
      </c>
      <c r="G101" s="56">
        <v>303</v>
      </c>
      <c r="H101" s="56">
        <v>303</v>
      </c>
      <c r="I101" s="56">
        <f t="shared" si="5"/>
        <v>0</v>
      </c>
      <c r="J101" s="56">
        <v>303</v>
      </c>
      <c r="K101" s="52">
        <v>303</v>
      </c>
      <c r="L101" s="52">
        <f t="shared" si="6"/>
        <v>0</v>
      </c>
      <c r="M101" s="85">
        <f t="shared" si="7"/>
        <v>0</v>
      </c>
      <c r="N101" s="60">
        <f t="shared" si="8"/>
        <v>0</v>
      </c>
      <c r="O101" s="60">
        <f t="shared" si="9"/>
        <v>0</v>
      </c>
      <c r="P101" s="31"/>
      <c r="Q101" s="31"/>
      <c r="R101" s="31"/>
      <c r="S101" s="43"/>
      <c r="T101" s="42"/>
      <c r="U101" s="33"/>
    </row>
    <row r="102" spans="1:21" ht="12.95" customHeight="1">
      <c r="A102" s="86" t="s">
        <v>758</v>
      </c>
      <c r="B102" s="25" t="s">
        <v>90</v>
      </c>
      <c r="C102" s="46" t="s">
        <v>1290</v>
      </c>
      <c r="D102" s="46" t="s">
        <v>1264</v>
      </c>
      <c r="E102" s="86">
        <v>2</v>
      </c>
      <c r="F102" s="140" t="s">
        <v>1112</v>
      </c>
      <c r="G102" s="56">
        <v>42</v>
      </c>
      <c r="H102" s="56">
        <v>42</v>
      </c>
      <c r="I102" s="56">
        <f t="shared" si="5"/>
        <v>0</v>
      </c>
      <c r="J102" s="56">
        <v>42</v>
      </c>
      <c r="K102" s="52">
        <v>42</v>
      </c>
      <c r="L102" s="52">
        <f t="shared" si="6"/>
        <v>0</v>
      </c>
      <c r="M102" s="85">
        <f t="shared" si="7"/>
        <v>0</v>
      </c>
      <c r="N102" s="60">
        <f t="shared" si="8"/>
        <v>0</v>
      </c>
      <c r="O102" s="60">
        <f t="shared" si="9"/>
        <v>0</v>
      </c>
      <c r="P102" s="31"/>
      <c r="Q102" s="31"/>
      <c r="R102" s="31"/>
      <c r="S102" s="43"/>
      <c r="T102" s="42"/>
      <c r="U102" s="33"/>
    </row>
    <row r="103" spans="1:21" ht="12.95" customHeight="1">
      <c r="A103" s="86" t="s">
        <v>767</v>
      </c>
      <c r="B103" s="25" t="s">
        <v>1134</v>
      </c>
      <c r="C103" s="46" t="s">
        <v>1290</v>
      </c>
      <c r="D103" s="46" t="s">
        <v>1264</v>
      </c>
      <c r="E103" s="86">
        <v>2</v>
      </c>
      <c r="F103" s="140" t="s">
        <v>1112</v>
      </c>
      <c r="G103" s="56">
        <v>58</v>
      </c>
      <c r="H103" s="56">
        <v>58</v>
      </c>
      <c r="I103" s="56">
        <f t="shared" si="5"/>
        <v>0</v>
      </c>
      <c r="J103" s="56">
        <v>58</v>
      </c>
      <c r="K103" s="52">
        <v>58</v>
      </c>
      <c r="L103" s="52">
        <f t="shared" si="6"/>
        <v>0</v>
      </c>
      <c r="M103" s="85">
        <f t="shared" si="7"/>
        <v>0</v>
      </c>
      <c r="N103" s="60">
        <f t="shared" si="8"/>
        <v>0</v>
      </c>
      <c r="O103" s="60">
        <f t="shared" si="9"/>
        <v>0</v>
      </c>
      <c r="P103" s="31"/>
      <c r="Q103" s="31"/>
      <c r="R103" s="31"/>
      <c r="S103" s="43"/>
      <c r="T103" s="42"/>
      <c r="U103" s="33"/>
    </row>
    <row r="104" spans="1:21" ht="12.95" customHeight="1">
      <c r="A104" s="86" t="s">
        <v>924</v>
      </c>
      <c r="B104" s="25" t="s">
        <v>267</v>
      </c>
      <c r="C104" s="46" t="s">
        <v>1290</v>
      </c>
      <c r="D104" s="46" t="s">
        <v>1264</v>
      </c>
      <c r="E104" s="86">
        <v>2</v>
      </c>
      <c r="F104" s="140" t="s">
        <v>1112</v>
      </c>
      <c r="G104" s="56">
        <v>1</v>
      </c>
      <c r="H104" s="56">
        <v>1</v>
      </c>
      <c r="I104" s="56">
        <f t="shared" si="5"/>
        <v>0</v>
      </c>
      <c r="J104" s="56">
        <v>1</v>
      </c>
      <c r="K104" s="52">
        <v>1</v>
      </c>
      <c r="L104" s="52">
        <f t="shared" si="6"/>
        <v>0</v>
      </c>
      <c r="M104" s="85">
        <f t="shared" si="7"/>
        <v>0</v>
      </c>
      <c r="N104" s="60">
        <f t="shared" si="8"/>
        <v>0</v>
      </c>
      <c r="O104" s="60">
        <f t="shared" si="9"/>
        <v>0</v>
      </c>
      <c r="P104" s="35"/>
      <c r="Q104" s="35"/>
      <c r="S104" s="43"/>
      <c r="T104" s="42"/>
      <c r="U104" s="33"/>
    </row>
    <row r="105" spans="1:21" ht="12.95" customHeight="1">
      <c r="A105" s="86" t="s">
        <v>927</v>
      </c>
      <c r="B105" s="25" t="s">
        <v>266</v>
      </c>
      <c r="C105" s="46" t="s">
        <v>1290</v>
      </c>
      <c r="D105" s="46" t="s">
        <v>1264</v>
      </c>
      <c r="E105" s="86">
        <v>2</v>
      </c>
      <c r="F105" s="140" t="s">
        <v>1112</v>
      </c>
      <c r="G105" s="56">
        <v>1</v>
      </c>
      <c r="H105" s="56">
        <v>1</v>
      </c>
      <c r="I105" s="56">
        <f t="shared" si="5"/>
        <v>0</v>
      </c>
      <c r="J105" s="56">
        <v>1</v>
      </c>
      <c r="K105" s="52">
        <v>1</v>
      </c>
      <c r="L105" s="52">
        <f t="shared" si="6"/>
        <v>0</v>
      </c>
      <c r="M105" s="85">
        <f t="shared" si="7"/>
        <v>0</v>
      </c>
      <c r="N105" s="60">
        <f t="shared" si="8"/>
        <v>0</v>
      </c>
      <c r="O105" s="60">
        <f t="shared" si="9"/>
        <v>0</v>
      </c>
      <c r="P105" s="31"/>
      <c r="Q105" s="31"/>
      <c r="R105" s="31"/>
      <c r="S105" s="43"/>
      <c r="T105" s="42"/>
      <c r="U105" s="33"/>
    </row>
    <row r="106" spans="1:21" ht="12.95" customHeight="1">
      <c r="A106" s="86" t="s">
        <v>933</v>
      </c>
      <c r="B106" s="25" t="s">
        <v>1234</v>
      </c>
      <c r="C106" s="46" t="s">
        <v>1290</v>
      </c>
      <c r="D106" s="46" t="s">
        <v>1264</v>
      </c>
      <c r="E106" s="86">
        <v>2</v>
      </c>
      <c r="F106" s="140" t="s">
        <v>1112</v>
      </c>
      <c r="G106" s="56">
        <v>12</v>
      </c>
      <c r="H106" s="56">
        <v>12</v>
      </c>
      <c r="I106" s="56">
        <f t="shared" si="5"/>
        <v>0</v>
      </c>
      <c r="J106" s="56">
        <v>12</v>
      </c>
      <c r="K106" s="52">
        <v>12</v>
      </c>
      <c r="L106" s="52">
        <f t="shared" si="6"/>
        <v>0</v>
      </c>
      <c r="M106" s="85">
        <f t="shared" si="7"/>
        <v>0</v>
      </c>
      <c r="N106" s="60">
        <f t="shared" si="8"/>
        <v>0</v>
      </c>
      <c r="O106" s="60">
        <f t="shared" si="9"/>
        <v>0</v>
      </c>
      <c r="P106" s="31"/>
      <c r="Q106" s="31"/>
      <c r="R106" s="31"/>
      <c r="S106" s="43"/>
      <c r="T106" s="42"/>
      <c r="U106" s="33"/>
    </row>
    <row r="107" spans="1:21" ht="12.95" customHeight="1">
      <c r="A107" s="86" t="s">
        <v>962</v>
      </c>
      <c r="B107" s="25" t="s">
        <v>264</v>
      </c>
      <c r="C107" s="46" t="s">
        <v>1290</v>
      </c>
      <c r="D107" s="46" t="s">
        <v>1264</v>
      </c>
      <c r="E107" s="86">
        <v>2</v>
      </c>
      <c r="F107" s="140" t="s">
        <v>1112</v>
      </c>
      <c r="G107" s="56">
        <v>6</v>
      </c>
      <c r="H107" s="56">
        <v>3</v>
      </c>
      <c r="I107" s="56">
        <f t="shared" si="5"/>
        <v>3</v>
      </c>
      <c r="J107" s="56">
        <v>3</v>
      </c>
      <c r="K107" s="52">
        <v>3</v>
      </c>
      <c r="L107" s="52">
        <f t="shared" si="6"/>
        <v>0</v>
      </c>
      <c r="M107" s="85">
        <f t="shared" si="7"/>
        <v>-3</v>
      </c>
      <c r="N107" s="60">
        <f t="shared" si="8"/>
        <v>0</v>
      </c>
      <c r="O107" s="60">
        <f t="shared" si="9"/>
        <v>-3</v>
      </c>
      <c r="P107" s="31"/>
      <c r="Q107" s="31"/>
      <c r="R107" s="31"/>
      <c r="S107" s="43"/>
      <c r="T107" s="42"/>
      <c r="U107" s="33"/>
    </row>
    <row r="108" spans="1:21" ht="12.95" customHeight="1">
      <c r="A108" s="86" t="s">
        <v>1003</v>
      </c>
      <c r="B108" s="25" t="s">
        <v>261</v>
      </c>
      <c r="C108" s="46" t="s">
        <v>1290</v>
      </c>
      <c r="D108" s="46" t="s">
        <v>1264</v>
      </c>
      <c r="E108" s="86">
        <v>2</v>
      </c>
      <c r="F108" s="140" t="s">
        <v>1112</v>
      </c>
      <c r="G108" s="56">
        <v>6</v>
      </c>
      <c r="H108" s="56">
        <v>6</v>
      </c>
      <c r="I108" s="56">
        <f t="shared" si="5"/>
        <v>0</v>
      </c>
      <c r="J108" s="56">
        <v>6</v>
      </c>
      <c r="K108" s="52">
        <v>6</v>
      </c>
      <c r="L108" s="52">
        <f t="shared" si="6"/>
        <v>0</v>
      </c>
      <c r="M108" s="85">
        <f t="shared" si="7"/>
        <v>0</v>
      </c>
      <c r="N108" s="60">
        <f t="shared" si="8"/>
        <v>0</v>
      </c>
      <c r="O108" s="60">
        <f t="shared" si="9"/>
        <v>0</v>
      </c>
      <c r="P108" s="31"/>
      <c r="Q108" s="31"/>
      <c r="R108" s="31"/>
      <c r="S108" s="43"/>
      <c r="T108" s="42"/>
      <c r="U108" s="33"/>
    </row>
    <row r="109" spans="1:21" ht="12.95" customHeight="1">
      <c r="A109" s="86" t="s">
        <v>610</v>
      </c>
      <c r="B109" s="25" t="s">
        <v>71</v>
      </c>
      <c r="C109" s="46" t="s">
        <v>1290</v>
      </c>
      <c r="D109" s="46" t="s">
        <v>1259</v>
      </c>
      <c r="E109" s="86">
        <v>2</v>
      </c>
      <c r="F109" s="140" t="s">
        <v>1112</v>
      </c>
      <c r="G109" s="56">
        <v>60</v>
      </c>
      <c r="H109" s="56">
        <v>48</v>
      </c>
      <c r="I109" s="56">
        <f t="shared" si="5"/>
        <v>12</v>
      </c>
      <c r="J109" s="56">
        <v>60</v>
      </c>
      <c r="K109" s="52">
        <v>50</v>
      </c>
      <c r="L109" s="52">
        <f t="shared" si="6"/>
        <v>10</v>
      </c>
      <c r="M109" s="85">
        <f t="shared" si="7"/>
        <v>0</v>
      </c>
      <c r="N109" s="60">
        <f t="shared" si="8"/>
        <v>2</v>
      </c>
      <c r="O109" s="60">
        <f t="shared" si="9"/>
        <v>-2</v>
      </c>
      <c r="P109" s="31"/>
      <c r="Q109" s="31"/>
      <c r="R109" s="31"/>
      <c r="S109" s="43"/>
      <c r="T109" s="42"/>
      <c r="U109" s="33"/>
    </row>
    <row r="110" spans="1:21" ht="12.95" customHeight="1">
      <c r="A110" s="86" t="s">
        <v>634</v>
      </c>
      <c r="B110" s="25" t="s">
        <v>74</v>
      </c>
      <c r="C110" s="46" t="s">
        <v>1290</v>
      </c>
      <c r="D110" s="46" t="s">
        <v>1259</v>
      </c>
      <c r="E110" s="86">
        <v>2</v>
      </c>
      <c r="F110" s="140" t="s">
        <v>1112</v>
      </c>
      <c r="G110" s="56">
        <v>43</v>
      </c>
      <c r="H110" s="56">
        <v>43</v>
      </c>
      <c r="I110" s="56">
        <f t="shared" si="5"/>
        <v>0</v>
      </c>
      <c r="J110" s="56">
        <v>43</v>
      </c>
      <c r="K110" s="52">
        <v>43</v>
      </c>
      <c r="L110" s="52">
        <f t="shared" si="6"/>
        <v>0</v>
      </c>
      <c r="M110" s="85">
        <f t="shared" si="7"/>
        <v>0</v>
      </c>
      <c r="N110" s="60">
        <f t="shared" si="8"/>
        <v>0</v>
      </c>
      <c r="O110" s="60">
        <f t="shared" si="9"/>
        <v>0</v>
      </c>
      <c r="P110" s="31"/>
      <c r="Q110" s="31"/>
      <c r="R110" s="31"/>
      <c r="S110" s="43"/>
      <c r="T110" s="42"/>
      <c r="U110" s="33"/>
    </row>
    <row r="111" spans="1:21" ht="12.95" customHeight="1">
      <c r="A111" s="86" t="s">
        <v>664</v>
      </c>
      <c r="B111" s="25" t="s">
        <v>1133</v>
      </c>
      <c r="C111" s="46" t="s">
        <v>1290</v>
      </c>
      <c r="D111" s="46" t="s">
        <v>1259</v>
      </c>
      <c r="E111" s="86">
        <v>2</v>
      </c>
      <c r="F111" s="140" t="s">
        <v>1112</v>
      </c>
      <c r="G111" s="56">
        <v>392</v>
      </c>
      <c r="H111" s="56">
        <v>392</v>
      </c>
      <c r="I111" s="56">
        <f t="shared" si="5"/>
        <v>0</v>
      </c>
      <c r="J111" s="56">
        <v>392</v>
      </c>
      <c r="K111" s="52">
        <v>392</v>
      </c>
      <c r="L111" s="52">
        <f t="shared" si="6"/>
        <v>0</v>
      </c>
      <c r="M111" s="85">
        <f t="shared" si="7"/>
        <v>0</v>
      </c>
      <c r="N111" s="60">
        <f t="shared" si="8"/>
        <v>0</v>
      </c>
      <c r="O111" s="60">
        <f t="shared" si="9"/>
        <v>0</v>
      </c>
      <c r="P111" s="31"/>
      <c r="Q111" s="31"/>
      <c r="R111" s="31"/>
      <c r="S111" s="43"/>
      <c r="T111" s="42"/>
      <c r="U111" s="33"/>
    </row>
    <row r="112" spans="1:21" ht="12.95" customHeight="1">
      <c r="A112" s="86" t="s">
        <v>670</v>
      </c>
      <c r="B112" s="25" t="s">
        <v>81</v>
      </c>
      <c r="C112" s="46" t="s">
        <v>1290</v>
      </c>
      <c r="D112" s="46" t="s">
        <v>1259</v>
      </c>
      <c r="E112" s="86">
        <v>2</v>
      </c>
      <c r="F112" s="140" t="s">
        <v>1112</v>
      </c>
      <c r="G112" s="56">
        <v>108</v>
      </c>
      <c r="H112" s="56">
        <v>108</v>
      </c>
      <c r="I112" s="56">
        <f t="shared" si="5"/>
        <v>0</v>
      </c>
      <c r="J112" s="56">
        <v>108</v>
      </c>
      <c r="K112" s="52">
        <v>108</v>
      </c>
      <c r="L112" s="52">
        <f t="shared" si="6"/>
        <v>0</v>
      </c>
      <c r="M112" s="85">
        <f t="shared" si="7"/>
        <v>0</v>
      </c>
      <c r="N112" s="60">
        <f t="shared" si="8"/>
        <v>0</v>
      </c>
      <c r="O112" s="60">
        <f t="shared" si="9"/>
        <v>0</v>
      </c>
      <c r="P112" s="31"/>
      <c r="Q112" s="31"/>
      <c r="R112" s="31"/>
      <c r="S112" s="43"/>
      <c r="T112" s="42"/>
      <c r="U112" s="33"/>
    </row>
    <row r="113" spans="1:21" ht="12.95" customHeight="1">
      <c r="A113" s="86" t="s">
        <v>692</v>
      </c>
      <c r="B113" s="25" t="s">
        <v>86</v>
      </c>
      <c r="C113" s="46" t="s">
        <v>1290</v>
      </c>
      <c r="D113" s="46" t="s">
        <v>1259</v>
      </c>
      <c r="E113" s="86">
        <v>2</v>
      </c>
      <c r="F113" s="140" t="s">
        <v>1112</v>
      </c>
      <c r="G113" s="56">
        <v>100</v>
      </c>
      <c r="H113" s="56">
        <v>100</v>
      </c>
      <c r="I113" s="56">
        <f t="shared" si="5"/>
        <v>0</v>
      </c>
      <c r="J113" s="56">
        <v>100</v>
      </c>
      <c r="K113" s="52">
        <v>100</v>
      </c>
      <c r="L113" s="52">
        <f t="shared" si="6"/>
        <v>0</v>
      </c>
      <c r="M113" s="85">
        <f t="shared" si="7"/>
        <v>0</v>
      </c>
      <c r="N113" s="60">
        <f t="shared" si="8"/>
        <v>0</v>
      </c>
      <c r="O113" s="60">
        <f t="shared" si="9"/>
        <v>0</v>
      </c>
      <c r="P113" s="31"/>
      <c r="Q113" s="31"/>
      <c r="R113" s="31"/>
      <c r="S113" s="43"/>
      <c r="T113" s="42"/>
      <c r="U113" s="33"/>
    </row>
    <row r="114" spans="1:21" ht="12.95" customHeight="1">
      <c r="A114" s="86" t="s">
        <v>712</v>
      </c>
      <c r="B114" s="25" t="s">
        <v>1228</v>
      </c>
      <c r="C114" s="46" t="s">
        <v>1290</v>
      </c>
      <c r="D114" s="46" t="s">
        <v>1259</v>
      </c>
      <c r="E114" s="86">
        <v>2</v>
      </c>
      <c r="F114" s="140" t="s">
        <v>1112</v>
      </c>
      <c r="G114" s="56">
        <v>54</v>
      </c>
      <c r="H114" s="56">
        <v>54</v>
      </c>
      <c r="I114" s="56">
        <f t="shared" si="5"/>
        <v>0</v>
      </c>
      <c r="J114" s="56">
        <v>0</v>
      </c>
      <c r="K114" s="52">
        <v>0</v>
      </c>
      <c r="L114" s="52">
        <f t="shared" si="6"/>
        <v>0</v>
      </c>
      <c r="M114" s="85">
        <f t="shared" si="7"/>
        <v>-54</v>
      </c>
      <c r="N114" s="60">
        <f t="shared" si="8"/>
        <v>-54</v>
      </c>
      <c r="O114" s="60">
        <f t="shared" si="9"/>
        <v>0</v>
      </c>
      <c r="S114" s="43"/>
      <c r="T114" s="42"/>
      <c r="U114" s="33"/>
    </row>
    <row r="115" spans="1:21" ht="12.95" customHeight="1">
      <c r="A115" s="86" t="s">
        <v>737</v>
      </c>
      <c r="B115" s="25" t="s">
        <v>1248</v>
      </c>
      <c r="C115" s="46" t="s">
        <v>1290</v>
      </c>
      <c r="D115" s="46" t="s">
        <v>1259</v>
      </c>
      <c r="E115" s="86">
        <v>2</v>
      </c>
      <c r="F115" s="140" t="s">
        <v>1112</v>
      </c>
      <c r="G115" s="56">
        <v>106</v>
      </c>
      <c r="H115" s="56">
        <v>106</v>
      </c>
      <c r="I115" s="56">
        <f t="shared" si="5"/>
        <v>0</v>
      </c>
      <c r="J115" s="56">
        <v>115</v>
      </c>
      <c r="K115" s="52">
        <v>115</v>
      </c>
      <c r="L115" s="52">
        <f t="shared" si="6"/>
        <v>0</v>
      </c>
      <c r="M115" s="85">
        <f t="shared" si="7"/>
        <v>9</v>
      </c>
      <c r="N115" s="60">
        <f t="shared" si="8"/>
        <v>9</v>
      </c>
      <c r="O115" s="60">
        <f t="shared" si="9"/>
        <v>0</v>
      </c>
      <c r="P115" s="31"/>
      <c r="Q115" s="31"/>
      <c r="R115" s="31"/>
      <c r="S115" s="43"/>
      <c r="T115" s="42"/>
      <c r="U115" s="33"/>
    </row>
    <row r="116" spans="1:21" ht="12.95" customHeight="1">
      <c r="A116" s="86" t="s">
        <v>762</v>
      </c>
      <c r="B116" s="25" t="s">
        <v>1135</v>
      </c>
      <c r="C116" s="46" t="s">
        <v>1290</v>
      </c>
      <c r="D116" s="46" t="s">
        <v>1259</v>
      </c>
      <c r="E116" s="86">
        <v>2</v>
      </c>
      <c r="F116" s="140" t="s">
        <v>1112</v>
      </c>
      <c r="G116" s="56">
        <v>48</v>
      </c>
      <c r="H116" s="56">
        <v>48</v>
      </c>
      <c r="I116" s="56">
        <f t="shared" si="5"/>
        <v>0</v>
      </c>
      <c r="J116" s="56">
        <v>48</v>
      </c>
      <c r="K116" s="52">
        <v>48</v>
      </c>
      <c r="L116" s="52">
        <f t="shared" si="6"/>
        <v>0</v>
      </c>
      <c r="M116" s="85">
        <f t="shared" si="7"/>
        <v>0</v>
      </c>
      <c r="N116" s="60">
        <f t="shared" si="8"/>
        <v>0</v>
      </c>
      <c r="O116" s="60">
        <f t="shared" si="9"/>
        <v>0</v>
      </c>
      <c r="P116" s="31"/>
      <c r="Q116" s="31"/>
      <c r="R116" s="31"/>
      <c r="S116" s="43"/>
      <c r="T116" s="42"/>
      <c r="U116" s="33"/>
    </row>
    <row r="117" spans="1:21" ht="12.95" customHeight="1">
      <c r="A117" s="86">
        <v>22829147</v>
      </c>
      <c r="B117" s="25" t="s">
        <v>247</v>
      </c>
      <c r="C117" s="46" t="s">
        <v>1290</v>
      </c>
      <c r="D117" s="46" t="s">
        <v>1259</v>
      </c>
      <c r="E117" s="86">
        <v>2</v>
      </c>
      <c r="F117" s="140" t="s">
        <v>1112</v>
      </c>
      <c r="G117" s="56">
        <v>19</v>
      </c>
      <c r="H117" s="56">
        <v>19</v>
      </c>
      <c r="I117" s="56">
        <f t="shared" si="5"/>
        <v>0</v>
      </c>
      <c r="J117" s="127">
        <v>19</v>
      </c>
      <c r="K117" s="128">
        <v>19</v>
      </c>
      <c r="L117" s="52">
        <f t="shared" si="6"/>
        <v>0</v>
      </c>
      <c r="M117" s="85">
        <f t="shared" si="7"/>
        <v>0</v>
      </c>
      <c r="N117" s="60">
        <f t="shared" si="8"/>
        <v>0</v>
      </c>
      <c r="O117" s="60">
        <f t="shared" si="9"/>
        <v>0</v>
      </c>
      <c r="P117" s="31"/>
      <c r="Q117" s="31"/>
      <c r="R117" s="31"/>
      <c r="S117" s="43"/>
      <c r="T117" s="42"/>
      <c r="U117" s="33"/>
    </row>
    <row r="118" spans="1:21" ht="12.95" customHeight="1">
      <c r="A118" s="86">
        <v>22829505</v>
      </c>
      <c r="B118" s="25" t="s">
        <v>248</v>
      </c>
      <c r="C118" s="46" t="s">
        <v>1290</v>
      </c>
      <c r="D118" s="46" t="s">
        <v>1259</v>
      </c>
      <c r="E118" s="86">
        <v>2</v>
      </c>
      <c r="F118" s="140" t="s">
        <v>1112</v>
      </c>
      <c r="G118" s="56">
        <v>19</v>
      </c>
      <c r="H118" s="56">
        <v>19</v>
      </c>
      <c r="I118" s="56">
        <f t="shared" si="5"/>
        <v>0</v>
      </c>
      <c r="J118" s="127">
        <v>19</v>
      </c>
      <c r="K118" s="128">
        <v>19</v>
      </c>
      <c r="L118" s="52">
        <f t="shared" si="6"/>
        <v>0</v>
      </c>
      <c r="M118" s="85">
        <f t="shared" si="7"/>
        <v>0</v>
      </c>
      <c r="N118" s="60">
        <f t="shared" si="8"/>
        <v>0</v>
      </c>
      <c r="O118" s="60">
        <f t="shared" si="9"/>
        <v>0</v>
      </c>
      <c r="P118" s="31"/>
      <c r="Q118" s="31"/>
      <c r="R118" s="31"/>
      <c r="S118" s="43"/>
      <c r="T118" s="42"/>
      <c r="U118" s="33"/>
    </row>
    <row r="119" spans="1:21" ht="12.95" customHeight="1">
      <c r="A119" s="86" t="s">
        <v>919</v>
      </c>
      <c r="B119" s="25" t="s">
        <v>246</v>
      </c>
      <c r="C119" s="46" t="s">
        <v>1290</v>
      </c>
      <c r="D119" s="46" t="s">
        <v>1259</v>
      </c>
      <c r="E119" s="86">
        <v>2</v>
      </c>
      <c r="F119" s="140" t="s">
        <v>1112</v>
      </c>
      <c r="G119" s="56">
        <v>19</v>
      </c>
      <c r="H119" s="56">
        <v>19</v>
      </c>
      <c r="I119" s="56">
        <f t="shared" si="5"/>
        <v>0</v>
      </c>
      <c r="J119" s="56">
        <v>19</v>
      </c>
      <c r="K119" s="52">
        <v>19</v>
      </c>
      <c r="L119" s="52">
        <f t="shared" si="6"/>
        <v>0</v>
      </c>
      <c r="M119" s="85">
        <f t="shared" si="7"/>
        <v>0</v>
      </c>
      <c r="N119" s="60">
        <f t="shared" si="8"/>
        <v>0</v>
      </c>
      <c r="O119" s="60">
        <f t="shared" si="9"/>
        <v>0</v>
      </c>
      <c r="P119" s="31"/>
      <c r="Q119" s="31"/>
      <c r="R119" s="31"/>
      <c r="S119" s="43"/>
      <c r="T119" s="42"/>
      <c r="U119" s="33"/>
    </row>
    <row r="120" spans="1:21" ht="12.95" customHeight="1">
      <c r="A120" s="86" t="s">
        <v>937</v>
      </c>
      <c r="B120" s="25" t="s">
        <v>1121</v>
      </c>
      <c r="C120" s="46" t="s">
        <v>1290</v>
      </c>
      <c r="D120" s="46" t="s">
        <v>1259</v>
      </c>
      <c r="E120" s="86">
        <v>2</v>
      </c>
      <c r="F120" s="140" t="s">
        <v>1112</v>
      </c>
      <c r="G120" s="56">
        <v>19</v>
      </c>
      <c r="H120" s="56">
        <v>19</v>
      </c>
      <c r="I120" s="56">
        <f t="shared" si="5"/>
        <v>0</v>
      </c>
      <c r="J120" s="56">
        <v>19</v>
      </c>
      <c r="K120" s="52">
        <v>0</v>
      </c>
      <c r="L120" s="52">
        <f t="shared" si="6"/>
        <v>19</v>
      </c>
      <c r="M120" s="85">
        <f t="shared" si="7"/>
        <v>0</v>
      </c>
      <c r="N120" s="60">
        <f t="shared" si="8"/>
        <v>-19</v>
      </c>
      <c r="O120" s="60">
        <f t="shared" si="9"/>
        <v>19</v>
      </c>
      <c r="P120" s="31"/>
      <c r="Q120" s="31"/>
      <c r="R120" s="31"/>
      <c r="S120" s="43"/>
      <c r="T120" s="42"/>
      <c r="U120" s="33"/>
    </row>
    <row r="121" spans="1:21" ht="12.95" customHeight="1">
      <c r="A121" s="86" t="s">
        <v>959</v>
      </c>
      <c r="B121" s="25" t="s">
        <v>252</v>
      </c>
      <c r="C121" s="46" t="s">
        <v>1290</v>
      </c>
      <c r="D121" s="46" t="s">
        <v>1259</v>
      </c>
      <c r="E121" s="86">
        <v>2</v>
      </c>
      <c r="F121" s="140" t="s">
        <v>1112</v>
      </c>
      <c r="G121" s="56">
        <v>14</v>
      </c>
      <c r="H121" s="56">
        <v>14</v>
      </c>
      <c r="I121" s="56">
        <f t="shared" si="5"/>
        <v>0</v>
      </c>
      <c r="J121" s="56">
        <v>14</v>
      </c>
      <c r="K121" s="52">
        <v>14</v>
      </c>
      <c r="L121" s="52">
        <f t="shared" si="6"/>
        <v>0</v>
      </c>
      <c r="M121" s="85">
        <f t="shared" si="7"/>
        <v>0</v>
      </c>
      <c r="N121" s="60">
        <f t="shared" si="8"/>
        <v>0</v>
      </c>
      <c r="O121" s="60">
        <f t="shared" si="9"/>
        <v>0</v>
      </c>
      <c r="P121" s="31"/>
      <c r="Q121" s="31"/>
      <c r="R121" s="31"/>
      <c r="S121" s="43"/>
      <c r="T121" s="42"/>
      <c r="U121" s="33"/>
    </row>
    <row r="122" spans="1:21" ht="12.95" customHeight="1">
      <c r="A122" s="86" t="s">
        <v>594</v>
      </c>
      <c r="B122" s="25" t="s">
        <v>1143</v>
      </c>
      <c r="C122" s="46" t="s">
        <v>1290</v>
      </c>
      <c r="D122" s="46" t="s">
        <v>1255</v>
      </c>
      <c r="E122" s="86">
        <v>3</v>
      </c>
      <c r="F122" s="140" t="s">
        <v>1113</v>
      </c>
      <c r="G122" s="56">
        <v>42</v>
      </c>
      <c r="H122" s="56">
        <v>42</v>
      </c>
      <c r="I122" s="56">
        <f t="shared" si="5"/>
        <v>0</v>
      </c>
      <c r="J122" s="56">
        <v>42</v>
      </c>
      <c r="K122" s="52">
        <v>42</v>
      </c>
      <c r="L122" s="52">
        <f t="shared" si="6"/>
        <v>0</v>
      </c>
      <c r="M122" s="85">
        <f t="shared" si="7"/>
        <v>0</v>
      </c>
      <c r="N122" s="60">
        <f t="shared" si="8"/>
        <v>0</v>
      </c>
      <c r="O122" s="60">
        <f t="shared" si="9"/>
        <v>0</v>
      </c>
      <c r="P122" s="31"/>
      <c r="Q122" s="35"/>
      <c r="R122" s="31"/>
      <c r="S122" s="43"/>
      <c r="T122" s="42"/>
      <c r="U122" s="33"/>
    </row>
    <row r="123" spans="1:21" ht="12.95" customHeight="1">
      <c r="A123" s="86" t="s">
        <v>693</v>
      </c>
      <c r="B123" s="25" t="s">
        <v>87</v>
      </c>
      <c r="C123" s="46" t="s">
        <v>1290</v>
      </c>
      <c r="D123" s="46" t="s">
        <v>1255</v>
      </c>
      <c r="E123" s="86">
        <v>3</v>
      </c>
      <c r="F123" s="140" t="s">
        <v>1113</v>
      </c>
      <c r="G123" s="56">
        <v>45</v>
      </c>
      <c r="H123" s="56">
        <v>45</v>
      </c>
      <c r="I123" s="56">
        <f t="shared" si="5"/>
        <v>0</v>
      </c>
      <c r="J123" s="56">
        <v>95</v>
      </c>
      <c r="K123" s="52">
        <v>95</v>
      </c>
      <c r="L123" s="52">
        <f t="shared" si="6"/>
        <v>0</v>
      </c>
      <c r="M123" s="85">
        <f t="shared" si="7"/>
        <v>50</v>
      </c>
      <c r="N123" s="60">
        <f t="shared" si="8"/>
        <v>50</v>
      </c>
      <c r="O123" s="60">
        <f t="shared" si="9"/>
        <v>0</v>
      </c>
      <c r="P123" s="31"/>
      <c r="Q123" s="35"/>
      <c r="R123" s="31"/>
      <c r="S123" s="43"/>
      <c r="T123" s="42"/>
      <c r="U123" s="33"/>
    </row>
    <row r="124" spans="1:21" ht="12.95" customHeight="1">
      <c r="A124" s="86" t="s">
        <v>759</v>
      </c>
      <c r="B124" s="25" t="s">
        <v>1122</v>
      </c>
      <c r="C124" s="46" t="s">
        <v>1290</v>
      </c>
      <c r="D124" s="46" t="s">
        <v>1255</v>
      </c>
      <c r="E124" s="86">
        <v>3</v>
      </c>
      <c r="F124" s="140" t="s">
        <v>1113</v>
      </c>
      <c r="G124" s="56">
        <v>0</v>
      </c>
      <c r="H124" s="56">
        <v>0</v>
      </c>
      <c r="I124" s="56">
        <f t="shared" si="5"/>
        <v>0</v>
      </c>
      <c r="J124" s="56">
        <v>45</v>
      </c>
      <c r="K124" s="52">
        <v>34</v>
      </c>
      <c r="L124" s="52">
        <f t="shared" si="6"/>
        <v>11</v>
      </c>
      <c r="M124" s="85">
        <f t="shared" si="7"/>
        <v>45</v>
      </c>
      <c r="N124" s="60">
        <f t="shared" si="8"/>
        <v>34</v>
      </c>
      <c r="O124" s="60">
        <f t="shared" si="9"/>
        <v>11</v>
      </c>
      <c r="P124" s="31"/>
      <c r="Q124" s="35"/>
      <c r="R124" s="31"/>
      <c r="T124" s="42"/>
      <c r="U124" s="33"/>
    </row>
    <row r="125" spans="1:21" ht="12.95" customHeight="1">
      <c r="A125" s="86" t="s">
        <v>896</v>
      </c>
      <c r="B125" s="25" t="s">
        <v>1141</v>
      </c>
      <c r="C125" s="46" t="s">
        <v>1290</v>
      </c>
      <c r="D125" s="46" t="s">
        <v>1255</v>
      </c>
      <c r="E125" s="86">
        <v>3</v>
      </c>
      <c r="F125" s="140" t="s">
        <v>1113</v>
      </c>
      <c r="G125" s="56">
        <v>80</v>
      </c>
      <c r="H125" s="56">
        <v>80</v>
      </c>
      <c r="I125" s="56">
        <f t="shared" si="5"/>
        <v>0</v>
      </c>
      <c r="J125" s="56">
        <v>80</v>
      </c>
      <c r="K125" s="52">
        <v>80</v>
      </c>
      <c r="L125" s="52">
        <f t="shared" si="6"/>
        <v>0</v>
      </c>
      <c r="M125" s="85">
        <f t="shared" si="7"/>
        <v>0</v>
      </c>
      <c r="N125" s="60">
        <f t="shared" si="8"/>
        <v>0</v>
      </c>
      <c r="O125" s="60">
        <f t="shared" si="9"/>
        <v>0</v>
      </c>
      <c r="P125" s="31"/>
      <c r="Q125" s="35"/>
      <c r="R125" s="31"/>
      <c r="T125" s="42"/>
      <c r="U125" s="33"/>
    </row>
    <row r="126" spans="1:21" ht="12.95" customHeight="1">
      <c r="A126" s="86" t="s">
        <v>1039</v>
      </c>
      <c r="B126" s="25" t="s">
        <v>274</v>
      </c>
      <c r="C126" s="46" t="s">
        <v>1290</v>
      </c>
      <c r="D126" s="46" t="s">
        <v>1255</v>
      </c>
      <c r="E126" s="86">
        <v>3</v>
      </c>
      <c r="F126" s="140" t="s">
        <v>1113</v>
      </c>
      <c r="G126" s="56">
        <v>9</v>
      </c>
      <c r="H126" s="56">
        <v>9</v>
      </c>
      <c r="I126" s="56">
        <f t="shared" si="5"/>
        <v>0</v>
      </c>
      <c r="J126" s="56">
        <v>9</v>
      </c>
      <c r="K126" s="52">
        <v>9</v>
      </c>
      <c r="L126" s="52">
        <f t="shared" si="6"/>
        <v>0</v>
      </c>
      <c r="M126" s="85">
        <f t="shared" si="7"/>
        <v>0</v>
      </c>
      <c r="N126" s="60">
        <f t="shared" si="8"/>
        <v>0</v>
      </c>
      <c r="O126" s="60">
        <f t="shared" si="9"/>
        <v>0</v>
      </c>
      <c r="P126" s="31"/>
      <c r="Q126" s="35"/>
      <c r="R126" s="31"/>
    </row>
    <row r="127" spans="1:21" ht="12.95" customHeight="1">
      <c r="A127" s="86" t="s">
        <v>1056</v>
      </c>
      <c r="B127" s="25" t="s">
        <v>390</v>
      </c>
      <c r="C127" s="46" t="s">
        <v>1290</v>
      </c>
      <c r="D127" s="46" t="s">
        <v>1255</v>
      </c>
      <c r="E127" s="86">
        <v>3</v>
      </c>
      <c r="F127" s="140" t="s">
        <v>1113</v>
      </c>
      <c r="G127" s="56">
        <v>1</v>
      </c>
      <c r="H127" s="56">
        <v>0</v>
      </c>
      <c r="I127" s="56">
        <f t="shared" si="5"/>
        <v>1</v>
      </c>
      <c r="J127" s="56">
        <v>1</v>
      </c>
      <c r="K127" s="52">
        <v>0</v>
      </c>
      <c r="L127" s="52">
        <f t="shared" si="6"/>
        <v>1</v>
      </c>
      <c r="M127" s="85">
        <f t="shared" si="7"/>
        <v>0</v>
      </c>
      <c r="N127" s="60">
        <f t="shared" si="8"/>
        <v>0</v>
      </c>
      <c r="O127" s="60">
        <f t="shared" si="9"/>
        <v>0</v>
      </c>
      <c r="P127" s="35"/>
      <c r="Q127" s="35"/>
    </row>
    <row r="128" spans="1:21" ht="12.95" customHeight="1">
      <c r="A128" s="86" t="s">
        <v>576</v>
      </c>
      <c r="B128" s="25" t="s">
        <v>361</v>
      </c>
      <c r="C128" s="46" t="s">
        <v>1290</v>
      </c>
      <c r="D128" s="46" t="s">
        <v>1257</v>
      </c>
      <c r="E128" s="86">
        <v>3</v>
      </c>
      <c r="F128" s="140" t="s">
        <v>1113</v>
      </c>
      <c r="G128" s="56">
        <v>20</v>
      </c>
      <c r="H128" s="56">
        <v>20</v>
      </c>
      <c r="I128" s="56">
        <f t="shared" si="5"/>
        <v>0</v>
      </c>
      <c r="J128" s="56">
        <v>0</v>
      </c>
      <c r="K128" s="52">
        <v>0</v>
      </c>
      <c r="L128" s="52">
        <f t="shared" si="6"/>
        <v>0</v>
      </c>
      <c r="M128" s="85">
        <f t="shared" si="7"/>
        <v>-20</v>
      </c>
      <c r="N128" s="60">
        <f t="shared" si="8"/>
        <v>-20</v>
      </c>
      <c r="O128" s="60">
        <f t="shared" si="9"/>
        <v>0</v>
      </c>
      <c r="P128" s="31"/>
      <c r="Q128" s="35"/>
      <c r="R128" s="31"/>
      <c r="T128" s="42"/>
      <c r="U128" s="33"/>
    </row>
    <row r="129" spans="1:21" ht="12.95" customHeight="1">
      <c r="A129" s="86" t="s">
        <v>639</v>
      </c>
      <c r="B129" s="25" t="s">
        <v>1131</v>
      </c>
      <c r="C129" s="46" t="s">
        <v>1290</v>
      </c>
      <c r="D129" s="46" t="s">
        <v>1257</v>
      </c>
      <c r="E129" s="86">
        <v>3</v>
      </c>
      <c r="F129" s="140" t="s">
        <v>1113</v>
      </c>
      <c r="G129" s="56">
        <v>0</v>
      </c>
      <c r="H129" s="56">
        <v>0</v>
      </c>
      <c r="I129" s="56">
        <f t="shared" si="5"/>
        <v>0</v>
      </c>
      <c r="J129" s="56">
        <v>32</v>
      </c>
      <c r="K129" s="52">
        <v>32</v>
      </c>
      <c r="L129" s="52">
        <f t="shared" si="6"/>
        <v>0</v>
      </c>
      <c r="M129" s="85">
        <f t="shared" si="7"/>
        <v>32</v>
      </c>
      <c r="N129" s="60">
        <f t="shared" si="8"/>
        <v>32</v>
      </c>
      <c r="O129" s="60">
        <f t="shared" si="9"/>
        <v>0</v>
      </c>
      <c r="P129" s="31"/>
      <c r="Q129" s="35"/>
      <c r="R129" s="31"/>
      <c r="S129" s="43"/>
      <c r="T129" s="42"/>
      <c r="U129" s="33"/>
    </row>
    <row r="130" spans="1:21" ht="12.95" customHeight="1">
      <c r="A130" s="86" t="s">
        <v>750</v>
      </c>
      <c r="B130" s="25" t="s">
        <v>1149</v>
      </c>
      <c r="C130" s="46" t="s">
        <v>1290</v>
      </c>
      <c r="D130" s="46" t="s">
        <v>1257</v>
      </c>
      <c r="E130" s="86">
        <v>3</v>
      </c>
      <c r="F130" s="140" t="s">
        <v>1113</v>
      </c>
      <c r="G130" s="56">
        <v>55</v>
      </c>
      <c r="H130" s="56">
        <v>55</v>
      </c>
      <c r="I130" s="56">
        <f t="shared" si="5"/>
        <v>0</v>
      </c>
      <c r="J130" s="56">
        <v>55</v>
      </c>
      <c r="K130" s="52">
        <v>42</v>
      </c>
      <c r="L130" s="52">
        <f t="shared" si="6"/>
        <v>13</v>
      </c>
      <c r="M130" s="85">
        <f t="shared" si="7"/>
        <v>0</v>
      </c>
      <c r="N130" s="60">
        <f t="shared" si="8"/>
        <v>-13</v>
      </c>
      <c r="O130" s="60">
        <f t="shared" si="9"/>
        <v>13</v>
      </c>
      <c r="P130" s="31"/>
      <c r="Q130" s="35"/>
      <c r="R130" s="31"/>
      <c r="T130" s="42"/>
      <c r="U130" s="33"/>
    </row>
    <row r="131" spans="1:21" ht="12.95" customHeight="1">
      <c r="A131" s="86" t="s">
        <v>1042</v>
      </c>
      <c r="B131" s="25" t="s">
        <v>449</v>
      </c>
      <c r="C131" s="46" t="s">
        <v>1290</v>
      </c>
      <c r="D131" s="46" t="s">
        <v>1257</v>
      </c>
      <c r="E131" s="86">
        <v>3</v>
      </c>
      <c r="F131" s="140" t="s">
        <v>1113</v>
      </c>
      <c r="G131" s="56">
        <v>0</v>
      </c>
      <c r="H131" s="56">
        <v>0</v>
      </c>
      <c r="I131" s="56">
        <f t="shared" ref="I131:I194" si="10">G131-H131</f>
        <v>0</v>
      </c>
      <c r="J131" s="56">
        <v>12</v>
      </c>
      <c r="K131" s="52">
        <v>12</v>
      </c>
      <c r="L131" s="52">
        <f t="shared" ref="L131:L194" si="11">J131-K131</f>
        <v>0</v>
      </c>
      <c r="M131" s="85">
        <f t="shared" ref="M131:M194" si="12">J131-G131</f>
        <v>12</v>
      </c>
      <c r="N131" s="60">
        <f t="shared" ref="N131:N194" si="13">K131-H131</f>
        <v>12</v>
      </c>
      <c r="O131" s="60">
        <f t="shared" ref="O131:O194" si="14">L131-I131</f>
        <v>0</v>
      </c>
      <c r="P131" s="35"/>
      <c r="Q131" s="35"/>
    </row>
    <row r="132" spans="1:21" ht="12.95" customHeight="1">
      <c r="A132" s="86" t="s">
        <v>565</v>
      </c>
      <c r="B132" s="25" t="s">
        <v>1227</v>
      </c>
      <c r="C132" s="46" t="s">
        <v>1290</v>
      </c>
      <c r="D132" s="46" t="s">
        <v>1258</v>
      </c>
      <c r="E132" s="86">
        <v>3</v>
      </c>
      <c r="F132" s="140" t="s">
        <v>1113</v>
      </c>
      <c r="G132" s="56">
        <v>60</v>
      </c>
      <c r="H132" s="56">
        <v>60</v>
      </c>
      <c r="I132" s="56">
        <f t="shared" si="10"/>
        <v>0</v>
      </c>
      <c r="J132" s="56">
        <v>60</v>
      </c>
      <c r="K132" s="52">
        <v>60</v>
      </c>
      <c r="L132" s="52">
        <f t="shared" si="11"/>
        <v>0</v>
      </c>
      <c r="M132" s="85">
        <f t="shared" si="12"/>
        <v>0</v>
      </c>
      <c r="N132" s="60">
        <f t="shared" si="13"/>
        <v>0</v>
      </c>
      <c r="O132" s="60">
        <f t="shared" si="14"/>
        <v>0</v>
      </c>
      <c r="P132" s="31"/>
      <c r="R132" s="31"/>
      <c r="S132" s="43"/>
      <c r="T132" s="42"/>
      <c r="U132" s="33"/>
    </row>
    <row r="133" spans="1:21" ht="12.95" customHeight="1">
      <c r="A133" s="86" t="s">
        <v>579</v>
      </c>
      <c r="B133" s="25" t="s">
        <v>68</v>
      </c>
      <c r="C133" s="46" t="s">
        <v>1290</v>
      </c>
      <c r="D133" s="46" t="s">
        <v>1258</v>
      </c>
      <c r="E133" s="86">
        <v>3</v>
      </c>
      <c r="F133" s="140" t="s">
        <v>1113</v>
      </c>
      <c r="G133" s="56">
        <v>50</v>
      </c>
      <c r="H133" s="56">
        <v>50</v>
      </c>
      <c r="I133" s="56">
        <f t="shared" si="10"/>
        <v>0</v>
      </c>
      <c r="J133" s="56">
        <v>50</v>
      </c>
      <c r="K133" s="52">
        <v>50</v>
      </c>
      <c r="L133" s="52">
        <f t="shared" si="11"/>
        <v>0</v>
      </c>
      <c r="M133" s="85">
        <f t="shared" si="12"/>
        <v>0</v>
      </c>
      <c r="N133" s="60">
        <f t="shared" si="13"/>
        <v>0</v>
      </c>
      <c r="O133" s="60">
        <f t="shared" si="14"/>
        <v>0</v>
      </c>
      <c r="P133" s="31"/>
      <c r="Q133" s="35"/>
      <c r="R133" s="31"/>
      <c r="S133" s="43"/>
      <c r="T133" s="42"/>
      <c r="U133" s="33"/>
    </row>
    <row r="134" spans="1:21" ht="12.95" customHeight="1">
      <c r="A134" s="86" t="s">
        <v>607</v>
      </c>
      <c r="B134" s="25" t="s">
        <v>1137</v>
      </c>
      <c r="C134" s="46" t="s">
        <v>1290</v>
      </c>
      <c r="D134" s="46" t="s">
        <v>1258</v>
      </c>
      <c r="E134" s="86">
        <v>3</v>
      </c>
      <c r="F134" s="140" t="s">
        <v>1113</v>
      </c>
      <c r="G134" s="56">
        <v>35</v>
      </c>
      <c r="H134" s="56">
        <v>35</v>
      </c>
      <c r="I134" s="56">
        <f t="shared" si="10"/>
        <v>0</v>
      </c>
      <c r="J134" s="56">
        <v>35</v>
      </c>
      <c r="K134" s="52">
        <v>35</v>
      </c>
      <c r="L134" s="52">
        <f t="shared" si="11"/>
        <v>0</v>
      </c>
      <c r="M134" s="85">
        <f t="shared" si="12"/>
        <v>0</v>
      </c>
      <c r="N134" s="60">
        <f t="shared" si="13"/>
        <v>0</v>
      </c>
      <c r="O134" s="60">
        <f t="shared" si="14"/>
        <v>0</v>
      </c>
      <c r="P134" s="31"/>
      <c r="Q134" s="35"/>
      <c r="R134" s="31"/>
      <c r="S134" s="43"/>
      <c r="T134" s="42"/>
      <c r="U134" s="33"/>
    </row>
    <row r="135" spans="1:21" ht="12.95" customHeight="1">
      <c r="A135" s="86" t="s">
        <v>608</v>
      </c>
      <c r="B135" s="25" t="s">
        <v>1249</v>
      </c>
      <c r="C135" s="46" t="s">
        <v>1290</v>
      </c>
      <c r="D135" s="46" t="s">
        <v>1258</v>
      </c>
      <c r="E135" s="86">
        <v>3</v>
      </c>
      <c r="F135" s="140" t="s">
        <v>1113</v>
      </c>
      <c r="G135" s="56">
        <v>53</v>
      </c>
      <c r="H135" s="56">
        <v>53</v>
      </c>
      <c r="I135" s="56">
        <f t="shared" si="10"/>
        <v>0</v>
      </c>
      <c r="J135" s="56">
        <v>53</v>
      </c>
      <c r="K135" s="52">
        <v>53</v>
      </c>
      <c r="L135" s="52">
        <f t="shared" si="11"/>
        <v>0</v>
      </c>
      <c r="M135" s="85">
        <f t="shared" si="12"/>
        <v>0</v>
      </c>
      <c r="N135" s="60">
        <f t="shared" si="13"/>
        <v>0</v>
      </c>
      <c r="O135" s="60">
        <f t="shared" si="14"/>
        <v>0</v>
      </c>
      <c r="P135" s="31"/>
      <c r="Q135" s="35"/>
      <c r="R135" s="31"/>
      <c r="S135" s="43"/>
      <c r="T135" s="42"/>
      <c r="U135" s="33"/>
    </row>
    <row r="136" spans="1:21" ht="12.95" customHeight="1">
      <c r="A136" s="86" t="s">
        <v>631</v>
      </c>
      <c r="B136" s="25" t="s">
        <v>1153</v>
      </c>
      <c r="C136" s="46" t="s">
        <v>1290</v>
      </c>
      <c r="D136" s="46" t="s">
        <v>1258</v>
      </c>
      <c r="E136" s="86">
        <v>3</v>
      </c>
      <c r="F136" s="140" t="s">
        <v>1113</v>
      </c>
      <c r="G136" s="56">
        <v>56</v>
      </c>
      <c r="H136" s="56">
        <v>56</v>
      </c>
      <c r="I136" s="56">
        <f t="shared" si="10"/>
        <v>0</v>
      </c>
      <c r="J136" s="56">
        <v>56</v>
      </c>
      <c r="K136" s="52">
        <v>56</v>
      </c>
      <c r="L136" s="52">
        <f t="shared" si="11"/>
        <v>0</v>
      </c>
      <c r="M136" s="85">
        <f t="shared" si="12"/>
        <v>0</v>
      </c>
      <c r="N136" s="60">
        <f t="shared" si="13"/>
        <v>0</v>
      </c>
      <c r="O136" s="60">
        <f t="shared" si="14"/>
        <v>0</v>
      </c>
      <c r="P136" s="31"/>
      <c r="Q136" s="35"/>
      <c r="R136" s="31"/>
      <c r="S136" s="43"/>
      <c r="T136" s="42"/>
      <c r="U136" s="33"/>
    </row>
    <row r="137" spans="1:21" ht="12.95" customHeight="1">
      <c r="A137" s="86" t="s">
        <v>672</v>
      </c>
      <c r="B137" s="25" t="s">
        <v>1142</v>
      </c>
      <c r="C137" s="46" t="s">
        <v>1290</v>
      </c>
      <c r="D137" s="46" t="s">
        <v>1263</v>
      </c>
      <c r="E137" s="86">
        <v>3</v>
      </c>
      <c r="F137" s="140" t="s">
        <v>1113</v>
      </c>
      <c r="G137" s="56">
        <v>48</v>
      </c>
      <c r="H137" s="56">
        <v>48</v>
      </c>
      <c r="I137" s="56">
        <f t="shared" si="10"/>
        <v>0</v>
      </c>
      <c r="J137" s="56">
        <v>48</v>
      </c>
      <c r="K137" s="52">
        <v>48</v>
      </c>
      <c r="L137" s="52">
        <f t="shared" si="11"/>
        <v>0</v>
      </c>
      <c r="M137" s="85">
        <f t="shared" si="12"/>
        <v>0</v>
      </c>
      <c r="N137" s="60">
        <f t="shared" si="13"/>
        <v>0</v>
      </c>
      <c r="O137" s="60">
        <f t="shared" si="14"/>
        <v>0</v>
      </c>
      <c r="P137" s="31"/>
      <c r="Q137" s="35"/>
      <c r="R137" s="31"/>
      <c r="S137" s="43"/>
      <c r="T137" s="42"/>
      <c r="U137" s="33"/>
    </row>
    <row r="138" spans="1:21" ht="12.95" customHeight="1">
      <c r="A138" s="86" t="s">
        <v>676</v>
      </c>
      <c r="B138" s="25" t="s">
        <v>84</v>
      </c>
      <c r="C138" s="46" t="s">
        <v>1290</v>
      </c>
      <c r="D138" s="46" t="s">
        <v>1263</v>
      </c>
      <c r="E138" s="86">
        <v>3</v>
      </c>
      <c r="F138" s="140" t="s">
        <v>1113</v>
      </c>
      <c r="G138" s="56">
        <v>0</v>
      </c>
      <c r="H138" s="56">
        <v>0</v>
      </c>
      <c r="I138" s="56">
        <f t="shared" si="10"/>
        <v>0</v>
      </c>
      <c r="J138" s="56">
        <v>34</v>
      </c>
      <c r="K138" s="52">
        <v>34</v>
      </c>
      <c r="L138" s="52">
        <f t="shared" si="11"/>
        <v>0</v>
      </c>
      <c r="M138" s="85">
        <f t="shared" si="12"/>
        <v>34</v>
      </c>
      <c r="N138" s="60">
        <f t="shared" si="13"/>
        <v>34</v>
      </c>
      <c r="O138" s="60">
        <f t="shared" si="14"/>
        <v>0</v>
      </c>
      <c r="P138" s="31"/>
      <c r="Q138" s="35"/>
      <c r="R138" s="31"/>
      <c r="S138" s="43"/>
      <c r="T138" s="42"/>
      <c r="U138" s="33"/>
    </row>
    <row r="139" spans="1:21" ht="12.95" customHeight="1">
      <c r="A139" s="86" t="s">
        <v>696</v>
      </c>
      <c r="B139" s="25" t="s">
        <v>1152</v>
      </c>
      <c r="C139" s="46" t="s">
        <v>1290</v>
      </c>
      <c r="D139" s="46" t="s">
        <v>1263</v>
      </c>
      <c r="E139" s="86">
        <v>3</v>
      </c>
      <c r="F139" s="140" t="s">
        <v>1113</v>
      </c>
      <c r="G139" s="56">
        <v>30</v>
      </c>
      <c r="H139" s="56">
        <v>30</v>
      </c>
      <c r="I139" s="56">
        <f t="shared" si="10"/>
        <v>0</v>
      </c>
      <c r="J139" s="56">
        <v>30</v>
      </c>
      <c r="K139" s="52">
        <v>30</v>
      </c>
      <c r="L139" s="52">
        <f t="shared" si="11"/>
        <v>0</v>
      </c>
      <c r="M139" s="85">
        <f t="shared" si="12"/>
        <v>0</v>
      </c>
      <c r="N139" s="60">
        <f t="shared" si="13"/>
        <v>0</v>
      </c>
      <c r="O139" s="60">
        <f t="shared" si="14"/>
        <v>0</v>
      </c>
      <c r="P139" s="31"/>
      <c r="Q139" s="35"/>
      <c r="R139" s="31"/>
      <c r="S139" s="43"/>
      <c r="T139" s="42"/>
      <c r="U139" s="33"/>
    </row>
    <row r="140" spans="1:21" ht="12.95" customHeight="1">
      <c r="A140" s="86" t="s">
        <v>741</v>
      </c>
      <c r="B140" s="25" t="s">
        <v>161</v>
      </c>
      <c r="C140" s="46" t="s">
        <v>1290</v>
      </c>
      <c r="D140" s="46" t="s">
        <v>1263</v>
      </c>
      <c r="E140" s="86">
        <v>3</v>
      </c>
      <c r="F140" s="140" t="s">
        <v>1113</v>
      </c>
      <c r="G140" s="56">
        <v>110</v>
      </c>
      <c r="H140" s="56">
        <v>83</v>
      </c>
      <c r="I140" s="56">
        <f t="shared" si="10"/>
        <v>27</v>
      </c>
      <c r="J140" s="56">
        <v>110</v>
      </c>
      <c r="K140" s="52">
        <v>83</v>
      </c>
      <c r="L140" s="52">
        <f t="shared" si="11"/>
        <v>27</v>
      </c>
      <c r="M140" s="85">
        <f t="shared" si="12"/>
        <v>0</v>
      </c>
      <c r="N140" s="60">
        <f t="shared" si="13"/>
        <v>0</v>
      </c>
      <c r="O140" s="60">
        <f t="shared" si="14"/>
        <v>0</v>
      </c>
      <c r="P140" s="31"/>
      <c r="Q140" s="35"/>
      <c r="R140" s="31"/>
      <c r="S140" s="43"/>
      <c r="T140" s="42"/>
      <c r="U140" s="33"/>
    </row>
    <row r="141" spans="1:21" ht="12.95" customHeight="1">
      <c r="A141" s="86" t="s">
        <v>918</v>
      </c>
      <c r="B141" s="25" t="s">
        <v>271</v>
      </c>
      <c r="C141" s="46" t="s">
        <v>1290</v>
      </c>
      <c r="D141" s="46" t="s">
        <v>1263</v>
      </c>
      <c r="E141" s="86">
        <v>3</v>
      </c>
      <c r="F141" s="140" t="s">
        <v>1113</v>
      </c>
      <c r="G141" s="56">
        <v>19</v>
      </c>
      <c r="H141" s="56">
        <v>19</v>
      </c>
      <c r="I141" s="56">
        <f t="shared" si="10"/>
        <v>0</v>
      </c>
      <c r="J141" s="56">
        <v>19</v>
      </c>
      <c r="K141" s="52">
        <v>19</v>
      </c>
      <c r="L141" s="52">
        <f t="shared" si="11"/>
        <v>0</v>
      </c>
      <c r="M141" s="85">
        <f t="shared" si="12"/>
        <v>0</v>
      </c>
      <c r="N141" s="60">
        <f t="shared" si="13"/>
        <v>0</v>
      </c>
      <c r="O141" s="60">
        <f t="shared" si="14"/>
        <v>0</v>
      </c>
      <c r="P141" s="31"/>
      <c r="Q141" s="35"/>
      <c r="R141" s="31"/>
      <c r="T141" s="34"/>
      <c r="U141" s="26"/>
    </row>
    <row r="142" spans="1:21" ht="12.95" customHeight="1">
      <c r="A142" s="86" t="s">
        <v>629</v>
      </c>
      <c r="B142" s="25" t="s">
        <v>157</v>
      </c>
      <c r="C142" s="46" t="s">
        <v>1290</v>
      </c>
      <c r="D142" s="46" t="s">
        <v>1254</v>
      </c>
      <c r="E142" s="86">
        <v>3</v>
      </c>
      <c r="F142" s="140" t="s">
        <v>1113</v>
      </c>
      <c r="G142" s="56">
        <v>44</v>
      </c>
      <c r="H142" s="56">
        <v>44</v>
      </c>
      <c r="I142" s="56">
        <f t="shared" si="10"/>
        <v>0</v>
      </c>
      <c r="J142" s="56">
        <v>56</v>
      </c>
      <c r="K142" s="52">
        <v>56</v>
      </c>
      <c r="L142" s="52">
        <f t="shared" si="11"/>
        <v>0</v>
      </c>
      <c r="M142" s="85">
        <f t="shared" si="12"/>
        <v>12</v>
      </c>
      <c r="N142" s="60">
        <f t="shared" si="13"/>
        <v>12</v>
      </c>
      <c r="O142" s="60">
        <f t="shared" si="14"/>
        <v>0</v>
      </c>
      <c r="P142" s="31"/>
      <c r="Q142" s="35"/>
      <c r="R142" s="31"/>
      <c r="S142" s="43"/>
      <c r="T142" s="42"/>
      <c r="U142" s="33"/>
    </row>
    <row r="143" spans="1:21" ht="12.95" customHeight="1">
      <c r="A143" s="86" t="s">
        <v>705</v>
      </c>
      <c r="B143" s="25" t="s">
        <v>44</v>
      </c>
      <c r="C143" s="46" t="s">
        <v>1290</v>
      </c>
      <c r="D143" s="46" t="s">
        <v>1254</v>
      </c>
      <c r="E143" s="86">
        <v>3</v>
      </c>
      <c r="F143" s="140" t="s">
        <v>1113</v>
      </c>
      <c r="G143" s="56">
        <v>0</v>
      </c>
      <c r="H143" s="56">
        <v>0</v>
      </c>
      <c r="I143" s="56">
        <f t="shared" si="10"/>
        <v>0</v>
      </c>
      <c r="J143" s="56">
        <v>48</v>
      </c>
      <c r="K143" s="52">
        <v>48</v>
      </c>
      <c r="L143" s="52">
        <f t="shared" si="11"/>
        <v>0</v>
      </c>
      <c r="M143" s="85">
        <f t="shared" si="12"/>
        <v>48</v>
      </c>
      <c r="N143" s="60">
        <f t="shared" si="13"/>
        <v>48</v>
      </c>
      <c r="O143" s="60">
        <f t="shared" si="14"/>
        <v>0</v>
      </c>
      <c r="P143" s="31"/>
      <c r="Q143" s="35"/>
      <c r="R143" s="31"/>
      <c r="S143" s="43"/>
      <c r="T143" s="42"/>
      <c r="U143" s="33"/>
    </row>
    <row r="144" spans="1:21" ht="12.95" customHeight="1">
      <c r="A144" s="86" t="s">
        <v>950</v>
      </c>
      <c r="B144" s="25" t="s">
        <v>272</v>
      </c>
      <c r="C144" s="46" t="s">
        <v>1290</v>
      </c>
      <c r="D144" s="46" t="s">
        <v>1254</v>
      </c>
      <c r="E144" s="86">
        <v>3</v>
      </c>
      <c r="F144" s="140" t="s">
        <v>1113</v>
      </c>
      <c r="G144" s="56">
        <v>12</v>
      </c>
      <c r="H144" s="56">
        <v>12</v>
      </c>
      <c r="I144" s="56">
        <f t="shared" si="10"/>
        <v>0</v>
      </c>
      <c r="J144" s="56">
        <v>12</v>
      </c>
      <c r="K144" s="52">
        <v>0</v>
      </c>
      <c r="L144" s="52">
        <f t="shared" si="11"/>
        <v>12</v>
      </c>
      <c r="M144" s="85">
        <f t="shared" si="12"/>
        <v>0</v>
      </c>
      <c r="N144" s="60">
        <f t="shared" si="13"/>
        <v>-12</v>
      </c>
      <c r="O144" s="60">
        <f t="shared" si="14"/>
        <v>12</v>
      </c>
      <c r="P144" s="31"/>
      <c r="Q144" s="35"/>
      <c r="R144" s="31"/>
    </row>
    <row r="145" spans="1:21" ht="12.95" customHeight="1">
      <c r="A145" s="86" t="s">
        <v>683</v>
      </c>
      <c r="B145" s="25" t="s">
        <v>1118</v>
      </c>
      <c r="C145" s="46" t="s">
        <v>1290</v>
      </c>
      <c r="D145" s="46" t="s">
        <v>1261</v>
      </c>
      <c r="E145" s="86">
        <v>3</v>
      </c>
      <c r="F145" s="140" t="s">
        <v>1113</v>
      </c>
      <c r="G145" s="56">
        <v>52</v>
      </c>
      <c r="H145" s="56">
        <v>52</v>
      </c>
      <c r="I145" s="56">
        <f t="shared" si="10"/>
        <v>0</v>
      </c>
      <c r="J145" s="56">
        <v>52</v>
      </c>
      <c r="K145" s="52">
        <v>52</v>
      </c>
      <c r="L145" s="52">
        <f t="shared" si="11"/>
        <v>0</v>
      </c>
      <c r="M145" s="85">
        <f t="shared" si="12"/>
        <v>0</v>
      </c>
      <c r="N145" s="60">
        <f t="shared" si="13"/>
        <v>0</v>
      </c>
      <c r="O145" s="60">
        <f t="shared" si="14"/>
        <v>0</v>
      </c>
      <c r="P145" s="31"/>
      <c r="Q145" s="35"/>
      <c r="R145" s="31"/>
      <c r="S145" s="43"/>
      <c r="T145" s="42"/>
      <c r="U145" s="33"/>
    </row>
    <row r="146" spans="1:21" ht="12.95" customHeight="1">
      <c r="A146" s="86" t="s">
        <v>734</v>
      </c>
      <c r="B146" s="25" t="s">
        <v>1129</v>
      </c>
      <c r="C146" s="46" t="s">
        <v>1290</v>
      </c>
      <c r="D146" s="46" t="s">
        <v>1261</v>
      </c>
      <c r="E146" s="86">
        <v>3</v>
      </c>
      <c r="F146" s="140" t="s">
        <v>1113</v>
      </c>
      <c r="G146" s="56">
        <v>40</v>
      </c>
      <c r="H146" s="56">
        <v>40</v>
      </c>
      <c r="I146" s="56">
        <f t="shared" si="10"/>
        <v>0</v>
      </c>
      <c r="J146" s="56">
        <v>40</v>
      </c>
      <c r="K146" s="52">
        <v>40</v>
      </c>
      <c r="L146" s="52">
        <f t="shared" si="11"/>
        <v>0</v>
      </c>
      <c r="M146" s="85">
        <f t="shared" si="12"/>
        <v>0</v>
      </c>
      <c r="N146" s="60">
        <f t="shared" si="13"/>
        <v>0</v>
      </c>
      <c r="O146" s="60">
        <f t="shared" si="14"/>
        <v>0</v>
      </c>
      <c r="P146" s="31"/>
      <c r="Q146" s="35"/>
      <c r="R146" s="31"/>
      <c r="S146" s="43"/>
      <c r="T146" s="42"/>
      <c r="U146" s="33"/>
    </row>
    <row r="147" spans="1:21" ht="12.95" customHeight="1">
      <c r="A147" s="86" t="s">
        <v>627</v>
      </c>
      <c r="B147" s="25" t="s">
        <v>156</v>
      </c>
      <c r="C147" s="46" t="s">
        <v>1290</v>
      </c>
      <c r="D147" s="46" t="s">
        <v>1256</v>
      </c>
      <c r="E147" s="86">
        <v>3</v>
      </c>
      <c r="F147" s="140" t="s">
        <v>1113</v>
      </c>
      <c r="G147" s="56">
        <v>180</v>
      </c>
      <c r="H147" s="56">
        <v>173</v>
      </c>
      <c r="I147" s="56">
        <f t="shared" si="10"/>
        <v>7</v>
      </c>
      <c r="J147" s="56">
        <v>180</v>
      </c>
      <c r="K147" s="52">
        <v>118</v>
      </c>
      <c r="L147" s="52">
        <f t="shared" si="11"/>
        <v>62</v>
      </c>
      <c r="M147" s="85">
        <f t="shared" si="12"/>
        <v>0</v>
      </c>
      <c r="N147" s="60">
        <f t="shared" si="13"/>
        <v>-55</v>
      </c>
      <c r="O147" s="60">
        <f t="shared" si="14"/>
        <v>55</v>
      </c>
      <c r="P147" s="31"/>
      <c r="Q147" s="35"/>
      <c r="R147" s="31"/>
      <c r="S147" s="43"/>
      <c r="T147" s="42"/>
      <c r="U147" s="33"/>
    </row>
    <row r="148" spans="1:21" ht="12.95" customHeight="1">
      <c r="A148" s="86" t="s">
        <v>632</v>
      </c>
      <c r="B148" s="25" t="s">
        <v>1247</v>
      </c>
      <c r="C148" s="46" t="s">
        <v>1290</v>
      </c>
      <c r="D148" s="46" t="s">
        <v>1256</v>
      </c>
      <c r="E148" s="86">
        <v>3</v>
      </c>
      <c r="F148" s="140" t="s">
        <v>1113</v>
      </c>
      <c r="G148" s="56">
        <v>50</v>
      </c>
      <c r="H148" s="56">
        <v>50</v>
      </c>
      <c r="I148" s="56">
        <f t="shared" si="10"/>
        <v>0</v>
      </c>
      <c r="J148" s="56">
        <v>50</v>
      </c>
      <c r="K148" s="52">
        <v>50</v>
      </c>
      <c r="L148" s="52">
        <f t="shared" si="11"/>
        <v>0</v>
      </c>
      <c r="M148" s="85">
        <f t="shared" si="12"/>
        <v>0</v>
      </c>
      <c r="N148" s="60">
        <f t="shared" si="13"/>
        <v>0</v>
      </c>
      <c r="O148" s="60">
        <f t="shared" si="14"/>
        <v>0</v>
      </c>
      <c r="P148" s="31"/>
      <c r="Q148" s="35"/>
      <c r="R148" s="31"/>
      <c r="S148" s="43"/>
      <c r="T148" s="42"/>
      <c r="U148" s="33"/>
    </row>
    <row r="149" spans="1:21" ht="12.95" customHeight="1">
      <c r="A149" s="86" t="s">
        <v>640</v>
      </c>
      <c r="B149" s="25" t="s">
        <v>1262</v>
      </c>
      <c r="C149" s="46" t="s">
        <v>1290</v>
      </c>
      <c r="D149" s="46" t="s">
        <v>1256</v>
      </c>
      <c r="E149" s="86">
        <v>3</v>
      </c>
      <c r="F149" s="140" t="s">
        <v>1113</v>
      </c>
      <c r="G149" s="56">
        <v>41</v>
      </c>
      <c r="H149" s="56">
        <v>41</v>
      </c>
      <c r="I149" s="56">
        <f t="shared" si="10"/>
        <v>0</v>
      </c>
      <c r="J149" s="127">
        <v>41</v>
      </c>
      <c r="K149" s="128">
        <v>41</v>
      </c>
      <c r="L149" s="52">
        <f t="shared" si="11"/>
        <v>0</v>
      </c>
      <c r="M149" s="85">
        <f t="shared" si="12"/>
        <v>0</v>
      </c>
      <c r="N149" s="60">
        <f t="shared" si="13"/>
        <v>0</v>
      </c>
      <c r="O149" s="60">
        <f t="shared" si="14"/>
        <v>0</v>
      </c>
      <c r="P149" s="31"/>
      <c r="R149" s="31"/>
      <c r="T149" s="42"/>
      <c r="U149" s="33"/>
    </row>
    <row r="150" spans="1:21" ht="12.95" customHeight="1">
      <c r="A150" s="86" t="s">
        <v>641</v>
      </c>
      <c r="B150" s="25" t="s">
        <v>75</v>
      </c>
      <c r="C150" s="46" t="s">
        <v>1290</v>
      </c>
      <c r="D150" s="46" t="s">
        <v>1256</v>
      </c>
      <c r="E150" s="86">
        <v>3</v>
      </c>
      <c r="F150" s="140" t="s">
        <v>1113</v>
      </c>
      <c r="G150" s="56">
        <v>26</v>
      </c>
      <c r="H150" s="56">
        <v>26</v>
      </c>
      <c r="I150" s="56">
        <f t="shared" si="10"/>
        <v>0</v>
      </c>
      <c r="J150" s="56">
        <v>26</v>
      </c>
      <c r="K150" s="52">
        <v>26</v>
      </c>
      <c r="L150" s="52">
        <f t="shared" si="11"/>
        <v>0</v>
      </c>
      <c r="M150" s="85">
        <f t="shared" si="12"/>
        <v>0</v>
      </c>
      <c r="N150" s="60">
        <f t="shared" si="13"/>
        <v>0</v>
      </c>
      <c r="O150" s="60">
        <f t="shared" si="14"/>
        <v>0</v>
      </c>
      <c r="P150" s="31"/>
      <c r="Q150" s="35"/>
      <c r="R150" s="31"/>
      <c r="S150" s="43"/>
      <c r="T150" s="42"/>
      <c r="U150" s="33"/>
    </row>
    <row r="151" spans="1:21" ht="12.95" customHeight="1">
      <c r="A151" s="86" t="s">
        <v>644</v>
      </c>
      <c r="B151" s="25" t="s">
        <v>360</v>
      </c>
      <c r="C151" s="46" t="s">
        <v>1290</v>
      </c>
      <c r="D151" s="46" t="s">
        <v>1256</v>
      </c>
      <c r="E151" s="86">
        <v>3</v>
      </c>
      <c r="F151" s="140" t="s">
        <v>1113</v>
      </c>
      <c r="G151" s="56">
        <v>56</v>
      </c>
      <c r="H151" s="56">
        <v>56</v>
      </c>
      <c r="I151" s="56">
        <f t="shared" si="10"/>
        <v>0</v>
      </c>
      <c r="J151" s="56">
        <v>56</v>
      </c>
      <c r="K151" s="52">
        <v>56</v>
      </c>
      <c r="L151" s="52">
        <f t="shared" si="11"/>
        <v>0</v>
      </c>
      <c r="M151" s="85">
        <f t="shared" si="12"/>
        <v>0</v>
      </c>
      <c r="N151" s="60">
        <f t="shared" si="13"/>
        <v>0</v>
      </c>
      <c r="O151" s="60">
        <f t="shared" si="14"/>
        <v>0</v>
      </c>
      <c r="P151" s="31"/>
      <c r="Q151" s="35"/>
      <c r="R151" s="31"/>
      <c r="T151" s="42"/>
      <c r="U151" s="33"/>
    </row>
    <row r="152" spans="1:21" ht="12.95" customHeight="1">
      <c r="A152" s="86" t="s">
        <v>652</v>
      </c>
      <c r="B152" s="25" t="s">
        <v>38</v>
      </c>
      <c r="C152" s="46" t="s">
        <v>1290</v>
      </c>
      <c r="D152" s="46" t="s">
        <v>1256</v>
      </c>
      <c r="E152" s="86">
        <v>3</v>
      </c>
      <c r="F152" s="140" t="s">
        <v>1113</v>
      </c>
      <c r="G152" s="56">
        <v>0</v>
      </c>
      <c r="H152" s="56">
        <v>0</v>
      </c>
      <c r="I152" s="56">
        <f t="shared" si="10"/>
        <v>0</v>
      </c>
      <c r="J152" s="56">
        <v>100</v>
      </c>
      <c r="K152" s="52">
        <v>60</v>
      </c>
      <c r="L152" s="52">
        <f t="shared" si="11"/>
        <v>40</v>
      </c>
      <c r="M152" s="85">
        <f t="shared" si="12"/>
        <v>100</v>
      </c>
      <c r="N152" s="60">
        <f t="shared" si="13"/>
        <v>60</v>
      </c>
      <c r="O152" s="60">
        <f t="shared" si="14"/>
        <v>40</v>
      </c>
      <c r="P152" s="31"/>
      <c r="Q152" s="35"/>
      <c r="R152" s="31"/>
      <c r="S152" s="43"/>
      <c r="T152" s="42"/>
      <c r="U152" s="40"/>
    </row>
    <row r="153" spans="1:21" ht="12.95" customHeight="1">
      <c r="A153" s="86" t="s">
        <v>671</v>
      </c>
      <c r="B153" s="25" t="s">
        <v>82</v>
      </c>
      <c r="C153" s="46" t="s">
        <v>1290</v>
      </c>
      <c r="D153" s="46" t="s">
        <v>1256</v>
      </c>
      <c r="E153" s="86">
        <v>3</v>
      </c>
      <c r="F153" s="140" t="s">
        <v>1113</v>
      </c>
      <c r="G153" s="56">
        <v>38</v>
      </c>
      <c r="H153" s="56">
        <v>38</v>
      </c>
      <c r="I153" s="56">
        <f t="shared" si="10"/>
        <v>0</v>
      </c>
      <c r="J153" s="56">
        <v>38</v>
      </c>
      <c r="K153" s="52">
        <v>38</v>
      </c>
      <c r="L153" s="52">
        <f t="shared" si="11"/>
        <v>0</v>
      </c>
      <c r="M153" s="85">
        <f t="shared" si="12"/>
        <v>0</v>
      </c>
      <c r="N153" s="60">
        <f t="shared" si="13"/>
        <v>0</v>
      </c>
      <c r="O153" s="60">
        <f t="shared" si="14"/>
        <v>0</v>
      </c>
      <c r="P153" s="31"/>
      <c r="Q153" s="35"/>
      <c r="R153" s="31"/>
      <c r="S153" s="43"/>
      <c r="T153" s="42"/>
      <c r="U153" s="33"/>
    </row>
    <row r="154" spans="1:21" ht="12.95" customHeight="1">
      <c r="A154" s="86" t="s">
        <v>675</v>
      </c>
      <c r="B154" s="25" t="s">
        <v>159</v>
      </c>
      <c r="C154" s="46" t="s">
        <v>1290</v>
      </c>
      <c r="D154" s="46" t="s">
        <v>1256</v>
      </c>
      <c r="E154" s="86">
        <v>3</v>
      </c>
      <c r="F154" s="140" t="s">
        <v>1113</v>
      </c>
      <c r="G154" s="56">
        <v>44</v>
      </c>
      <c r="H154" s="56">
        <v>31</v>
      </c>
      <c r="I154" s="56">
        <f t="shared" si="10"/>
        <v>13</v>
      </c>
      <c r="J154" s="56">
        <v>44</v>
      </c>
      <c r="K154" s="52">
        <v>44</v>
      </c>
      <c r="L154" s="52">
        <f t="shared" si="11"/>
        <v>0</v>
      </c>
      <c r="M154" s="85">
        <f t="shared" si="12"/>
        <v>0</v>
      </c>
      <c r="N154" s="60">
        <f t="shared" si="13"/>
        <v>13</v>
      </c>
      <c r="O154" s="60">
        <f t="shared" si="14"/>
        <v>-13</v>
      </c>
      <c r="P154" s="31"/>
      <c r="Q154" s="35"/>
      <c r="R154" s="31"/>
      <c r="S154" s="43"/>
      <c r="T154" s="42"/>
      <c r="U154" s="33"/>
    </row>
    <row r="155" spans="1:21" ht="12.95" customHeight="1">
      <c r="A155" s="86" t="s">
        <v>691</v>
      </c>
      <c r="B155" s="25" t="s">
        <v>1151</v>
      </c>
      <c r="C155" s="46" t="s">
        <v>1290</v>
      </c>
      <c r="D155" s="46" t="s">
        <v>1256</v>
      </c>
      <c r="E155" s="86">
        <v>3</v>
      </c>
      <c r="F155" s="140" t="s">
        <v>1113</v>
      </c>
      <c r="G155" s="56">
        <v>35</v>
      </c>
      <c r="H155" s="56">
        <v>35</v>
      </c>
      <c r="I155" s="56">
        <f t="shared" si="10"/>
        <v>0</v>
      </c>
      <c r="J155" s="56">
        <v>35</v>
      </c>
      <c r="K155" s="52">
        <v>35</v>
      </c>
      <c r="L155" s="52">
        <f t="shared" si="11"/>
        <v>0</v>
      </c>
      <c r="M155" s="85">
        <f t="shared" si="12"/>
        <v>0</v>
      </c>
      <c r="N155" s="60">
        <f t="shared" si="13"/>
        <v>0</v>
      </c>
      <c r="O155" s="60">
        <f t="shared" si="14"/>
        <v>0</v>
      </c>
      <c r="P155" s="31"/>
      <c r="Q155" s="35"/>
      <c r="R155" s="31"/>
      <c r="S155" s="43"/>
      <c r="T155" s="42"/>
      <c r="U155" s="33"/>
    </row>
    <row r="156" spans="1:21" ht="12.95" customHeight="1">
      <c r="A156" s="86" t="s">
        <v>721</v>
      </c>
      <c r="B156" s="25" t="s">
        <v>1233</v>
      </c>
      <c r="C156" s="46" t="s">
        <v>1290</v>
      </c>
      <c r="D156" s="46" t="s">
        <v>1256</v>
      </c>
      <c r="E156" s="86">
        <v>3</v>
      </c>
      <c r="F156" s="140" t="s">
        <v>1113</v>
      </c>
      <c r="G156" s="56">
        <v>47</v>
      </c>
      <c r="H156" s="56">
        <v>47</v>
      </c>
      <c r="I156" s="56">
        <f t="shared" si="10"/>
        <v>0</v>
      </c>
      <c r="J156" s="56">
        <v>47</v>
      </c>
      <c r="K156" s="52">
        <v>47</v>
      </c>
      <c r="L156" s="52">
        <f t="shared" si="11"/>
        <v>0</v>
      </c>
      <c r="M156" s="85">
        <f t="shared" si="12"/>
        <v>0</v>
      </c>
      <c r="N156" s="60">
        <f t="shared" si="13"/>
        <v>0</v>
      </c>
      <c r="O156" s="60">
        <f t="shared" si="14"/>
        <v>0</v>
      </c>
      <c r="P156" s="31"/>
      <c r="Q156" s="35"/>
      <c r="R156" s="31"/>
      <c r="S156" s="43"/>
      <c r="T156" s="42"/>
      <c r="U156" s="33"/>
    </row>
    <row r="157" spans="1:21" ht="12.95" customHeight="1">
      <c r="A157" s="86" t="s">
        <v>915</v>
      </c>
      <c r="B157" s="25" t="s">
        <v>275</v>
      </c>
      <c r="C157" s="46" t="s">
        <v>1290</v>
      </c>
      <c r="D157" s="46" t="s">
        <v>1256</v>
      </c>
      <c r="E157" s="86">
        <v>3</v>
      </c>
      <c r="F157" s="140" t="s">
        <v>1113</v>
      </c>
      <c r="G157" s="56">
        <v>18</v>
      </c>
      <c r="H157" s="56">
        <v>8</v>
      </c>
      <c r="I157" s="56">
        <f t="shared" si="10"/>
        <v>10</v>
      </c>
      <c r="J157" s="56">
        <v>18</v>
      </c>
      <c r="K157" s="52">
        <v>6</v>
      </c>
      <c r="L157" s="52">
        <f t="shared" si="11"/>
        <v>12</v>
      </c>
      <c r="M157" s="85">
        <f t="shared" si="12"/>
        <v>0</v>
      </c>
      <c r="N157" s="60">
        <f t="shared" si="13"/>
        <v>-2</v>
      </c>
      <c r="O157" s="60">
        <f t="shared" si="14"/>
        <v>2</v>
      </c>
      <c r="P157" s="35"/>
      <c r="Q157" s="35"/>
    </row>
    <row r="158" spans="1:21" ht="12.95" customHeight="1">
      <c r="A158" s="86" t="s">
        <v>1051</v>
      </c>
      <c r="B158" s="25" t="s">
        <v>450</v>
      </c>
      <c r="C158" s="46" t="s">
        <v>1290</v>
      </c>
      <c r="D158" s="46" t="s">
        <v>1256</v>
      </c>
      <c r="E158" s="86">
        <v>3</v>
      </c>
      <c r="F158" s="140" t="s">
        <v>1113</v>
      </c>
      <c r="G158" s="56">
        <v>0</v>
      </c>
      <c r="H158" s="56">
        <v>0</v>
      </c>
      <c r="I158" s="56">
        <f t="shared" si="10"/>
        <v>0</v>
      </c>
      <c r="J158" s="56">
        <v>10</v>
      </c>
      <c r="K158" s="52">
        <v>10</v>
      </c>
      <c r="L158" s="52">
        <f t="shared" si="11"/>
        <v>0</v>
      </c>
      <c r="M158" s="85">
        <f t="shared" si="12"/>
        <v>10</v>
      </c>
      <c r="N158" s="60">
        <f t="shared" si="13"/>
        <v>10</v>
      </c>
      <c r="O158" s="60">
        <f t="shared" si="14"/>
        <v>0</v>
      </c>
      <c r="P158" s="35"/>
      <c r="Q158" s="35"/>
    </row>
    <row r="159" spans="1:21" ht="12.95" customHeight="1">
      <c r="A159" s="86">
        <v>12829086</v>
      </c>
      <c r="B159" s="25" t="s">
        <v>1145</v>
      </c>
      <c r="C159" s="46" t="s">
        <v>1290</v>
      </c>
      <c r="D159" s="46" t="s">
        <v>1264</v>
      </c>
      <c r="E159" s="86">
        <v>3</v>
      </c>
      <c r="F159" s="140" t="s">
        <v>1113</v>
      </c>
      <c r="G159" s="56">
        <v>72</v>
      </c>
      <c r="H159" s="56">
        <v>72</v>
      </c>
      <c r="I159" s="56">
        <f t="shared" si="10"/>
        <v>0</v>
      </c>
      <c r="J159" s="56">
        <v>72</v>
      </c>
      <c r="K159" s="52">
        <v>72</v>
      </c>
      <c r="L159" s="52">
        <f t="shared" si="11"/>
        <v>0</v>
      </c>
      <c r="M159" s="85">
        <f t="shared" si="12"/>
        <v>0</v>
      </c>
      <c r="N159" s="60">
        <f t="shared" si="13"/>
        <v>0</v>
      </c>
      <c r="O159" s="60">
        <f t="shared" si="14"/>
        <v>0</v>
      </c>
      <c r="P159" s="31"/>
      <c r="R159" s="31"/>
      <c r="T159" s="42"/>
      <c r="U159" s="33"/>
    </row>
    <row r="160" spans="1:21" ht="12.95" customHeight="1">
      <c r="A160" s="86" t="s">
        <v>658</v>
      </c>
      <c r="B160" s="25" t="s">
        <v>80</v>
      </c>
      <c r="C160" s="46" t="s">
        <v>1290</v>
      </c>
      <c r="D160" s="46" t="s">
        <v>1264</v>
      </c>
      <c r="E160" s="86">
        <v>3</v>
      </c>
      <c r="F160" s="140" t="s">
        <v>1113</v>
      </c>
      <c r="G160" s="56">
        <v>27</v>
      </c>
      <c r="H160" s="56">
        <v>27</v>
      </c>
      <c r="I160" s="56">
        <f t="shared" si="10"/>
        <v>0</v>
      </c>
      <c r="J160" s="56">
        <v>27</v>
      </c>
      <c r="K160" s="52">
        <v>27</v>
      </c>
      <c r="L160" s="52">
        <f t="shared" si="11"/>
        <v>0</v>
      </c>
      <c r="M160" s="85">
        <f t="shared" si="12"/>
        <v>0</v>
      </c>
      <c r="N160" s="60">
        <f t="shared" si="13"/>
        <v>0</v>
      </c>
      <c r="O160" s="60">
        <f t="shared" si="14"/>
        <v>0</v>
      </c>
      <c r="P160" s="31"/>
      <c r="Q160" s="35"/>
      <c r="R160" s="31"/>
      <c r="S160" s="43"/>
      <c r="T160" s="42"/>
      <c r="U160" s="33"/>
    </row>
    <row r="161" spans="1:21" ht="12.95" customHeight="1">
      <c r="A161" s="86" t="s">
        <v>667</v>
      </c>
      <c r="B161" s="25" t="s">
        <v>158</v>
      </c>
      <c r="C161" s="46" t="s">
        <v>1290</v>
      </c>
      <c r="D161" s="46" t="s">
        <v>1264</v>
      </c>
      <c r="E161" s="86">
        <v>3</v>
      </c>
      <c r="F161" s="140" t="s">
        <v>1113</v>
      </c>
      <c r="G161" s="56">
        <v>100</v>
      </c>
      <c r="H161" s="56">
        <v>100</v>
      </c>
      <c r="I161" s="56">
        <f t="shared" si="10"/>
        <v>0</v>
      </c>
      <c r="J161" s="56">
        <v>100</v>
      </c>
      <c r="K161" s="52">
        <v>100</v>
      </c>
      <c r="L161" s="52">
        <f t="shared" si="11"/>
        <v>0</v>
      </c>
      <c r="M161" s="85">
        <f t="shared" si="12"/>
        <v>0</v>
      </c>
      <c r="N161" s="60">
        <f t="shared" si="13"/>
        <v>0</v>
      </c>
      <c r="O161" s="60">
        <f t="shared" si="14"/>
        <v>0</v>
      </c>
      <c r="P161" s="31"/>
      <c r="Q161" s="35"/>
      <c r="R161" s="31"/>
      <c r="S161" s="43"/>
      <c r="T161" s="42"/>
      <c r="U161" s="33"/>
    </row>
    <row r="162" spans="1:21" ht="12.95" customHeight="1">
      <c r="A162" s="86" t="s">
        <v>733</v>
      </c>
      <c r="B162" s="25" t="s">
        <v>160</v>
      </c>
      <c r="C162" s="46" t="s">
        <v>1290</v>
      </c>
      <c r="D162" s="46" t="s">
        <v>1264</v>
      </c>
      <c r="E162" s="86">
        <v>3</v>
      </c>
      <c r="F162" s="140" t="s">
        <v>1113</v>
      </c>
      <c r="G162" s="56">
        <v>54</v>
      </c>
      <c r="H162" s="56">
        <v>54</v>
      </c>
      <c r="I162" s="56">
        <f t="shared" si="10"/>
        <v>0</v>
      </c>
      <c r="J162" s="56">
        <v>60</v>
      </c>
      <c r="K162" s="52">
        <v>60</v>
      </c>
      <c r="L162" s="52">
        <f t="shared" si="11"/>
        <v>0</v>
      </c>
      <c r="M162" s="85">
        <f t="shared" si="12"/>
        <v>6</v>
      </c>
      <c r="N162" s="60">
        <f t="shared" si="13"/>
        <v>6</v>
      </c>
      <c r="O162" s="60">
        <f t="shared" si="14"/>
        <v>0</v>
      </c>
      <c r="P162" s="31"/>
      <c r="Q162" s="35"/>
      <c r="R162" s="31"/>
      <c r="S162" s="43"/>
      <c r="T162" s="42"/>
      <c r="U162" s="33"/>
    </row>
    <row r="163" spans="1:21" ht="12.95" customHeight="1">
      <c r="A163" s="86" t="s">
        <v>744</v>
      </c>
      <c r="B163" s="25" t="s">
        <v>162</v>
      </c>
      <c r="C163" s="46" t="s">
        <v>1290</v>
      </c>
      <c r="D163" s="46" t="s">
        <v>1264</v>
      </c>
      <c r="E163" s="86">
        <v>3</v>
      </c>
      <c r="F163" s="140" t="s">
        <v>1113</v>
      </c>
      <c r="G163" s="56">
        <v>95</v>
      </c>
      <c r="H163" s="56">
        <v>95</v>
      </c>
      <c r="I163" s="56">
        <f t="shared" si="10"/>
        <v>0</v>
      </c>
      <c r="J163" s="56">
        <v>100</v>
      </c>
      <c r="K163" s="52">
        <v>100</v>
      </c>
      <c r="L163" s="52">
        <f t="shared" si="11"/>
        <v>0</v>
      </c>
      <c r="M163" s="85">
        <f t="shared" si="12"/>
        <v>5</v>
      </c>
      <c r="N163" s="60">
        <f t="shared" si="13"/>
        <v>5</v>
      </c>
      <c r="O163" s="60">
        <f t="shared" si="14"/>
        <v>0</v>
      </c>
      <c r="P163" s="31"/>
      <c r="Q163" s="35"/>
      <c r="R163" s="31"/>
      <c r="T163" s="42"/>
      <c r="U163" s="33"/>
    </row>
    <row r="164" spans="1:21" ht="12.95" customHeight="1">
      <c r="A164" s="86" t="s">
        <v>746</v>
      </c>
      <c r="B164" s="25" t="s">
        <v>49</v>
      </c>
      <c r="C164" s="46" t="s">
        <v>1290</v>
      </c>
      <c r="D164" s="46" t="s">
        <v>1264</v>
      </c>
      <c r="E164" s="86">
        <v>3</v>
      </c>
      <c r="F164" s="140" t="s">
        <v>1113</v>
      </c>
      <c r="G164" s="56">
        <v>50</v>
      </c>
      <c r="H164" s="56">
        <v>50</v>
      </c>
      <c r="I164" s="56">
        <f t="shared" si="10"/>
        <v>0</v>
      </c>
      <c r="J164" s="56">
        <v>50</v>
      </c>
      <c r="K164" s="52">
        <v>50</v>
      </c>
      <c r="L164" s="52">
        <f t="shared" si="11"/>
        <v>0</v>
      </c>
      <c r="M164" s="85">
        <f t="shared" si="12"/>
        <v>0</v>
      </c>
      <c r="N164" s="60">
        <f t="shared" si="13"/>
        <v>0</v>
      </c>
      <c r="O164" s="60">
        <f t="shared" si="14"/>
        <v>0</v>
      </c>
      <c r="P164" s="31"/>
      <c r="Q164" s="35"/>
      <c r="R164" s="31"/>
      <c r="T164" s="42"/>
      <c r="U164" s="33"/>
    </row>
    <row r="165" spans="1:21" ht="12.95" customHeight="1">
      <c r="A165" s="86" t="s">
        <v>1050</v>
      </c>
      <c r="B165" s="25" t="s">
        <v>273</v>
      </c>
      <c r="C165" s="46" t="s">
        <v>1290</v>
      </c>
      <c r="D165" s="46" t="s">
        <v>1264</v>
      </c>
      <c r="E165" s="86">
        <v>3</v>
      </c>
      <c r="F165" s="140" t="s">
        <v>1113</v>
      </c>
      <c r="G165" s="56">
        <v>19</v>
      </c>
      <c r="H165" s="56">
        <v>9</v>
      </c>
      <c r="I165" s="56">
        <f t="shared" si="10"/>
        <v>10</v>
      </c>
      <c r="J165" s="56">
        <v>19</v>
      </c>
      <c r="K165" s="52">
        <v>19</v>
      </c>
      <c r="L165" s="52">
        <f t="shared" si="11"/>
        <v>0</v>
      </c>
      <c r="M165" s="85">
        <f t="shared" si="12"/>
        <v>0</v>
      </c>
      <c r="N165" s="60">
        <f t="shared" si="13"/>
        <v>10</v>
      </c>
      <c r="O165" s="60">
        <f t="shared" si="14"/>
        <v>-10</v>
      </c>
      <c r="P165" s="31"/>
      <c r="Q165" s="35"/>
      <c r="R165" s="31"/>
    </row>
    <row r="166" spans="1:21" ht="12.95" customHeight="1">
      <c r="A166" s="86" t="s">
        <v>634</v>
      </c>
      <c r="B166" s="25" t="s">
        <v>74</v>
      </c>
      <c r="C166" s="46" t="s">
        <v>1290</v>
      </c>
      <c r="D166" s="46" t="s">
        <v>1259</v>
      </c>
      <c r="E166" s="86">
        <v>3</v>
      </c>
      <c r="F166" s="140" t="s">
        <v>1113</v>
      </c>
      <c r="G166" s="56">
        <v>45</v>
      </c>
      <c r="H166" s="56">
        <v>45</v>
      </c>
      <c r="I166" s="56">
        <f t="shared" si="10"/>
        <v>0</v>
      </c>
      <c r="J166" s="56">
        <v>45</v>
      </c>
      <c r="K166" s="52">
        <v>45</v>
      </c>
      <c r="L166" s="52">
        <f t="shared" si="11"/>
        <v>0</v>
      </c>
      <c r="M166" s="85">
        <f t="shared" si="12"/>
        <v>0</v>
      </c>
      <c r="N166" s="60">
        <f t="shared" si="13"/>
        <v>0</v>
      </c>
      <c r="O166" s="60">
        <f t="shared" si="14"/>
        <v>0</v>
      </c>
      <c r="P166" s="31"/>
      <c r="Q166" s="35"/>
      <c r="R166" s="31"/>
      <c r="S166" s="43"/>
      <c r="T166" s="42"/>
      <c r="U166" s="33"/>
    </row>
    <row r="167" spans="1:21" ht="12.95" customHeight="1">
      <c r="A167" s="86" t="s">
        <v>692</v>
      </c>
      <c r="B167" s="25" t="s">
        <v>86</v>
      </c>
      <c r="C167" s="46" t="s">
        <v>1290</v>
      </c>
      <c r="D167" s="46" t="s">
        <v>1259</v>
      </c>
      <c r="E167" s="86">
        <v>3</v>
      </c>
      <c r="F167" s="140" t="s">
        <v>1113</v>
      </c>
      <c r="G167" s="56">
        <v>230</v>
      </c>
      <c r="H167" s="56">
        <v>230</v>
      </c>
      <c r="I167" s="56">
        <f t="shared" si="10"/>
        <v>0</v>
      </c>
      <c r="J167" s="56">
        <v>230</v>
      </c>
      <c r="K167" s="52">
        <v>230</v>
      </c>
      <c r="L167" s="52">
        <f t="shared" si="11"/>
        <v>0</v>
      </c>
      <c r="M167" s="85">
        <f t="shared" si="12"/>
        <v>0</v>
      </c>
      <c r="N167" s="60">
        <f t="shared" si="13"/>
        <v>0</v>
      </c>
      <c r="O167" s="60">
        <f t="shared" si="14"/>
        <v>0</v>
      </c>
      <c r="P167" s="31"/>
      <c r="Q167" s="35"/>
      <c r="R167" s="31"/>
      <c r="S167" s="43"/>
      <c r="T167" s="42"/>
      <c r="U167" s="33"/>
    </row>
    <row r="168" spans="1:21" ht="12.95" customHeight="1">
      <c r="A168" s="86" t="s">
        <v>712</v>
      </c>
      <c r="B168" s="25" t="s">
        <v>1125</v>
      </c>
      <c r="C168" s="46" t="s">
        <v>1290</v>
      </c>
      <c r="D168" s="46" t="s">
        <v>1259</v>
      </c>
      <c r="E168" s="86">
        <v>3</v>
      </c>
      <c r="F168" s="140" t="s">
        <v>1113</v>
      </c>
      <c r="G168" s="56">
        <v>0</v>
      </c>
      <c r="H168" s="56">
        <v>0</v>
      </c>
      <c r="I168" s="56">
        <f t="shared" si="10"/>
        <v>0</v>
      </c>
      <c r="J168" s="56">
        <v>54</v>
      </c>
      <c r="K168" s="52">
        <v>54</v>
      </c>
      <c r="L168" s="52">
        <f t="shared" si="11"/>
        <v>0</v>
      </c>
      <c r="M168" s="85">
        <f t="shared" si="12"/>
        <v>54</v>
      </c>
      <c r="N168" s="60">
        <f t="shared" si="13"/>
        <v>54</v>
      </c>
      <c r="O168" s="60">
        <f t="shared" si="14"/>
        <v>0</v>
      </c>
      <c r="P168" s="31"/>
      <c r="R168" s="31"/>
      <c r="S168" s="43"/>
      <c r="T168" s="42"/>
      <c r="U168" s="33"/>
    </row>
    <row r="169" spans="1:21" ht="12.95" customHeight="1">
      <c r="A169" s="86" t="s">
        <v>736</v>
      </c>
      <c r="B169" s="25" t="s">
        <v>1251</v>
      </c>
      <c r="C169" s="46" t="s">
        <v>1290</v>
      </c>
      <c r="D169" s="46" t="s">
        <v>1259</v>
      </c>
      <c r="E169" s="86">
        <v>3</v>
      </c>
      <c r="F169" s="140" t="s">
        <v>1113</v>
      </c>
      <c r="G169" s="56">
        <v>47</v>
      </c>
      <c r="H169" s="56">
        <v>47</v>
      </c>
      <c r="I169" s="56">
        <f t="shared" si="10"/>
        <v>0</v>
      </c>
      <c r="J169" s="56">
        <v>47</v>
      </c>
      <c r="K169" s="52">
        <v>47</v>
      </c>
      <c r="L169" s="52">
        <f t="shared" si="11"/>
        <v>0</v>
      </c>
      <c r="M169" s="85">
        <f t="shared" si="12"/>
        <v>0</v>
      </c>
      <c r="N169" s="60">
        <f t="shared" si="13"/>
        <v>0</v>
      </c>
      <c r="O169" s="60">
        <f t="shared" si="14"/>
        <v>0</v>
      </c>
      <c r="P169" s="31"/>
      <c r="Q169" s="35"/>
      <c r="R169" s="31"/>
      <c r="S169" s="43"/>
      <c r="T169" s="42"/>
      <c r="U169" s="33"/>
    </row>
    <row r="170" spans="1:21" ht="12.95" customHeight="1">
      <c r="A170" s="86" t="s">
        <v>969</v>
      </c>
      <c r="B170" s="25" t="s">
        <v>269</v>
      </c>
      <c r="C170" s="46" t="s">
        <v>1290</v>
      </c>
      <c r="D170" s="46" t="s">
        <v>1259</v>
      </c>
      <c r="E170" s="86">
        <v>3</v>
      </c>
      <c r="F170" s="140" t="s">
        <v>1113</v>
      </c>
      <c r="G170" s="56">
        <v>19</v>
      </c>
      <c r="H170" s="56">
        <v>19</v>
      </c>
      <c r="I170" s="56">
        <f t="shared" si="10"/>
        <v>0</v>
      </c>
      <c r="J170" s="56">
        <v>19</v>
      </c>
      <c r="K170" s="52">
        <v>19</v>
      </c>
      <c r="L170" s="52">
        <f t="shared" si="11"/>
        <v>0</v>
      </c>
      <c r="M170" s="85">
        <f t="shared" si="12"/>
        <v>0</v>
      </c>
      <c r="N170" s="60">
        <f t="shared" si="13"/>
        <v>0</v>
      </c>
      <c r="O170" s="60">
        <f t="shared" si="14"/>
        <v>0</v>
      </c>
      <c r="P170" s="31"/>
      <c r="Q170" s="35"/>
      <c r="R170" s="31"/>
      <c r="T170" s="42"/>
      <c r="U170" s="33"/>
    </row>
    <row r="171" spans="1:21" ht="12.95" customHeight="1">
      <c r="A171" s="86" t="s">
        <v>1029</v>
      </c>
      <c r="B171" s="25" t="s">
        <v>270</v>
      </c>
      <c r="C171" s="46" t="s">
        <v>1290</v>
      </c>
      <c r="D171" s="46" t="s">
        <v>1259</v>
      </c>
      <c r="E171" s="86">
        <v>3</v>
      </c>
      <c r="F171" s="140" t="s">
        <v>1113</v>
      </c>
      <c r="G171" s="56">
        <v>19</v>
      </c>
      <c r="H171" s="56">
        <v>19</v>
      </c>
      <c r="I171" s="56">
        <f t="shared" si="10"/>
        <v>0</v>
      </c>
      <c r="J171" s="56">
        <v>19</v>
      </c>
      <c r="K171" s="52">
        <v>19</v>
      </c>
      <c r="L171" s="52">
        <f t="shared" si="11"/>
        <v>0</v>
      </c>
      <c r="M171" s="85">
        <f t="shared" si="12"/>
        <v>0</v>
      </c>
      <c r="N171" s="60">
        <f t="shared" si="13"/>
        <v>0</v>
      </c>
      <c r="O171" s="60">
        <f t="shared" si="14"/>
        <v>0</v>
      </c>
      <c r="P171" s="31"/>
      <c r="Q171" s="35"/>
      <c r="R171" s="31"/>
      <c r="T171" s="42"/>
      <c r="U171" s="33"/>
    </row>
    <row r="172" spans="1:21" ht="12.95" customHeight="1">
      <c r="A172" s="86" t="s">
        <v>594</v>
      </c>
      <c r="B172" s="25" t="s">
        <v>1143</v>
      </c>
      <c r="C172" s="46" t="s">
        <v>1290</v>
      </c>
      <c r="D172" s="46" t="s">
        <v>1255</v>
      </c>
      <c r="E172" s="86">
        <v>4</v>
      </c>
      <c r="F172" s="140" t="s">
        <v>1114</v>
      </c>
      <c r="G172" s="56">
        <v>22</v>
      </c>
      <c r="H172" s="56">
        <v>22</v>
      </c>
      <c r="I172" s="56">
        <f t="shared" si="10"/>
        <v>0</v>
      </c>
      <c r="J172" s="56">
        <v>22</v>
      </c>
      <c r="K172" s="53">
        <v>22</v>
      </c>
      <c r="L172" s="53">
        <f t="shared" si="11"/>
        <v>0</v>
      </c>
      <c r="M172" s="85">
        <f t="shared" si="12"/>
        <v>0</v>
      </c>
      <c r="N172" s="60">
        <f t="shared" si="13"/>
        <v>0</v>
      </c>
      <c r="O172" s="60">
        <f t="shared" si="14"/>
        <v>0</v>
      </c>
      <c r="S172" s="43"/>
      <c r="T172" s="42"/>
      <c r="U172" s="33"/>
    </row>
    <row r="173" spans="1:21" ht="12.95" customHeight="1">
      <c r="A173" s="86" t="s">
        <v>693</v>
      </c>
      <c r="B173" s="25" t="s">
        <v>87</v>
      </c>
      <c r="C173" s="46" t="s">
        <v>1290</v>
      </c>
      <c r="D173" s="46" t="s">
        <v>1255</v>
      </c>
      <c r="E173" s="86">
        <v>4</v>
      </c>
      <c r="F173" s="140" t="s">
        <v>1114</v>
      </c>
      <c r="G173" s="56">
        <v>21</v>
      </c>
      <c r="H173" s="56">
        <v>21</v>
      </c>
      <c r="I173" s="56">
        <f t="shared" si="10"/>
        <v>0</v>
      </c>
      <c r="J173" s="56">
        <v>21</v>
      </c>
      <c r="K173" s="53">
        <v>21</v>
      </c>
      <c r="L173" s="53">
        <f t="shared" si="11"/>
        <v>0</v>
      </c>
      <c r="M173" s="85">
        <f t="shared" si="12"/>
        <v>0</v>
      </c>
      <c r="N173" s="60">
        <f t="shared" si="13"/>
        <v>0</v>
      </c>
      <c r="O173" s="60">
        <f t="shared" si="14"/>
        <v>0</v>
      </c>
      <c r="S173" s="43"/>
      <c r="T173" s="42"/>
      <c r="U173" s="33"/>
    </row>
    <row r="174" spans="1:21" ht="12.95" customHeight="1">
      <c r="A174" s="86" t="s">
        <v>752</v>
      </c>
      <c r="B174" s="25" t="s">
        <v>1136</v>
      </c>
      <c r="C174" s="46" t="s">
        <v>1290</v>
      </c>
      <c r="D174" s="46" t="s">
        <v>1255</v>
      </c>
      <c r="E174" s="86">
        <v>4</v>
      </c>
      <c r="F174" s="140" t="s">
        <v>1114</v>
      </c>
      <c r="G174" s="56">
        <v>44</v>
      </c>
      <c r="H174" s="56">
        <v>44</v>
      </c>
      <c r="I174" s="56">
        <f t="shared" si="10"/>
        <v>0</v>
      </c>
      <c r="J174" s="56">
        <v>44</v>
      </c>
      <c r="K174" s="53">
        <v>44</v>
      </c>
      <c r="L174" s="53">
        <f t="shared" si="11"/>
        <v>0</v>
      </c>
      <c r="M174" s="85">
        <f t="shared" si="12"/>
        <v>0</v>
      </c>
      <c r="N174" s="60">
        <f t="shared" si="13"/>
        <v>0</v>
      </c>
      <c r="O174" s="60">
        <f t="shared" si="14"/>
        <v>0</v>
      </c>
      <c r="S174" s="43"/>
      <c r="T174" s="42"/>
      <c r="U174" s="33"/>
    </row>
    <row r="175" spans="1:21" ht="12.95" customHeight="1">
      <c r="A175" s="86" t="s">
        <v>896</v>
      </c>
      <c r="B175" s="25" t="s">
        <v>1141</v>
      </c>
      <c r="C175" s="46" t="s">
        <v>1290</v>
      </c>
      <c r="D175" s="46" t="s">
        <v>1255</v>
      </c>
      <c r="E175" s="86">
        <v>4</v>
      </c>
      <c r="F175" s="140" t="s">
        <v>1114</v>
      </c>
      <c r="G175" s="56">
        <v>40</v>
      </c>
      <c r="H175" s="56">
        <v>40</v>
      </c>
      <c r="I175" s="56">
        <f t="shared" si="10"/>
        <v>0</v>
      </c>
      <c r="J175" s="56">
        <v>40</v>
      </c>
      <c r="K175" s="53">
        <v>40</v>
      </c>
      <c r="L175" s="53">
        <f t="shared" si="11"/>
        <v>0</v>
      </c>
      <c r="M175" s="85">
        <f t="shared" si="12"/>
        <v>0</v>
      </c>
      <c r="N175" s="60">
        <f t="shared" si="13"/>
        <v>0</v>
      </c>
      <c r="O175" s="60">
        <f t="shared" si="14"/>
        <v>0</v>
      </c>
      <c r="S175" s="43"/>
      <c r="T175" s="42"/>
      <c r="U175" s="33"/>
    </row>
    <row r="176" spans="1:21" ht="12.95" customHeight="1">
      <c r="A176" s="86" t="s">
        <v>567</v>
      </c>
      <c r="B176" s="25" t="s">
        <v>181</v>
      </c>
      <c r="C176" s="46" t="s">
        <v>1290</v>
      </c>
      <c r="D176" s="46" t="s">
        <v>1257</v>
      </c>
      <c r="E176" s="86">
        <v>4</v>
      </c>
      <c r="F176" s="140" t="s">
        <v>1114</v>
      </c>
      <c r="G176" s="56">
        <v>60</v>
      </c>
      <c r="H176" s="56">
        <v>60</v>
      </c>
      <c r="I176" s="56">
        <f t="shared" si="10"/>
        <v>0</v>
      </c>
      <c r="J176" s="56">
        <v>60</v>
      </c>
      <c r="K176" s="53">
        <v>60</v>
      </c>
      <c r="L176" s="53">
        <f t="shared" si="11"/>
        <v>0</v>
      </c>
      <c r="M176" s="85">
        <f t="shared" si="12"/>
        <v>0</v>
      </c>
      <c r="N176" s="60">
        <f t="shared" si="13"/>
        <v>0</v>
      </c>
      <c r="O176" s="60">
        <f t="shared" si="14"/>
        <v>0</v>
      </c>
      <c r="S176" s="43"/>
      <c r="T176" s="42"/>
      <c r="U176" s="40"/>
    </row>
    <row r="177" spans="1:21" ht="12.95" customHeight="1">
      <c r="A177" s="86" t="s">
        <v>576</v>
      </c>
      <c r="B177" s="25" t="s">
        <v>1138</v>
      </c>
      <c r="C177" s="46" t="s">
        <v>1290</v>
      </c>
      <c r="D177" s="46" t="s">
        <v>1257</v>
      </c>
      <c r="E177" s="86">
        <v>4</v>
      </c>
      <c r="F177" s="140" t="s">
        <v>1114</v>
      </c>
      <c r="G177" s="56">
        <v>49</v>
      </c>
      <c r="H177" s="56">
        <v>49</v>
      </c>
      <c r="I177" s="56">
        <f t="shared" si="10"/>
        <v>0</v>
      </c>
      <c r="J177" s="56">
        <v>69</v>
      </c>
      <c r="K177" s="53">
        <v>69</v>
      </c>
      <c r="L177" s="53">
        <f t="shared" si="11"/>
        <v>0</v>
      </c>
      <c r="M177" s="85">
        <f t="shared" si="12"/>
        <v>20</v>
      </c>
      <c r="N177" s="60">
        <f t="shared" si="13"/>
        <v>20</v>
      </c>
      <c r="O177" s="60">
        <f t="shared" si="14"/>
        <v>0</v>
      </c>
      <c r="S177" s="43"/>
      <c r="T177" s="42"/>
      <c r="U177" s="33"/>
    </row>
    <row r="178" spans="1:21" ht="12.95" customHeight="1">
      <c r="A178" s="86" t="s">
        <v>639</v>
      </c>
      <c r="B178" s="25" t="s">
        <v>1154</v>
      </c>
      <c r="C178" s="46" t="s">
        <v>1290</v>
      </c>
      <c r="D178" s="46" t="s">
        <v>1257</v>
      </c>
      <c r="E178" s="86">
        <v>4</v>
      </c>
      <c r="F178" s="140" t="s">
        <v>1114</v>
      </c>
      <c r="G178" s="56">
        <v>24</v>
      </c>
      <c r="H178" s="56">
        <v>24</v>
      </c>
      <c r="I178" s="56">
        <f t="shared" si="10"/>
        <v>0</v>
      </c>
      <c r="J178" s="56">
        <v>24</v>
      </c>
      <c r="K178" s="53">
        <v>24</v>
      </c>
      <c r="L178" s="53">
        <f t="shared" si="11"/>
        <v>0</v>
      </c>
      <c r="M178" s="85">
        <f t="shared" si="12"/>
        <v>0</v>
      </c>
      <c r="N178" s="60">
        <f t="shared" si="13"/>
        <v>0</v>
      </c>
      <c r="O178" s="60">
        <f t="shared" si="14"/>
        <v>0</v>
      </c>
      <c r="S178" s="43"/>
      <c r="T178" s="42"/>
      <c r="U178" s="33"/>
    </row>
    <row r="179" spans="1:21" ht="12.95" customHeight="1">
      <c r="A179" s="86" t="s">
        <v>678</v>
      </c>
      <c r="B179" s="25" t="s">
        <v>1117</v>
      </c>
      <c r="C179" s="46" t="s">
        <v>1290</v>
      </c>
      <c r="D179" s="46" t="s">
        <v>1257</v>
      </c>
      <c r="E179" s="86">
        <v>4</v>
      </c>
      <c r="F179" s="140" t="s">
        <v>1114</v>
      </c>
      <c r="G179" s="56">
        <v>120</v>
      </c>
      <c r="H179" s="56">
        <v>116</v>
      </c>
      <c r="I179" s="56">
        <f t="shared" si="10"/>
        <v>4</v>
      </c>
      <c r="J179" s="56">
        <v>120</v>
      </c>
      <c r="K179" s="53">
        <v>116</v>
      </c>
      <c r="L179" s="53">
        <f t="shared" si="11"/>
        <v>4</v>
      </c>
      <c r="M179" s="85">
        <f t="shared" si="12"/>
        <v>0</v>
      </c>
      <c r="N179" s="60">
        <f t="shared" si="13"/>
        <v>0</v>
      </c>
      <c r="O179" s="60">
        <f t="shared" si="14"/>
        <v>0</v>
      </c>
      <c r="S179" s="43"/>
      <c r="T179" s="42"/>
      <c r="U179" s="33"/>
    </row>
    <row r="180" spans="1:21" ht="12.95" customHeight="1">
      <c r="A180" s="86" t="s">
        <v>750</v>
      </c>
      <c r="B180" s="25" t="s">
        <v>1149</v>
      </c>
      <c r="C180" s="46" t="s">
        <v>1290</v>
      </c>
      <c r="D180" s="46" t="s">
        <v>1257</v>
      </c>
      <c r="E180" s="86">
        <v>4</v>
      </c>
      <c r="F180" s="140" t="s">
        <v>1114</v>
      </c>
      <c r="G180" s="60">
        <v>68</v>
      </c>
      <c r="H180" s="60">
        <v>66</v>
      </c>
      <c r="I180" s="56">
        <f t="shared" si="10"/>
        <v>2</v>
      </c>
      <c r="J180" s="56">
        <v>68</v>
      </c>
      <c r="K180" s="53">
        <v>66</v>
      </c>
      <c r="L180" s="53">
        <f t="shared" si="11"/>
        <v>2</v>
      </c>
      <c r="M180" s="85">
        <f t="shared" si="12"/>
        <v>0</v>
      </c>
      <c r="N180" s="60">
        <f t="shared" si="13"/>
        <v>0</v>
      </c>
      <c r="O180" s="60">
        <f t="shared" si="14"/>
        <v>0</v>
      </c>
      <c r="S180" s="43"/>
      <c r="T180" s="42"/>
      <c r="U180" s="33"/>
    </row>
    <row r="181" spans="1:21" ht="12.95" customHeight="1">
      <c r="A181" s="86" t="s">
        <v>565</v>
      </c>
      <c r="B181" s="25" t="s">
        <v>1227</v>
      </c>
      <c r="C181" s="46" t="s">
        <v>1290</v>
      </c>
      <c r="D181" s="46" t="s">
        <v>1258</v>
      </c>
      <c r="E181" s="86">
        <v>4</v>
      </c>
      <c r="F181" s="140" t="s">
        <v>1114</v>
      </c>
      <c r="G181" s="56">
        <v>34</v>
      </c>
      <c r="H181" s="56">
        <v>34</v>
      </c>
      <c r="I181" s="56">
        <f t="shared" si="10"/>
        <v>0</v>
      </c>
      <c r="J181" s="56">
        <v>34</v>
      </c>
      <c r="K181" s="53">
        <v>34</v>
      </c>
      <c r="L181" s="53">
        <f t="shared" si="11"/>
        <v>0</v>
      </c>
      <c r="M181" s="85">
        <f t="shared" si="12"/>
        <v>0</v>
      </c>
      <c r="N181" s="60">
        <f t="shared" si="13"/>
        <v>0</v>
      </c>
      <c r="O181" s="60">
        <f t="shared" si="14"/>
        <v>0</v>
      </c>
      <c r="S181" s="43"/>
      <c r="T181" s="42"/>
      <c r="U181" s="33"/>
    </row>
    <row r="182" spans="1:21" ht="12.95" customHeight="1">
      <c r="A182" s="86" t="s">
        <v>595</v>
      </c>
      <c r="B182" s="25" t="s">
        <v>182</v>
      </c>
      <c r="C182" s="46" t="s">
        <v>1290</v>
      </c>
      <c r="D182" s="46" t="s">
        <v>1258</v>
      </c>
      <c r="E182" s="86">
        <v>4</v>
      </c>
      <c r="F182" s="140" t="s">
        <v>1114</v>
      </c>
      <c r="G182" s="56">
        <v>0</v>
      </c>
      <c r="H182" s="56">
        <v>0</v>
      </c>
      <c r="I182" s="56">
        <f t="shared" si="10"/>
        <v>0</v>
      </c>
      <c r="J182" s="56">
        <v>44</v>
      </c>
      <c r="K182" s="53">
        <v>44</v>
      </c>
      <c r="L182" s="53">
        <f t="shared" si="11"/>
        <v>0</v>
      </c>
      <c r="M182" s="85">
        <f t="shared" si="12"/>
        <v>44</v>
      </c>
      <c r="N182" s="60">
        <f t="shared" si="13"/>
        <v>44</v>
      </c>
      <c r="O182" s="60">
        <f t="shared" si="14"/>
        <v>0</v>
      </c>
      <c r="S182" s="43"/>
      <c r="T182" s="42"/>
      <c r="U182" s="33"/>
    </row>
    <row r="183" spans="1:21" ht="12.95" customHeight="1">
      <c r="A183" s="86" t="s">
        <v>669</v>
      </c>
      <c r="B183" s="25" t="s">
        <v>1240</v>
      </c>
      <c r="C183" s="46" t="s">
        <v>1290</v>
      </c>
      <c r="D183" s="46" t="s">
        <v>1258</v>
      </c>
      <c r="E183" s="86">
        <v>4</v>
      </c>
      <c r="F183" s="140" t="s">
        <v>1114</v>
      </c>
      <c r="G183" s="56">
        <v>59</v>
      </c>
      <c r="H183" s="56">
        <v>59</v>
      </c>
      <c r="I183" s="56">
        <f t="shared" si="10"/>
        <v>0</v>
      </c>
      <c r="J183" s="56">
        <v>59</v>
      </c>
      <c r="K183" s="53">
        <v>59</v>
      </c>
      <c r="L183" s="53">
        <f t="shared" si="11"/>
        <v>0</v>
      </c>
      <c r="M183" s="85">
        <f t="shared" si="12"/>
        <v>0</v>
      </c>
      <c r="N183" s="60">
        <f t="shared" si="13"/>
        <v>0</v>
      </c>
      <c r="O183" s="60">
        <f t="shared" si="14"/>
        <v>0</v>
      </c>
      <c r="S183" s="43"/>
      <c r="T183" s="42"/>
      <c r="U183" s="33"/>
    </row>
    <row r="184" spans="1:21" ht="12.95" customHeight="1">
      <c r="A184" s="86" t="s">
        <v>722</v>
      </c>
      <c r="B184" s="25" t="s">
        <v>190</v>
      </c>
      <c r="C184" s="46" t="s">
        <v>1290</v>
      </c>
      <c r="D184" s="46" t="s">
        <v>1258</v>
      </c>
      <c r="E184" s="86">
        <v>4</v>
      </c>
      <c r="F184" s="140" t="s">
        <v>1114</v>
      </c>
      <c r="G184" s="56">
        <v>56</v>
      </c>
      <c r="H184" s="56">
        <v>56</v>
      </c>
      <c r="I184" s="56">
        <f t="shared" si="10"/>
        <v>0</v>
      </c>
      <c r="J184" s="56">
        <v>56</v>
      </c>
      <c r="K184" s="53">
        <v>56</v>
      </c>
      <c r="L184" s="53">
        <f t="shared" si="11"/>
        <v>0</v>
      </c>
      <c r="M184" s="85">
        <f t="shared" si="12"/>
        <v>0</v>
      </c>
      <c r="N184" s="60">
        <f t="shared" si="13"/>
        <v>0</v>
      </c>
      <c r="O184" s="60">
        <f t="shared" si="14"/>
        <v>0</v>
      </c>
      <c r="S184" s="43"/>
      <c r="T184" s="42"/>
      <c r="U184" s="33"/>
    </row>
    <row r="185" spans="1:21" ht="12.95" customHeight="1">
      <c r="A185" s="86" t="s">
        <v>724</v>
      </c>
      <c r="B185" s="25" t="s">
        <v>1150</v>
      </c>
      <c r="C185" s="46" t="s">
        <v>1290</v>
      </c>
      <c r="D185" s="46" t="s">
        <v>1258</v>
      </c>
      <c r="E185" s="86">
        <v>4</v>
      </c>
      <c r="F185" s="140" t="s">
        <v>1114</v>
      </c>
      <c r="G185" s="56">
        <v>185</v>
      </c>
      <c r="H185" s="56">
        <v>136</v>
      </c>
      <c r="I185" s="56">
        <f t="shared" si="10"/>
        <v>49</v>
      </c>
      <c r="J185" s="56">
        <v>185</v>
      </c>
      <c r="K185" s="53">
        <v>125</v>
      </c>
      <c r="L185" s="53">
        <f t="shared" si="11"/>
        <v>60</v>
      </c>
      <c r="M185" s="85">
        <f t="shared" si="12"/>
        <v>0</v>
      </c>
      <c r="N185" s="60">
        <f t="shared" si="13"/>
        <v>-11</v>
      </c>
      <c r="O185" s="60">
        <f t="shared" si="14"/>
        <v>11</v>
      </c>
      <c r="S185" s="43"/>
      <c r="T185" s="42"/>
      <c r="U185" s="33"/>
    </row>
    <row r="186" spans="1:21" ht="12.95" customHeight="1">
      <c r="A186" s="86" t="s">
        <v>696</v>
      </c>
      <c r="B186" s="25" t="s">
        <v>1130</v>
      </c>
      <c r="C186" s="46" t="s">
        <v>1290</v>
      </c>
      <c r="D186" s="46" t="s">
        <v>1263</v>
      </c>
      <c r="E186" s="86">
        <v>4</v>
      </c>
      <c r="F186" s="140" t="s">
        <v>1114</v>
      </c>
      <c r="G186" s="56">
        <v>30</v>
      </c>
      <c r="H186" s="56">
        <v>30</v>
      </c>
      <c r="I186" s="56">
        <f t="shared" si="10"/>
        <v>0</v>
      </c>
      <c r="J186" s="56">
        <v>30</v>
      </c>
      <c r="K186" s="53">
        <v>30</v>
      </c>
      <c r="L186" s="53">
        <f t="shared" si="11"/>
        <v>0</v>
      </c>
      <c r="M186" s="85">
        <f t="shared" si="12"/>
        <v>0</v>
      </c>
      <c r="N186" s="60">
        <f t="shared" si="13"/>
        <v>0</v>
      </c>
      <c r="O186" s="60">
        <f t="shared" si="14"/>
        <v>0</v>
      </c>
      <c r="S186" s="43"/>
      <c r="T186" s="42"/>
      <c r="U186" s="33"/>
    </row>
    <row r="187" spans="1:21" ht="12.95" customHeight="1">
      <c r="A187" s="86" t="s">
        <v>718</v>
      </c>
      <c r="B187" s="25" t="s">
        <v>1237</v>
      </c>
      <c r="C187" s="46" t="s">
        <v>1290</v>
      </c>
      <c r="D187" s="46" t="s">
        <v>1263</v>
      </c>
      <c r="E187" s="86">
        <v>4</v>
      </c>
      <c r="F187" s="140" t="s">
        <v>1114</v>
      </c>
      <c r="G187" s="56">
        <v>105</v>
      </c>
      <c r="H187" s="56">
        <v>105</v>
      </c>
      <c r="I187" s="56">
        <f t="shared" si="10"/>
        <v>0</v>
      </c>
      <c r="J187" s="56">
        <v>105</v>
      </c>
      <c r="K187" s="53">
        <v>105</v>
      </c>
      <c r="L187" s="53">
        <f t="shared" si="11"/>
        <v>0</v>
      </c>
      <c r="M187" s="85">
        <f t="shared" si="12"/>
        <v>0</v>
      </c>
      <c r="N187" s="60">
        <f t="shared" si="13"/>
        <v>0</v>
      </c>
      <c r="O187" s="60">
        <f t="shared" si="14"/>
        <v>0</v>
      </c>
      <c r="S187" s="43"/>
      <c r="T187" s="42"/>
      <c r="U187" s="33"/>
    </row>
    <row r="188" spans="1:21" ht="12.95" customHeight="1">
      <c r="A188" s="86" t="s">
        <v>749</v>
      </c>
      <c r="B188" s="25" t="s">
        <v>1147</v>
      </c>
      <c r="C188" s="46" t="s">
        <v>1290</v>
      </c>
      <c r="D188" s="46" t="s">
        <v>1263</v>
      </c>
      <c r="E188" s="86">
        <v>4</v>
      </c>
      <c r="F188" s="140" t="s">
        <v>1114</v>
      </c>
      <c r="G188" s="56">
        <v>51</v>
      </c>
      <c r="H188" s="56">
        <v>51</v>
      </c>
      <c r="I188" s="56">
        <f t="shared" si="10"/>
        <v>0</v>
      </c>
      <c r="J188" s="56">
        <v>51</v>
      </c>
      <c r="K188" s="53">
        <v>51</v>
      </c>
      <c r="L188" s="53">
        <f t="shared" si="11"/>
        <v>0</v>
      </c>
      <c r="M188" s="85">
        <f t="shared" si="12"/>
        <v>0</v>
      </c>
      <c r="N188" s="60">
        <f t="shared" si="13"/>
        <v>0</v>
      </c>
      <c r="O188" s="60">
        <f t="shared" si="14"/>
        <v>0</v>
      </c>
      <c r="S188" s="43"/>
      <c r="T188" s="42"/>
      <c r="U188" s="33"/>
    </row>
    <row r="189" spans="1:21" ht="12.95" customHeight="1">
      <c r="A189" s="86" t="s">
        <v>578</v>
      </c>
      <c r="B189" s="25" t="s">
        <v>1127</v>
      </c>
      <c r="C189" s="46" t="s">
        <v>1290</v>
      </c>
      <c r="D189" s="46" t="s">
        <v>1254</v>
      </c>
      <c r="E189" s="86">
        <v>4</v>
      </c>
      <c r="F189" s="140" t="s">
        <v>1114</v>
      </c>
      <c r="G189" s="56">
        <v>60</v>
      </c>
      <c r="H189" s="56">
        <v>60</v>
      </c>
      <c r="I189" s="56">
        <f t="shared" si="10"/>
        <v>0</v>
      </c>
      <c r="J189" s="56">
        <v>60</v>
      </c>
      <c r="K189" s="53">
        <v>60</v>
      </c>
      <c r="L189" s="53">
        <f t="shared" si="11"/>
        <v>0</v>
      </c>
      <c r="M189" s="85">
        <f t="shared" si="12"/>
        <v>0</v>
      </c>
      <c r="N189" s="60">
        <f t="shared" si="13"/>
        <v>0</v>
      </c>
      <c r="O189" s="60">
        <f t="shared" si="14"/>
        <v>0</v>
      </c>
      <c r="S189" s="43"/>
      <c r="T189" s="42"/>
      <c r="U189" s="40"/>
    </row>
    <row r="190" spans="1:21" ht="12.95" customHeight="1">
      <c r="A190" s="86" t="s">
        <v>603</v>
      </c>
      <c r="B190" s="25" t="s">
        <v>183</v>
      </c>
      <c r="C190" s="46" t="s">
        <v>1290</v>
      </c>
      <c r="D190" s="46" t="s">
        <v>1254</v>
      </c>
      <c r="E190" s="86">
        <v>4</v>
      </c>
      <c r="F190" s="140" t="s">
        <v>1114</v>
      </c>
      <c r="G190" s="56">
        <v>179</v>
      </c>
      <c r="H190" s="56">
        <v>179</v>
      </c>
      <c r="I190" s="56">
        <f t="shared" si="10"/>
        <v>0</v>
      </c>
      <c r="J190" s="56">
        <v>179</v>
      </c>
      <c r="K190" s="53">
        <v>179</v>
      </c>
      <c r="L190" s="53">
        <f t="shared" si="11"/>
        <v>0</v>
      </c>
      <c r="M190" s="85">
        <f t="shared" si="12"/>
        <v>0</v>
      </c>
      <c r="N190" s="60">
        <f t="shared" si="13"/>
        <v>0</v>
      </c>
      <c r="O190" s="60">
        <f t="shared" si="14"/>
        <v>0</v>
      </c>
      <c r="S190" s="43"/>
      <c r="T190" s="42"/>
      <c r="U190" s="33"/>
    </row>
    <row r="191" spans="1:21" ht="12.95" customHeight="1">
      <c r="A191" s="86" t="s">
        <v>660</v>
      </c>
      <c r="B191" s="25" t="s">
        <v>186</v>
      </c>
      <c r="C191" s="46" t="s">
        <v>1290</v>
      </c>
      <c r="D191" s="46" t="s">
        <v>1254</v>
      </c>
      <c r="E191" s="86">
        <v>4</v>
      </c>
      <c r="F191" s="140" t="s">
        <v>1114</v>
      </c>
      <c r="G191" s="56">
        <v>35</v>
      </c>
      <c r="H191" s="56">
        <v>35</v>
      </c>
      <c r="I191" s="56">
        <f t="shared" si="10"/>
        <v>0</v>
      </c>
      <c r="J191" s="56">
        <v>35</v>
      </c>
      <c r="K191" s="53">
        <v>35</v>
      </c>
      <c r="L191" s="53">
        <f t="shared" si="11"/>
        <v>0</v>
      </c>
      <c r="M191" s="85">
        <f t="shared" si="12"/>
        <v>0</v>
      </c>
      <c r="N191" s="60">
        <f t="shared" si="13"/>
        <v>0</v>
      </c>
      <c r="O191" s="60">
        <f t="shared" si="14"/>
        <v>0</v>
      </c>
      <c r="S191" s="43"/>
      <c r="T191" s="42"/>
      <c r="U191" s="33"/>
    </row>
    <row r="192" spans="1:21" ht="12.95" customHeight="1">
      <c r="A192" s="86" t="s">
        <v>661</v>
      </c>
      <c r="B192" s="25" t="s">
        <v>187</v>
      </c>
      <c r="C192" s="46" t="s">
        <v>1290</v>
      </c>
      <c r="D192" s="46" t="s">
        <v>1254</v>
      </c>
      <c r="E192" s="86">
        <v>4</v>
      </c>
      <c r="F192" s="140" t="s">
        <v>1114</v>
      </c>
      <c r="G192" s="56">
        <v>40</v>
      </c>
      <c r="H192" s="56">
        <v>40</v>
      </c>
      <c r="I192" s="56">
        <f t="shared" si="10"/>
        <v>0</v>
      </c>
      <c r="J192" s="56">
        <v>40</v>
      </c>
      <c r="K192" s="53">
        <v>40</v>
      </c>
      <c r="L192" s="53">
        <f t="shared" si="11"/>
        <v>0</v>
      </c>
      <c r="M192" s="85">
        <f t="shared" si="12"/>
        <v>0</v>
      </c>
      <c r="N192" s="60">
        <f t="shared" si="13"/>
        <v>0</v>
      </c>
      <c r="O192" s="60">
        <f t="shared" si="14"/>
        <v>0</v>
      </c>
      <c r="S192" s="43"/>
      <c r="T192" s="42"/>
      <c r="U192" s="33"/>
    </row>
    <row r="193" spans="1:21" ht="12.95" customHeight="1">
      <c r="A193" s="86" t="s">
        <v>662</v>
      </c>
      <c r="B193" s="25" t="s">
        <v>188</v>
      </c>
      <c r="C193" s="46" t="s">
        <v>1290</v>
      </c>
      <c r="D193" s="46" t="s">
        <v>1254</v>
      </c>
      <c r="E193" s="86">
        <v>4</v>
      </c>
      <c r="F193" s="140" t="s">
        <v>1114</v>
      </c>
      <c r="G193" s="56">
        <v>126</v>
      </c>
      <c r="H193" s="56">
        <v>126</v>
      </c>
      <c r="I193" s="56">
        <f t="shared" si="10"/>
        <v>0</v>
      </c>
      <c r="J193" s="56">
        <v>126</v>
      </c>
      <c r="K193" s="53">
        <v>126</v>
      </c>
      <c r="L193" s="53">
        <f t="shared" si="11"/>
        <v>0</v>
      </c>
      <c r="M193" s="85">
        <f t="shared" si="12"/>
        <v>0</v>
      </c>
      <c r="N193" s="60">
        <f t="shared" si="13"/>
        <v>0</v>
      </c>
      <c r="O193" s="60">
        <f t="shared" si="14"/>
        <v>0</v>
      </c>
      <c r="S193" s="43"/>
      <c r="T193" s="42"/>
      <c r="U193" s="33"/>
    </row>
    <row r="194" spans="1:21" ht="12.95" customHeight="1">
      <c r="A194" s="86" t="s">
        <v>761</v>
      </c>
      <c r="B194" s="25" t="s">
        <v>91</v>
      </c>
      <c r="C194" s="46" t="s">
        <v>1290</v>
      </c>
      <c r="D194" s="46" t="s">
        <v>1254</v>
      </c>
      <c r="E194" s="86">
        <v>4</v>
      </c>
      <c r="F194" s="140" t="s">
        <v>1114</v>
      </c>
      <c r="G194" s="56">
        <v>49</v>
      </c>
      <c r="H194" s="56">
        <v>49</v>
      </c>
      <c r="I194" s="56">
        <f t="shared" si="10"/>
        <v>0</v>
      </c>
      <c r="J194" s="56">
        <v>49</v>
      </c>
      <c r="K194" s="53">
        <v>49</v>
      </c>
      <c r="L194" s="53">
        <f t="shared" si="11"/>
        <v>0</v>
      </c>
      <c r="M194" s="85">
        <f t="shared" si="12"/>
        <v>0</v>
      </c>
      <c r="N194" s="60">
        <f t="shared" si="13"/>
        <v>0</v>
      </c>
      <c r="O194" s="60">
        <f t="shared" si="14"/>
        <v>0</v>
      </c>
      <c r="S194" s="43"/>
      <c r="T194" s="42"/>
      <c r="U194" s="33"/>
    </row>
    <row r="195" spans="1:21" ht="12.95" customHeight="1">
      <c r="A195" s="86" t="s">
        <v>599</v>
      </c>
      <c r="B195" s="25" t="s">
        <v>69</v>
      </c>
      <c r="C195" s="46" t="s">
        <v>1290</v>
      </c>
      <c r="D195" s="46" t="s">
        <v>1261</v>
      </c>
      <c r="E195" s="86">
        <v>4</v>
      </c>
      <c r="F195" s="140" t="s">
        <v>1114</v>
      </c>
      <c r="G195" s="56">
        <v>60</v>
      </c>
      <c r="H195" s="56">
        <v>60</v>
      </c>
      <c r="I195" s="56">
        <f t="shared" ref="I195:I236" si="15">G195-H195</f>
        <v>0</v>
      </c>
      <c r="J195" s="56">
        <v>60</v>
      </c>
      <c r="K195" s="53">
        <v>60</v>
      </c>
      <c r="L195" s="53">
        <f t="shared" ref="L195:L236" si="16">J195-K195</f>
        <v>0</v>
      </c>
      <c r="M195" s="85">
        <f t="shared" ref="M195:M218" si="17">J195-G195</f>
        <v>0</v>
      </c>
      <c r="N195" s="60">
        <f t="shared" ref="N195:N218" si="18">K195-H195</f>
        <v>0</v>
      </c>
      <c r="O195" s="60">
        <f t="shared" ref="O195:O218" si="19">L195-I195</f>
        <v>0</v>
      </c>
      <c r="S195" s="43"/>
      <c r="T195" s="42"/>
      <c r="U195" s="33"/>
    </row>
    <row r="196" spans="1:21" ht="12.95" customHeight="1">
      <c r="A196" s="86" t="s">
        <v>734</v>
      </c>
      <c r="B196" s="25" t="s">
        <v>1129</v>
      </c>
      <c r="C196" s="46" t="s">
        <v>1290</v>
      </c>
      <c r="D196" s="46" t="s">
        <v>1261</v>
      </c>
      <c r="E196" s="86">
        <v>4</v>
      </c>
      <c r="F196" s="140" t="s">
        <v>1114</v>
      </c>
      <c r="G196" s="56">
        <v>39</v>
      </c>
      <c r="H196" s="56">
        <v>39</v>
      </c>
      <c r="I196" s="56">
        <f t="shared" si="15"/>
        <v>0</v>
      </c>
      <c r="J196" s="56">
        <v>39</v>
      </c>
      <c r="K196" s="53">
        <v>39</v>
      </c>
      <c r="L196" s="53">
        <f t="shared" si="16"/>
        <v>0</v>
      </c>
      <c r="M196" s="85">
        <f t="shared" si="17"/>
        <v>0</v>
      </c>
      <c r="N196" s="60">
        <f t="shared" si="18"/>
        <v>0</v>
      </c>
      <c r="O196" s="60">
        <f t="shared" si="19"/>
        <v>0</v>
      </c>
      <c r="S196" s="43"/>
      <c r="T196" s="42"/>
      <c r="U196" s="33"/>
    </row>
    <row r="197" spans="1:21" ht="12.95" customHeight="1">
      <c r="A197" s="86" t="s">
        <v>1053</v>
      </c>
      <c r="B197" s="25" t="s">
        <v>279</v>
      </c>
      <c r="C197" s="46" t="s">
        <v>1290</v>
      </c>
      <c r="D197" s="46" t="s">
        <v>1261</v>
      </c>
      <c r="E197" s="86">
        <v>4</v>
      </c>
      <c r="F197" s="140" t="s">
        <v>1114</v>
      </c>
      <c r="G197" s="56">
        <v>9</v>
      </c>
      <c r="H197" s="56">
        <v>9</v>
      </c>
      <c r="I197" s="56">
        <f t="shared" si="15"/>
        <v>0</v>
      </c>
      <c r="J197" s="56">
        <v>9</v>
      </c>
      <c r="K197" s="53">
        <v>9</v>
      </c>
      <c r="L197" s="53">
        <f t="shared" si="16"/>
        <v>0</v>
      </c>
      <c r="M197" s="85">
        <f t="shared" si="17"/>
        <v>0</v>
      </c>
      <c r="N197" s="60">
        <f t="shared" si="18"/>
        <v>0</v>
      </c>
      <c r="O197" s="60">
        <f t="shared" si="19"/>
        <v>0</v>
      </c>
      <c r="S197" s="43"/>
    </row>
    <row r="198" spans="1:21" ht="12.95" customHeight="1">
      <c r="A198" s="86" t="s">
        <v>641</v>
      </c>
      <c r="B198" s="25" t="s">
        <v>75</v>
      </c>
      <c r="C198" s="46" t="s">
        <v>1290</v>
      </c>
      <c r="D198" s="46" t="s">
        <v>1256</v>
      </c>
      <c r="E198" s="86">
        <v>4</v>
      </c>
      <c r="F198" s="140" t="s">
        <v>1114</v>
      </c>
      <c r="G198" s="56">
        <v>108</v>
      </c>
      <c r="H198" s="56">
        <v>95</v>
      </c>
      <c r="I198" s="56">
        <f t="shared" si="15"/>
        <v>13</v>
      </c>
      <c r="J198" s="56">
        <v>108</v>
      </c>
      <c r="K198" s="53">
        <v>95</v>
      </c>
      <c r="L198" s="53">
        <f t="shared" si="16"/>
        <v>13</v>
      </c>
      <c r="M198" s="85">
        <f t="shared" si="17"/>
        <v>0</v>
      </c>
      <c r="N198" s="60">
        <f t="shared" si="18"/>
        <v>0</v>
      </c>
      <c r="O198" s="60">
        <f t="shared" si="19"/>
        <v>0</v>
      </c>
      <c r="S198" s="43"/>
      <c r="T198" s="42"/>
      <c r="U198" s="33"/>
    </row>
    <row r="199" spans="1:21" ht="12.95" customHeight="1">
      <c r="A199" s="86" t="s">
        <v>651</v>
      </c>
      <c r="B199" s="25" t="s">
        <v>1148</v>
      </c>
      <c r="C199" s="46" t="s">
        <v>1290</v>
      </c>
      <c r="D199" s="46" t="s">
        <v>1256</v>
      </c>
      <c r="E199" s="86">
        <v>4</v>
      </c>
      <c r="F199" s="140" t="s">
        <v>1114</v>
      </c>
      <c r="G199" s="56">
        <v>59</v>
      </c>
      <c r="H199" s="56">
        <v>59</v>
      </c>
      <c r="I199" s="56">
        <f t="shared" si="15"/>
        <v>0</v>
      </c>
      <c r="J199" s="56">
        <v>57</v>
      </c>
      <c r="K199" s="53">
        <v>57</v>
      </c>
      <c r="L199" s="53">
        <f t="shared" si="16"/>
        <v>0</v>
      </c>
      <c r="M199" s="85">
        <f t="shared" si="17"/>
        <v>-2</v>
      </c>
      <c r="N199" s="60">
        <f t="shared" si="18"/>
        <v>-2</v>
      </c>
      <c r="O199" s="60">
        <f t="shared" si="19"/>
        <v>0</v>
      </c>
      <c r="S199" s="43"/>
      <c r="T199" s="42"/>
      <c r="U199" s="33"/>
    </row>
    <row r="200" spans="1:21" ht="12.95" customHeight="1">
      <c r="A200" s="86" t="s">
        <v>652</v>
      </c>
      <c r="B200" s="25" t="s">
        <v>38</v>
      </c>
      <c r="C200" s="46" t="s">
        <v>1290</v>
      </c>
      <c r="D200" s="46" t="s">
        <v>1256</v>
      </c>
      <c r="E200" s="86">
        <v>4</v>
      </c>
      <c r="F200" s="140" t="s">
        <v>1114</v>
      </c>
      <c r="G200" s="56">
        <v>0</v>
      </c>
      <c r="H200" s="56">
        <v>0</v>
      </c>
      <c r="I200" s="56">
        <f t="shared" si="15"/>
        <v>0</v>
      </c>
      <c r="J200" s="56">
        <v>22</v>
      </c>
      <c r="K200" s="53">
        <v>22</v>
      </c>
      <c r="L200" s="53">
        <f t="shared" si="16"/>
        <v>0</v>
      </c>
      <c r="M200" s="85">
        <f t="shared" si="17"/>
        <v>22</v>
      </c>
      <c r="N200" s="60">
        <f t="shared" si="18"/>
        <v>22</v>
      </c>
      <c r="O200" s="60">
        <f t="shared" si="19"/>
        <v>0</v>
      </c>
      <c r="S200" s="43"/>
      <c r="T200" s="42"/>
      <c r="U200" s="33"/>
    </row>
    <row r="201" spans="1:21" ht="12.95" customHeight="1">
      <c r="A201" s="86" t="s">
        <v>691</v>
      </c>
      <c r="B201" s="25" t="s">
        <v>1151</v>
      </c>
      <c r="C201" s="46" t="s">
        <v>1290</v>
      </c>
      <c r="D201" s="46" t="s">
        <v>1256</v>
      </c>
      <c r="E201" s="86">
        <v>4</v>
      </c>
      <c r="F201" s="140" t="s">
        <v>1114</v>
      </c>
      <c r="G201" s="56">
        <v>269</v>
      </c>
      <c r="H201" s="56">
        <v>269</v>
      </c>
      <c r="I201" s="56">
        <f t="shared" si="15"/>
        <v>0</v>
      </c>
      <c r="J201" s="56">
        <v>269</v>
      </c>
      <c r="K201" s="53">
        <v>269</v>
      </c>
      <c r="L201" s="53">
        <f t="shared" si="16"/>
        <v>0</v>
      </c>
      <c r="M201" s="85">
        <f t="shared" si="17"/>
        <v>0</v>
      </c>
      <c r="N201" s="60">
        <f t="shared" si="18"/>
        <v>0</v>
      </c>
      <c r="O201" s="60">
        <f t="shared" si="19"/>
        <v>0</v>
      </c>
      <c r="S201" s="43"/>
      <c r="T201" s="42"/>
      <c r="U201" s="33"/>
    </row>
    <row r="202" spans="1:21" ht="12.95" customHeight="1">
      <c r="A202" s="86" t="s">
        <v>694</v>
      </c>
      <c r="B202" s="25" t="s">
        <v>189</v>
      </c>
      <c r="C202" s="46" t="s">
        <v>1290</v>
      </c>
      <c r="D202" s="46" t="s">
        <v>1256</v>
      </c>
      <c r="E202" s="86">
        <v>4</v>
      </c>
      <c r="F202" s="140" t="s">
        <v>1114</v>
      </c>
      <c r="G202" s="56">
        <v>88</v>
      </c>
      <c r="H202" s="56">
        <v>88</v>
      </c>
      <c r="I202" s="56">
        <f t="shared" si="15"/>
        <v>0</v>
      </c>
      <c r="J202" s="56">
        <v>88</v>
      </c>
      <c r="K202" s="53">
        <v>88</v>
      </c>
      <c r="L202" s="53">
        <f t="shared" si="16"/>
        <v>0</v>
      </c>
      <c r="M202" s="85">
        <f t="shared" si="17"/>
        <v>0</v>
      </c>
      <c r="N202" s="60">
        <f t="shared" si="18"/>
        <v>0</v>
      </c>
      <c r="O202" s="60">
        <f t="shared" si="19"/>
        <v>0</v>
      </c>
      <c r="S202" s="43"/>
      <c r="T202" s="42"/>
      <c r="U202" s="33"/>
    </row>
    <row r="203" spans="1:21" ht="12.95" customHeight="1">
      <c r="A203" s="86" t="s">
        <v>700</v>
      </c>
      <c r="B203" s="25" t="s">
        <v>1238</v>
      </c>
      <c r="C203" s="46" t="s">
        <v>1290</v>
      </c>
      <c r="D203" s="46" t="s">
        <v>1256</v>
      </c>
      <c r="E203" s="86">
        <v>4</v>
      </c>
      <c r="F203" s="140" t="s">
        <v>1114</v>
      </c>
      <c r="G203" s="56">
        <v>60</v>
      </c>
      <c r="H203" s="56">
        <v>60</v>
      </c>
      <c r="I203" s="56">
        <f t="shared" si="15"/>
        <v>0</v>
      </c>
      <c r="J203" s="56">
        <v>60</v>
      </c>
      <c r="K203" s="53">
        <v>60</v>
      </c>
      <c r="L203" s="53">
        <f t="shared" si="16"/>
        <v>0</v>
      </c>
      <c r="M203" s="85">
        <f t="shared" si="17"/>
        <v>0</v>
      </c>
      <c r="N203" s="60">
        <f t="shared" si="18"/>
        <v>0</v>
      </c>
      <c r="O203" s="60">
        <f t="shared" si="19"/>
        <v>0</v>
      </c>
      <c r="S203" s="43"/>
      <c r="T203" s="42"/>
      <c r="U203" s="33"/>
    </row>
    <row r="204" spans="1:21" ht="12.95" customHeight="1">
      <c r="A204" s="86" t="s">
        <v>714</v>
      </c>
      <c r="B204" s="25" t="s">
        <v>1146</v>
      </c>
      <c r="C204" s="46" t="s">
        <v>1290</v>
      </c>
      <c r="D204" s="46" t="s">
        <v>1256</v>
      </c>
      <c r="E204" s="86">
        <v>4</v>
      </c>
      <c r="F204" s="140" t="s">
        <v>1114</v>
      </c>
      <c r="G204" s="56">
        <v>48</v>
      </c>
      <c r="H204" s="56">
        <v>48</v>
      </c>
      <c r="I204" s="56">
        <f t="shared" si="15"/>
        <v>0</v>
      </c>
      <c r="J204" s="56">
        <v>48</v>
      </c>
      <c r="K204" s="53">
        <v>48</v>
      </c>
      <c r="L204" s="53">
        <f t="shared" si="16"/>
        <v>0</v>
      </c>
      <c r="M204" s="85">
        <f t="shared" si="17"/>
        <v>0</v>
      </c>
      <c r="N204" s="60">
        <f t="shared" si="18"/>
        <v>0</v>
      </c>
      <c r="O204" s="60">
        <f t="shared" si="19"/>
        <v>0</v>
      </c>
      <c r="S204" s="43"/>
      <c r="T204" s="42"/>
      <c r="U204" s="33"/>
    </row>
    <row r="205" spans="1:21" ht="12.95" customHeight="1">
      <c r="A205" s="86">
        <v>22829041</v>
      </c>
      <c r="B205" s="25" t="s">
        <v>278</v>
      </c>
      <c r="C205" s="46" t="s">
        <v>1290</v>
      </c>
      <c r="D205" s="46" t="s">
        <v>1256</v>
      </c>
      <c r="E205" s="86">
        <v>4</v>
      </c>
      <c r="F205" s="140" t="s">
        <v>1114</v>
      </c>
      <c r="G205" s="56">
        <v>19</v>
      </c>
      <c r="H205" s="56">
        <v>19</v>
      </c>
      <c r="I205" s="56">
        <f t="shared" si="15"/>
        <v>0</v>
      </c>
      <c r="J205" s="127">
        <v>19</v>
      </c>
      <c r="K205" s="128">
        <v>19</v>
      </c>
      <c r="L205" s="53">
        <f t="shared" si="16"/>
        <v>0</v>
      </c>
      <c r="M205" s="85">
        <f t="shared" si="17"/>
        <v>0</v>
      </c>
      <c r="N205" s="60">
        <f t="shared" si="18"/>
        <v>0</v>
      </c>
      <c r="O205" s="60">
        <f t="shared" si="19"/>
        <v>0</v>
      </c>
      <c r="S205" s="43"/>
      <c r="T205" s="34"/>
      <c r="U205" s="26"/>
    </row>
    <row r="206" spans="1:21" ht="12.95" customHeight="1">
      <c r="A206" s="86" t="s">
        <v>953</v>
      </c>
      <c r="B206" s="25" t="s">
        <v>277</v>
      </c>
      <c r="C206" s="46" t="s">
        <v>1290</v>
      </c>
      <c r="D206" s="46" t="s">
        <v>1256</v>
      </c>
      <c r="E206" s="86">
        <v>4</v>
      </c>
      <c r="F206" s="140" t="s">
        <v>1114</v>
      </c>
      <c r="G206" s="56">
        <v>19</v>
      </c>
      <c r="H206" s="56">
        <v>19</v>
      </c>
      <c r="I206" s="56">
        <f t="shared" si="15"/>
        <v>0</v>
      </c>
      <c r="J206" s="56">
        <v>19</v>
      </c>
      <c r="K206" s="53">
        <v>19</v>
      </c>
      <c r="L206" s="53">
        <f t="shared" si="16"/>
        <v>0</v>
      </c>
      <c r="M206" s="85">
        <f t="shared" si="17"/>
        <v>0</v>
      </c>
      <c r="N206" s="60">
        <f t="shared" si="18"/>
        <v>0</v>
      </c>
      <c r="O206" s="60">
        <f t="shared" si="19"/>
        <v>0</v>
      </c>
      <c r="S206" s="43"/>
      <c r="T206" s="34"/>
      <c r="U206" s="26"/>
    </row>
    <row r="207" spans="1:21" ht="12.95" customHeight="1">
      <c r="A207" s="86" t="s">
        <v>1046</v>
      </c>
      <c r="B207" s="25" t="s">
        <v>280</v>
      </c>
      <c r="C207" s="46" t="s">
        <v>1290</v>
      </c>
      <c r="D207" s="46" t="s">
        <v>1256</v>
      </c>
      <c r="E207" s="86">
        <v>4</v>
      </c>
      <c r="F207" s="140" t="s">
        <v>1114</v>
      </c>
      <c r="G207" s="56">
        <v>5</v>
      </c>
      <c r="H207" s="56">
        <v>5</v>
      </c>
      <c r="I207" s="56">
        <f t="shared" si="15"/>
        <v>0</v>
      </c>
      <c r="J207" s="56">
        <v>15</v>
      </c>
      <c r="K207" s="53">
        <v>15</v>
      </c>
      <c r="L207" s="53">
        <f t="shared" si="16"/>
        <v>0</v>
      </c>
      <c r="M207" s="85">
        <f t="shared" si="17"/>
        <v>10</v>
      </c>
      <c r="N207" s="60">
        <f t="shared" si="18"/>
        <v>10</v>
      </c>
      <c r="O207" s="60">
        <f t="shared" si="19"/>
        <v>0</v>
      </c>
      <c r="P207" s="35"/>
      <c r="Q207" s="35"/>
      <c r="S207" s="43"/>
    </row>
    <row r="208" spans="1:21" ht="12.95" customHeight="1">
      <c r="A208" s="86">
        <v>12829086</v>
      </c>
      <c r="B208" s="25" t="s">
        <v>1145</v>
      </c>
      <c r="C208" s="46" t="s">
        <v>1290</v>
      </c>
      <c r="D208" s="46" t="s">
        <v>1264</v>
      </c>
      <c r="E208" s="86">
        <v>4</v>
      </c>
      <c r="F208" s="140" t="s">
        <v>1114</v>
      </c>
      <c r="G208" s="56">
        <v>99</v>
      </c>
      <c r="H208" s="56">
        <v>99</v>
      </c>
      <c r="I208" s="56">
        <f t="shared" si="15"/>
        <v>0</v>
      </c>
      <c r="J208" s="56">
        <v>99</v>
      </c>
      <c r="K208" s="53">
        <v>99</v>
      </c>
      <c r="L208" s="53">
        <f t="shared" si="16"/>
        <v>0</v>
      </c>
      <c r="M208" s="85">
        <f t="shared" si="17"/>
        <v>0</v>
      </c>
      <c r="N208" s="60">
        <f t="shared" si="18"/>
        <v>0</v>
      </c>
      <c r="O208" s="60">
        <f t="shared" si="19"/>
        <v>0</v>
      </c>
      <c r="S208" s="43"/>
      <c r="T208" s="42"/>
      <c r="U208" s="33"/>
    </row>
    <row r="209" spans="1:21" ht="12.95" customHeight="1">
      <c r="A209" s="86" t="s">
        <v>586</v>
      </c>
      <c r="B209" s="25" t="s">
        <v>1246</v>
      </c>
      <c r="C209" s="46" t="s">
        <v>1290</v>
      </c>
      <c r="D209" s="46" t="s">
        <v>1264</v>
      </c>
      <c r="E209" s="86">
        <v>4</v>
      </c>
      <c r="F209" s="140" t="s">
        <v>1114</v>
      </c>
      <c r="G209" s="56">
        <v>48</v>
      </c>
      <c r="H209" s="56">
        <v>48</v>
      </c>
      <c r="I209" s="56">
        <f t="shared" si="15"/>
        <v>0</v>
      </c>
      <c r="J209" s="56">
        <v>48</v>
      </c>
      <c r="K209" s="53">
        <v>48</v>
      </c>
      <c r="L209" s="53">
        <f t="shared" si="16"/>
        <v>0</v>
      </c>
      <c r="M209" s="85">
        <f t="shared" si="17"/>
        <v>0</v>
      </c>
      <c r="N209" s="60">
        <f t="shared" si="18"/>
        <v>0</v>
      </c>
      <c r="O209" s="60">
        <f t="shared" si="19"/>
        <v>0</v>
      </c>
      <c r="S209" s="43"/>
      <c r="T209" s="42"/>
      <c r="U209" s="33"/>
    </row>
    <row r="210" spans="1:21" ht="12.95" customHeight="1">
      <c r="A210" s="86" t="s">
        <v>635</v>
      </c>
      <c r="B210" s="25" t="s">
        <v>185</v>
      </c>
      <c r="C210" s="46" t="s">
        <v>1290</v>
      </c>
      <c r="D210" s="46" t="s">
        <v>1264</v>
      </c>
      <c r="E210" s="86">
        <v>4</v>
      </c>
      <c r="F210" s="140" t="s">
        <v>1114</v>
      </c>
      <c r="G210" s="56">
        <v>120</v>
      </c>
      <c r="H210" s="56">
        <v>120</v>
      </c>
      <c r="I210" s="56">
        <f t="shared" si="15"/>
        <v>0</v>
      </c>
      <c r="J210" s="56">
        <v>120</v>
      </c>
      <c r="K210" s="53">
        <v>120</v>
      </c>
      <c r="L210" s="53">
        <f t="shared" si="16"/>
        <v>0</v>
      </c>
      <c r="M210" s="85">
        <f t="shared" si="17"/>
        <v>0</v>
      </c>
      <c r="N210" s="60">
        <f t="shared" si="18"/>
        <v>0</v>
      </c>
      <c r="O210" s="60">
        <f t="shared" si="19"/>
        <v>0</v>
      </c>
      <c r="S210" s="43"/>
      <c r="T210" s="42"/>
      <c r="U210" s="33"/>
    </row>
    <row r="211" spans="1:21" ht="12.95" customHeight="1">
      <c r="A211" s="86" t="s">
        <v>647</v>
      </c>
      <c r="B211" s="25" t="s">
        <v>78</v>
      </c>
      <c r="C211" s="46" t="s">
        <v>1290</v>
      </c>
      <c r="D211" s="46" t="s">
        <v>1264</v>
      </c>
      <c r="E211" s="86">
        <v>4</v>
      </c>
      <c r="F211" s="140" t="s">
        <v>1114</v>
      </c>
      <c r="G211" s="56">
        <v>42</v>
      </c>
      <c r="H211" s="56">
        <v>42</v>
      </c>
      <c r="I211" s="56">
        <f t="shared" si="15"/>
        <v>0</v>
      </c>
      <c r="J211" s="56">
        <v>42</v>
      </c>
      <c r="K211" s="53">
        <v>42</v>
      </c>
      <c r="L211" s="53">
        <f t="shared" si="16"/>
        <v>0</v>
      </c>
      <c r="M211" s="85">
        <f t="shared" si="17"/>
        <v>0</v>
      </c>
      <c r="N211" s="60">
        <f t="shared" si="18"/>
        <v>0</v>
      </c>
      <c r="O211" s="60">
        <f t="shared" si="19"/>
        <v>0</v>
      </c>
      <c r="S211" s="43"/>
      <c r="T211" s="42"/>
      <c r="U211" s="33"/>
    </row>
    <row r="212" spans="1:21" ht="12.95" customHeight="1">
      <c r="A212" s="86" t="s">
        <v>658</v>
      </c>
      <c r="B212" s="25" t="s">
        <v>80</v>
      </c>
      <c r="C212" s="46" t="s">
        <v>1290</v>
      </c>
      <c r="D212" s="46" t="s">
        <v>1264</v>
      </c>
      <c r="E212" s="86">
        <v>4</v>
      </c>
      <c r="F212" s="140" t="s">
        <v>1114</v>
      </c>
      <c r="G212" s="56">
        <v>53</v>
      </c>
      <c r="H212" s="56">
        <v>53</v>
      </c>
      <c r="I212" s="56">
        <f t="shared" si="15"/>
        <v>0</v>
      </c>
      <c r="J212" s="56">
        <v>53</v>
      </c>
      <c r="K212" s="53">
        <v>53</v>
      </c>
      <c r="L212" s="53">
        <f t="shared" si="16"/>
        <v>0</v>
      </c>
      <c r="M212" s="85">
        <f t="shared" si="17"/>
        <v>0</v>
      </c>
      <c r="N212" s="60">
        <f t="shared" si="18"/>
        <v>0</v>
      </c>
      <c r="O212" s="60">
        <f t="shared" si="19"/>
        <v>0</v>
      </c>
      <c r="S212" s="43"/>
      <c r="T212" s="42"/>
      <c r="U212" s="33"/>
    </row>
    <row r="213" spans="1:21" ht="12.95" customHeight="1">
      <c r="A213" s="86" t="s">
        <v>667</v>
      </c>
      <c r="B213" s="25" t="s">
        <v>158</v>
      </c>
      <c r="C213" s="46" t="s">
        <v>1290</v>
      </c>
      <c r="D213" s="46" t="s">
        <v>1264</v>
      </c>
      <c r="E213" s="86">
        <v>4</v>
      </c>
      <c r="F213" s="140" t="s">
        <v>1114</v>
      </c>
      <c r="G213" s="56">
        <v>50</v>
      </c>
      <c r="H213" s="56">
        <v>50</v>
      </c>
      <c r="I213" s="56">
        <f t="shared" si="15"/>
        <v>0</v>
      </c>
      <c r="J213" s="56">
        <v>50</v>
      </c>
      <c r="K213" s="53">
        <v>50</v>
      </c>
      <c r="L213" s="53">
        <f t="shared" si="16"/>
        <v>0</v>
      </c>
      <c r="M213" s="85">
        <f t="shared" si="17"/>
        <v>0</v>
      </c>
      <c r="N213" s="60">
        <f t="shared" si="18"/>
        <v>0</v>
      </c>
      <c r="O213" s="60">
        <f t="shared" si="19"/>
        <v>0</v>
      </c>
      <c r="S213" s="43"/>
      <c r="T213" s="42"/>
      <c r="U213" s="33"/>
    </row>
    <row r="214" spans="1:21" ht="12.95" customHeight="1">
      <c r="A214" s="86" t="s">
        <v>611</v>
      </c>
      <c r="B214" s="25" t="s">
        <v>184</v>
      </c>
      <c r="C214" s="46" t="s">
        <v>1290</v>
      </c>
      <c r="D214" s="46" t="s">
        <v>1259</v>
      </c>
      <c r="E214" s="86">
        <v>4</v>
      </c>
      <c r="F214" s="140" t="s">
        <v>1114</v>
      </c>
      <c r="G214" s="60">
        <v>118</v>
      </c>
      <c r="H214" s="60">
        <v>114</v>
      </c>
      <c r="I214" s="56">
        <f t="shared" si="15"/>
        <v>4</v>
      </c>
      <c r="J214" s="56">
        <v>118</v>
      </c>
      <c r="K214" s="53">
        <v>97</v>
      </c>
      <c r="L214" s="53">
        <f t="shared" si="16"/>
        <v>21</v>
      </c>
      <c r="M214" s="85">
        <f t="shared" si="17"/>
        <v>0</v>
      </c>
      <c r="N214" s="60">
        <f t="shared" si="18"/>
        <v>-17</v>
      </c>
      <c r="O214" s="60">
        <f t="shared" si="19"/>
        <v>17</v>
      </c>
      <c r="S214" s="43"/>
      <c r="T214" s="42"/>
      <c r="U214" s="33"/>
    </row>
    <row r="215" spans="1:21" ht="12.95" customHeight="1">
      <c r="A215" s="86" t="s">
        <v>650</v>
      </c>
      <c r="B215" s="25" t="s">
        <v>1236</v>
      </c>
      <c r="C215" s="46" t="s">
        <v>1290</v>
      </c>
      <c r="D215" s="46" t="s">
        <v>1259</v>
      </c>
      <c r="E215" s="86">
        <v>4</v>
      </c>
      <c r="F215" s="140" t="s">
        <v>1114</v>
      </c>
      <c r="G215" s="56">
        <v>56</v>
      </c>
      <c r="H215" s="56">
        <v>42</v>
      </c>
      <c r="I215" s="56">
        <f t="shared" si="15"/>
        <v>14</v>
      </c>
      <c r="J215" s="56">
        <v>56</v>
      </c>
      <c r="K215" s="53">
        <v>42</v>
      </c>
      <c r="L215" s="53">
        <f t="shared" si="16"/>
        <v>14</v>
      </c>
      <c r="M215" s="85">
        <f t="shared" si="17"/>
        <v>0</v>
      </c>
      <c r="N215" s="60">
        <f t="shared" si="18"/>
        <v>0</v>
      </c>
      <c r="O215" s="60">
        <f t="shared" si="19"/>
        <v>0</v>
      </c>
      <c r="S215" s="43"/>
      <c r="T215" s="42"/>
      <c r="U215" s="33"/>
    </row>
    <row r="216" spans="1:21" ht="12.95" customHeight="1">
      <c r="A216" s="86" t="s">
        <v>712</v>
      </c>
      <c r="B216" s="25" t="s">
        <v>1125</v>
      </c>
      <c r="C216" s="46" t="s">
        <v>1290</v>
      </c>
      <c r="D216" s="46" t="s">
        <v>1259</v>
      </c>
      <c r="E216" s="86">
        <v>4</v>
      </c>
      <c r="F216" s="140" t="s">
        <v>1114</v>
      </c>
      <c r="G216" s="56">
        <v>45</v>
      </c>
      <c r="H216" s="56">
        <v>45</v>
      </c>
      <c r="I216" s="56">
        <f t="shared" si="15"/>
        <v>0</v>
      </c>
      <c r="J216" s="56">
        <v>45</v>
      </c>
      <c r="K216" s="53">
        <v>45</v>
      </c>
      <c r="L216" s="53">
        <f t="shared" si="16"/>
        <v>0</v>
      </c>
      <c r="M216" s="85">
        <f t="shared" si="17"/>
        <v>0</v>
      </c>
      <c r="N216" s="60">
        <f t="shared" si="18"/>
        <v>0</v>
      </c>
      <c r="O216" s="60">
        <f t="shared" si="19"/>
        <v>0</v>
      </c>
      <c r="S216" s="43"/>
      <c r="T216" s="42"/>
      <c r="U216" s="33"/>
    </row>
    <row r="217" spans="1:21" ht="12.95" customHeight="1">
      <c r="A217" s="86" t="s">
        <v>736</v>
      </c>
      <c r="B217" s="25" t="s">
        <v>1144</v>
      </c>
      <c r="C217" s="46" t="s">
        <v>1290</v>
      </c>
      <c r="D217" s="46" t="s">
        <v>1259</v>
      </c>
      <c r="E217" s="86">
        <v>4</v>
      </c>
      <c r="F217" s="140" t="s">
        <v>1114</v>
      </c>
      <c r="G217" s="56">
        <v>100</v>
      </c>
      <c r="H217" s="56">
        <v>100</v>
      </c>
      <c r="I217" s="56">
        <f t="shared" si="15"/>
        <v>0</v>
      </c>
      <c r="J217" s="56">
        <v>100</v>
      </c>
      <c r="K217" s="53">
        <v>100</v>
      </c>
      <c r="L217" s="53">
        <f t="shared" si="16"/>
        <v>0</v>
      </c>
      <c r="M217" s="85">
        <f t="shared" si="17"/>
        <v>0</v>
      </c>
      <c r="N217" s="60">
        <f t="shared" si="18"/>
        <v>0</v>
      </c>
      <c r="O217" s="60">
        <f t="shared" si="19"/>
        <v>0</v>
      </c>
      <c r="S217" s="43"/>
      <c r="T217" s="42"/>
      <c r="U217" s="33"/>
    </row>
    <row r="218" spans="1:21" ht="12.95" customHeight="1">
      <c r="A218" s="86" t="s">
        <v>930</v>
      </c>
      <c r="B218" s="25" t="s">
        <v>276</v>
      </c>
      <c r="C218" s="46" t="s">
        <v>1290</v>
      </c>
      <c r="D218" s="46" t="s">
        <v>1259</v>
      </c>
      <c r="E218" s="86">
        <v>4</v>
      </c>
      <c r="F218" s="140" t="s">
        <v>1114</v>
      </c>
      <c r="G218" s="56">
        <v>19</v>
      </c>
      <c r="H218" s="56">
        <v>19</v>
      </c>
      <c r="I218" s="56">
        <f t="shared" si="15"/>
        <v>0</v>
      </c>
      <c r="J218" s="56">
        <v>19</v>
      </c>
      <c r="K218" s="53">
        <v>17</v>
      </c>
      <c r="L218" s="53">
        <f t="shared" si="16"/>
        <v>2</v>
      </c>
      <c r="M218" s="85">
        <f t="shared" si="17"/>
        <v>0</v>
      </c>
      <c r="N218" s="60">
        <f t="shared" si="18"/>
        <v>-2</v>
      </c>
      <c r="O218" s="60">
        <f t="shared" si="19"/>
        <v>2</v>
      </c>
      <c r="S218" s="43"/>
      <c r="T218" s="42"/>
      <c r="U218" s="33"/>
    </row>
    <row r="219" spans="1:21" ht="12.95" customHeight="1">
      <c r="A219" s="86" t="s">
        <v>594</v>
      </c>
      <c r="B219" s="46" t="s">
        <v>1120</v>
      </c>
      <c r="C219" s="46" t="s">
        <v>1290</v>
      </c>
      <c r="D219" s="46" t="s">
        <v>1255</v>
      </c>
      <c r="E219" s="86">
        <v>5</v>
      </c>
      <c r="F219" s="140" t="s">
        <v>1300</v>
      </c>
      <c r="G219" s="60">
        <v>108</v>
      </c>
      <c r="H219" s="60">
        <v>0</v>
      </c>
      <c r="I219" s="60">
        <f t="shared" si="15"/>
        <v>108</v>
      </c>
      <c r="J219" s="60">
        <v>108</v>
      </c>
      <c r="K219" s="54">
        <v>0</v>
      </c>
      <c r="L219" s="54">
        <f t="shared" si="16"/>
        <v>108</v>
      </c>
      <c r="M219" s="85">
        <f t="shared" ref="M219:M236" si="20">G219-J219</f>
        <v>0</v>
      </c>
      <c r="N219" s="60">
        <f t="shared" ref="N219:N236" si="21">K219-H219</f>
        <v>0</v>
      </c>
      <c r="O219" s="60">
        <f t="shared" ref="O219:O236" si="22">L219-I219</f>
        <v>0</v>
      </c>
      <c r="S219" s="26"/>
    </row>
    <row r="220" spans="1:21" ht="12.95" customHeight="1">
      <c r="A220" s="86" t="e">
        <v>#N/A</v>
      </c>
      <c r="B220" s="46" t="s">
        <v>512</v>
      </c>
      <c r="C220" s="46" t="s">
        <v>1290</v>
      </c>
      <c r="D220" s="46" t="s">
        <v>1255</v>
      </c>
      <c r="E220" s="86">
        <v>5</v>
      </c>
      <c r="F220" s="140" t="s">
        <v>1300</v>
      </c>
      <c r="G220" s="60">
        <v>2</v>
      </c>
      <c r="H220" s="60">
        <v>2</v>
      </c>
      <c r="I220" s="60">
        <f t="shared" si="15"/>
        <v>0</v>
      </c>
      <c r="J220" s="60">
        <v>0</v>
      </c>
      <c r="K220" s="54">
        <v>0</v>
      </c>
      <c r="L220" s="54">
        <f t="shared" si="16"/>
        <v>0</v>
      </c>
      <c r="M220" s="85">
        <f t="shared" si="20"/>
        <v>2</v>
      </c>
      <c r="N220" s="60">
        <f t="shared" si="21"/>
        <v>-2</v>
      </c>
      <c r="O220" s="60">
        <f t="shared" si="22"/>
        <v>0</v>
      </c>
    </row>
    <row r="221" spans="1:21" ht="12.95" customHeight="1">
      <c r="A221" s="86" t="e">
        <v>#N/A</v>
      </c>
      <c r="B221" s="46" t="s">
        <v>511</v>
      </c>
      <c r="C221" s="46" t="s">
        <v>1290</v>
      </c>
      <c r="D221" s="46" t="s">
        <v>1255</v>
      </c>
      <c r="E221" s="86">
        <v>5</v>
      </c>
      <c r="F221" s="140" t="s">
        <v>1300</v>
      </c>
      <c r="G221" s="60">
        <v>2</v>
      </c>
      <c r="H221" s="60">
        <v>2</v>
      </c>
      <c r="I221" s="60">
        <f t="shared" si="15"/>
        <v>0</v>
      </c>
      <c r="J221" s="60">
        <v>0</v>
      </c>
      <c r="K221" s="54">
        <v>0</v>
      </c>
      <c r="L221" s="54">
        <f t="shared" si="16"/>
        <v>0</v>
      </c>
      <c r="M221" s="85">
        <f t="shared" si="20"/>
        <v>2</v>
      </c>
      <c r="N221" s="60">
        <f t="shared" si="21"/>
        <v>-2</v>
      </c>
      <c r="O221" s="60">
        <f t="shared" si="22"/>
        <v>0</v>
      </c>
    </row>
    <row r="222" spans="1:21" ht="12.95" customHeight="1">
      <c r="A222" s="86">
        <v>22829535</v>
      </c>
      <c r="B222" s="46" t="s">
        <v>548</v>
      </c>
      <c r="C222" s="46" t="s">
        <v>1290</v>
      </c>
      <c r="D222" s="46" t="s">
        <v>1257</v>
      </c>
      <c r="E222" s="86">
        <v>5</v>
      </c>
      <c r="F222" s="140" t="s">
        <v>1300</v>
      </c>
      <c r="G222" s="60">
        <v>16</v>
      </c>
      <c r="H222" s="60">
        <v>0</v>
      </c>
      <c r="I222" s="60">
        <f t="shared" si="15"/>
        <v>16</v>
      </c>
      <c r="J222" s="129">
        <v>16</v>
      </c>
      <c r="K222" s="54">
        <v>0</v>
      </c>
      <c r="L222" s="54">
        <f t="shared" si="16"/>
        <v>16</v>
      </c>
      <c r="M222" s="85">
        <f t="shared" si="20"/>
        <v>0</v>
      </c>
      <c r="N222" s="60">
        <f t="shared" si="21"/>
        <v>0</v>
      </c>
      <c r="O222" s="60">
        <f t="shared" si="22"/>
        <v>0</v>
      </c>
    </row>
    <row r="223" spans="1:21" ht="12.95" customHeight="1">
      <c r="A223" s="86">
        <v>22829284</v>
      </c>
      <c r="B223" s="46" t="s">
        <v>549</v>
      </c>
      <c r="C223" s="46" t="s">
        <v>1290</v>
      </c>
      <c r="D223" s="46" t="s">
        <v>1258</v>
      </c>
      <c r="E223" s="86">
        <v>5</v>
      </c>
      <c r="F223" s="140" t="s">
        <v>1300</v>
      </c>
      <c r="G223" s="60">
        <v>4</v>
      </c>
      <c r="H223" s="60">
        <v>4</v>
      </c>
      <c r="I223" s="60">
        <f t="shared" si="15"/>
        <v>0</v>
      </c>
      <c r="J223" s="60">
        <v>0</v>
      </c>
      <c r="K223" s="54">
        <v>0</v>
      </c>
      <c r="L223" s="54">
        <f t="shared" si="16"/>
        <v>0</v>
      </c>
      <c r="M223" s="85">
        <f t="shared" si="20"/>
        <v>4</v>
      </c>
      <c r="N223" s="60">
        <f t="shared" si="21"/>
        <v>-4</v>
      </c>
      <c r="O223" s="60">
        <f t="shared" si="22"/>
        <v>0</v>
      </c>
    </row>
    <row r="224" spans="1:21" ht="12.95" customHeight="1">
      <c r="A224" s="86" t="e">
        <v>#N/A</v>
      </c>
      <c r="B224" s="46" t="s">
        <v>510</v>
      </c>
      <c r="C224" s="46" t="s">
        <v>1290</v>
      </c>
      <c r="D224" s="46" t="s">
        <v>1258</v>
      </c>
      <c r="E224" s="86">
        <v>5</v>
      </c>
      <c r="F224" s="140" t="s">
        <v>1300</v>
      </c>
      <c r="G224" s="60">
        <v>3</v>
      </c>
      <c r="H224" s="60">
        <v>3</v>
      </c>
      <c r="I224" s="60">
        <f t="shared" si="15"/>
        <v>0</v>
      </c>
      <c r="J224" s="129">
        <v>3</v>
      </c>
      <c r="K224" s="130">
        <v>3</v>
      </c>
      <c r="L224" s="54">
        <f t="shared" si="16"/>
        <v>0</v>
      </c>
      <c r="M224" s="85">
        <f t="shared" si="20"/>
        <v>0</v>
      </c>
      <c r="N224" s="60">
        <f t="shared" si="21"/>
        <v>0</v>
      </c>
      <c r="O224" s="60">
        <f t="shared" si="22"/>
        <v>0</v>
      </c>
    </row>
    <row r="225" spans="1:19" ht="12.95" customHeight="1">
      <c r="A225" s="86">
        <v>22829272</v>
      </c>
      <c r="B225" s="46" t="s">
        <v>509</v>
      </c>
      <c r="C225" s="46" t="s">
        <v>1290</v>
      </c>
      <c r="D225" s="46" t="s">
        <v>1254</v>
      </c>
      <c r="E225" s="86">
        <v>5</v>
      </c>
      <c r="F225" s="140" t="s">
        <v>1300</v>
      </c>
      <c r="G225" s="60">
        <v>4</v>
      </c>
      <c r="H225" s="60">
        <v>4</v>
      </c>
      <c r="I225" s="60">
        <f t="shared" si="15"/>
        <v>0</v>
      </c>
      <c r="J225" s="129">
        <v>4</v>
      </c>
      <c r="K225" s="130">
        <v>4</v>
      </c>
      <c r="L225" s="54">
        <f t="shared" si="16"/>
        <v>0</v>
      </c>
      <c r="M225" s="85">
        <f t="shared" si="20"/>
        <v>0</v>
      </c>
      <c r="N225" s="60">
        <f t="shared" si="21"/>
        <v>0</v>
      </c>
      <c r="O225" s="60">
        <f t="shared" si="22"/>
        <v>0</v>
      </c>
    </row>
    <row r="226" spans="1:19" ht="12.95" customHeight="1">
      <c r="A226" s="86">
        <v>22829435</v>
      </c>
      <c r="B226" s="46" t="s">
        <v>545</v>
      </c>
      <c r="C226" s="46" t="s">
        <v>1290</v>
      </c>
      <c r="D226" s="46" t="s">
        <v>1254</v>
      </c>
      <c r="E226" s="86">
        <v>5</v>
      </c>
      <c r="F226" s="140" t="s">
        <v>1300</v>
      </c>
      <c r="G226" s="60">
        <v>18</v>
      </c>
      <c r="H226" s="60">
        <v>18</v>
      </c>
      <c r="I226" s="60">
        <f t="shared" si="15"/>
        <v>0</v>
      </c>
      <c r="J226" s="60">
        <v>0</v>
      </c>
      <c r="K226" s="54">
        <v>0</v>
      </c>
      <c r="L226" s="54">
        <f t="shared" si="16"/>
        <v>0</v>
      </c>
      <c r="M226" s="85">
        <f t="shared" si="20"/>
        <v>18</v>
      </c>
      <c r="N226" s="60">
        <f t="shared" si="21"/>
        <v>-18</v>
      </c>
      <c r="O226" s="60">
        <f t="shared" si="22"/>
        <v>0</v>
      </c>
    </row>
    <row r="227" spans="1:19" ht="12.95" customHeight="1">
      <c r="A227" s="86" t="s">
        <v>946</v>
      </c>
      <c r="B227" s="46" t="s">
        <v>460</v>
      </c>
      <c r="C227" s="46" t="s">
        <v>1290</v>
      </c>
      <c r="D227" s="46" t="s">
        <v>1254</v>
      </c>
      <c r="E227" s="86">
        <v>5</v>
      </c>
      <c r="F227" s="140" t="s">
        <v>1300</v>
      </c>
      <c r="G227" s="60">
        <v>7</v>
      </c>
      <c r="H227" s="60">
        <v>7</v>
      </c>
      <c r="I227" s="60">
        <f t="shared" si="15"/>
        <v>0</v>
      </c>
      <c r="J227" s="60">
        <v>7</v>
      </c>
      <c r="K227" s="54">
        <v>0</v>
      </c>
      <c r="L227" s="54">
        <f t="shared" si="16"/>
        <v>7</v>
      </c>
      <c r="M227" s="85">
        <f t="shared" si="20"/>
        <v>0</v>
      </c>
      <c r="N227" s="60">
        <f t="shared" si="21"/>
        <v>-7</v>
      </c>
      <c r="O227" s="60">
        <f t="shared" si="22"/>
        <v>7</v>
      </c>
    </row>
    <row r="228" spans="1:19" ht="12.95" customHeight="1">
      <c r="A228" s="86" t="s">
        <v>966</v>
      </c>
      <c r="B228" s="46" t="s">
        <v>464</v>
      </c>
      <c r="C228" s="46" t="s">
        <v>1290</v>
      </c>
      <c r="D228" s="46" t="s">
        <v>1254</v>
      </c>
      <c r="E228" s="86">
        <v>5</v>
      </c>
      <c r="F228" s="140" t="s">
        <v>1300</v>
      </c>
      <c r="G228" s="60">
        <v>19</v>
      </c>
      <c r="H228" s="60">
        <v>19</v>
      </c>
      <c r="I228" s="60">
        <f t="shared" si="15"/>
        <v>0</v>
      </c>
      <c r="J228" s="60">
        <v>19</v>
      </c>
      <c r="K228" s="54">
        <v>0</v>
      </c>
      <c r="L228" s="54">
        <f t="shared" si="16"/>
        <v>19</v>
      </c>
      <c r="M228" s="85">
        <f t="shared" si="20"/>
        <v>0</v>
      </c>
      <c r="N228" s="60">
        <f t="shared" si="21"/>
        <v>-19</v>
      </c>
      <c r="O228" s="60">
        <f t="shared" si="22"/>
        <v>19</v>
      </c>
    </row>
    <row r="229" spans="1:19" ht="12.95" customHeight="1">
      <c r="A229" s="86" t="s">
        <v>654</v>
      </c>
      <c r="B229" s="46" t="s">
        <v>40</v>
      </c>
      <c r="C229" s="46" t="s">
        <v>1290</v>
      </c>
      <c r="D229" s="46" t="s">
        <v>1261</v>
      </c>
      <c r="E229" s="86">
        <v>5</v>
      </c>
      <c r="F229" s="140" t="s">
        <v>1300</v>
      </c>
      <c r="G229" s="60">
        <v>49</v>
      </c>
      <c r="H229" s="60">
        <v>49</v>
      </c>
      <c r="I229" s="60">
        <f t="shared" si="15"/>
        <v>0</v>
      </c>
      <c r="J229" s="60">
        <v>49</v>
      </c>
      <c r="K229" s="54">
        <v>0</v>
      </c>
      <c r="L229" s="54">
        <f t="shared" si="16"/>
        <v>49</v>
      </c>
      <c r="M229" s="85">
        <f t="shared" si="20"/>
        <v>0</v>
      </c>
      <c r="N229" s="60">
        <f t="shared" si="21"/>
        <v>-49</v>
      </c>
      <c r="O229" s="60">
        <f t="shared" si="22"/>
        <v>49</v>
      </c>
    </row>
    <row r="230" spans="1:19" ht="12.95" customHeight="1">
      <c r="A230" s="86" t="e">
        <v>#N/A</v>
      </c>
      <c r="B230" s="46" t="s">
        <v>1260</v>
      </c>
      <c r="C230" s="46" t="s">
        <v>1290</v>
      </c>
      <c r="D230" s="46" t="s">
        <v>1261</v>
      </c>
      <c r="E230" s="86">
        <v>5</v>
      </c>
      <c r="F230" s="140" t="s">
        <v>1300</v>
      </c>
      <c r="G230" s="60">
        <v>8</v>
      </c>
      <c r="H230" s="60">
        <v>8</v>
      </c>
      <c r="I230" s="60">
        <f t="shared" si="15"/>
        <v>0</v>
      </c>
      <c r="J230" s="129">
        <v>8</v>
      </c>
      <c r="K230" s="131">
        <v>0</v>
      </c>
      <c r="L230" s="54">
        <f t="shared" si="16"/>
        <v>8</v>
      </c>
      <c r="M230" s="85">
        <f t="shared" si="20"/>
        <v>0</v>
      </c>
      <c r="N230" s="60">
        <f t="shared" si="21"/>
        <v>-8</v>
      </c>
      <c r="O230" s="60">
        <f t="shared" si="22"/>
        <v>8</v>
      </c>
    </row>
    <row r="231" spans="1:19" ht="12.95" customHeight="1">
      <c r="A231" s="86" t="s">
        <v>577</v>
      </c>
      <c r="B231" s="46" t="s">
        <v>544</v>
      </c>
      <c r="C231" s="46" t="s">
        <v>1290</v>
      </c>
      <c r="D231" s="46" t="s">
        <v>1264</v>
      </c>
      <c r="E231" s="86">
        <v>5</v>
      </c>
      <c r="F231" s="140" t="s">
        <v>1300</v>
      </c>
      <c r="G231" s="60">
        <v>21</v>
      </c>
      <c r="H231" s="60">
        <v>21</v>
      </c>
      <c r="I231" s="60">
        <f t="shared" si="15"/>
        <v>0</v>
      </c>
      <c r="J231" s="60">
        <v>0</v>
      </c>
      <c r="K231" s="54">
        <v>0</v>
      </c>
      <c r="L231" s="54">
        <f t="shared" si="16"/>
        <v>0</v>
      </c>
      <c r="M231" s="85">
        <f t="shared" si="20"/>
        <v>21</v>
      </c>
      <c r="N231" s="60">
        <f t="shared" si="21"/>
        <v>-21</v>
      </c>
      <c r="O231" s="60">
        <f t="shared" si="22"/>
        <v>0</v>
      </c>
    </row>
    <row r="232" spans="1:19" ht="12.95" customHeight="1">
      <c r="A232" s="86" t="s">
        <v>635</v>
      </c>
      <c r="B232" s="46" t="s">
        <v>185</v>
      </c>
      <c r="C232" s="46" t="s">
        <v>1290</v>
      </c>
      <c r="D232" s="46" t="s">
        <v>1264</v>
      </c>
      <c r="E232" s="86">
        <v>5</v>
      </c>
      <c r="F232" s="140" t="s">
        <v>1300</v>
      </c>
      <c r="G232" s="60">
        <v>0</v>
      </c>
      <c r="H232" s="60">
        <v>0</v>
      </c>
      <c r="I232" s="60">
        <f t="shared" si="15"/>
        <v>0</v>
      </c>
      <c r="J232" s="60">
        <v>0</v>
      </c>
      <c r="K232" s="54">
        <v>0</v>
      </c>
      <c r="L232" s="54">
        <f t="shared" si="16"/>
        <v>0</v>
      </c>
      <c r="M232" s="85">
        <f t="shared" si="20"/>
        <v>0</v>
      </c>
      <c r="N232" s="60">
        <f t="shared" si="21"/>
        <v>0</v>
      </c>
      <c r="O232" s="60">
        <f t="shared" si="22"/>
        <v>0</v>
      </c>
      <c r="S232" s="26"/>
    </row>
    <row r="233" spans="1:19" ht="12.95" customHeight="1">
      <c r="A233" s="86">
        <v>22829305</v>
      </c>
      <c r="B233" s="46" t="s">
        <v>547</v>
      </c>
      <c r="C233" s="46" t="s">
        <v>1290</v>
      </c>
      <c r="D233" s="46" t="s">
        <v>1259</v>
      </c>
      <c r="E233" s="86">
        <v>5</v>
      </c>
      <c r="F233" s="140" t="s">
        <v>1300</v>
      </c>
      <c r="G233" s="60">
        <v>19</v>
      </c>
      <c r="H233" s="60">
        <v>0</v>
      </c>
      <c r="I233" s="60">
        <f t="shared" si="15"/>
        <v>19</v>
      </c>
      <c r="J233" s="60">
        <v>0</v>
      </c>
      <c r="K233" s="54">
        <v>0</v>
      </c>
      <c r="L233" s="54">
        <f t="shared" si="16"/>
        <v>0</v>
      </c>
      <c r="M233" s="85">
        <f t="shared" si="20"/>
        <v>19</v>
      </c>
      <c r="N233" s="60">
        <f t="shared" si="21"/>
        <v>0</v>
      </c>
      <c r="O233" s="60">
        <f t="shared" si="22"/>
        <v>-19</v>
      </c>
    </row>
    <row r="234" spans="1:19" ht="12.95" customHeight="1">
      <c r="A234" s="86" t="e">
        <v>#N/A</v>
      </c>
      <c r="B234" s="46" t="s">
        <v>513</v>
      </c>
      <c r="C234" s="46" t="s">
        <v>1290</v>
      </c>
      <c r="D234" s="46" t="s">
        <v>1259</v>
      </c>
      <c r="E234" s="86">
        <v>5</v>
      </c>
      <c r="F234" s="140" t="s">
        <v>1300</v>
      </c>
      <c r="G234" s="60">
        <v>2</v>
      </c>
      <c r="H234" s="60">
        <v>1</v>
      </c>
      <c r="I234" s="60">
        <f t="shared" si="15"/>
        <v>1</v>
      </c>
      <c r="J234" s="60">
        <v>0</v>
      </c>
      <c r="K234" s="54">
        <v>0</v>
      </c>
      <c r="L234" s="54">
        <f t="shared" si="16"/>
        <v>0</v>
      </c>
      <c r="M234" s="85">
        <f t="shared" si="20"/>
        <v>2</v>
      </c>
      <c r="N234" s="60">
        <f t="shared" si="21"/>
        <v>-1</v>
      </c>
      <c r="O234" s="60">
        <f t="shared" si="22"/>
        <v>-1</v>
      </c>
    </row>
    <row r="235" spans="1:19" ht="12.95" customHeight="1">
      <c r="A235" s="86" t="s">
        <v>1048</v>
      </c>
      <c r="B235" s="46" t="s">
        <v>479</v>
      </c>
      <c r="C235" s="46" t="s">
        <v>1290</v>
      </c>
      <c r="D235" s="46" t="s">
        <v>1258</v>
      </c>
      <c r="E235" s="86">
        <v>6</v>
      </c>
      <c r="F235" s="140" t="s">
        <v>1306</v>
      </c>
      <c r="G235" s="60">
        <v>5</v>
      </c>
      <c r="H235" s="60">
        <v>5</v>
      </c>
      <c r="I235" s="60">
        <f t="shared" si="15"/>
        <v>0</v>
      </c>
      <c r="J235" s="60">
        <v>5</v>
      </c>
      <c r="K235" s="54">
        <v>0</v>
      </c>
      <c r="L235" s="54">
        <f t="shared" si="16"/>
        <v>5</v>
      </c>
      <c r="M235" s="85">
        <f t="shared" si="20"/>
        <v>0</v>
      </c>
      <c r="N235" s="60">
        <f t="shared" si="21"/>
        <v>-5</v>
      </c>
      <c r="O235" s="60">
        <f t="shared" si="22"/>
        <v>5</v>
      </c>
    </row>
    <row r="236" spans="1:19" ht="12.95" customHeight="1">
      <c r="A236" s="86" t="s">
        <v>734</v>
      </c>
      <c r="B236" s="46" t="s">
        <v>1123</v>
      </c>
      <c r="C236" s="46" t="s">
        <v>1290</v>
      </c>
      <c r="D236" s="46" t="s">
        <v>1261</v>
      </c>
      <c r="E236" s="86">
        <v>6</v>
      </c>
      <c r="F236" s="140" t="s">
        <v>1301</v>
      </c>
      <c r="G236" s="60">
        <v>55</v>
      </c>
      <c r="H236" s="60">
        <v>0</v>
      </c>
      <c r="I236" s="60">
        <f t="shared" si="15"/>
        <v>55</v>
      </c>
      <c r="J236" s="60">
        <v>30</v>
      </c>
      <c r="K236" s="54">
        <v>0</v>
      </c>
      <c r="L236" s="54">
        <f t="shared" si="16"/>
        <v>30</v>
      </c>
      <c r="M236" s="85">
        <f t="shared" si="20"/>
        <v>25</v>
      </c>
      <c r="N236" s="60">
        <f t="shared" si="21"/>
        <v>0</v>
      </c>
      <c r="O236" s="60">
        <f t="shared" si="22"/>
        <v>-25</v>
      </c>
    </row>
    <row r="239" spans="1:19" ht="12.95" hidden="1" customHeight="1">
      <c r="B239" s="30" t="s">
        <v>447</v>
      </c>
      <c r="C239" s="30"/>
      <c r="D239" s="30"/>
      <c r="E239" s="82"/>
      <c r="F239" s="142"/>
      <c r="G239" s="51">
        <v>108</v>
      </c>
      <c r="I239" s="51" t="s">
        <v>40</v>
      </c>
      <c r="J239" s="51"/>
      <c r="K239" s="57"/>
      <c r="L239" s="57">
        <v>49</v>
      </c>
    </row>
    <row r="240" spans="1:19" ht="12.95" hidden="1" customHeight="1">
      <c r="B240" s="30" t="s">
        <v>48</v>
      </c>
      <c r="C240" s="30"/>
      <c r="D240" s="30"/>
      <c r="E240" s="82"/>
      <c r="F240" s="142"/>
      <c r="G240" s="51">
        <v>55</v>
      </c>
      <c r="I240" s="51" t="s">
        <v>504</v>
      </c>
      <c r="J240" s="51"/>
      <c r="K240" s="57"/>
      <c r="L240" s="57">
        <v>21</v>
      </c>
    </row>
    <row r="241" spans="2:12" ht="12.95" hidden="1" customHeight="1">
      <c r="B241" s="30" t="s">
        <v>40</v>
      </c>
      <c r="C241" s="30"/>
      <c r="D241" s="30"/>
      <c r="E241" s="82"/>
      <c r="F241" s="142"/>
      <c r="G241" s="51">
        <v>49</v>
      </c>
      <c r="I241" s="51" t="s">
        <v>464</v>
      </c>
      <c r="J241" s="51"/>
      <c r="K241" s="57"/>
      <c r="L241" s="57">
        <v>19</v>
      </c>
    </row>
    <row r="242" spans="2:12" ht="12.95" hidden="1" customHeight="1">
      <c r="B242" s="30" t="s">
        <v>32</v>
      </c>
      <c r="C242" s="30"/>
      <c r="D242" s="30"/>
      <c r="E242" s="82"/>
      <c r="F242" s="142"/>
      <c r="G242" s="51">
        <v>21</v>
      </c>
      <c r="I242" s="51" t="s">
        <v>505</v>
      </c>
      <c r="J242" s="51"/>
      <c r="K242" s="57"/>
      <c r="L242" s="57">
        <v>18</v>
      </c>
    </row>
    <row r="243" spans="2:12" ht="12.95" hidden="1" customHeight="1">
      <c r="B243" s="30" t="s">
        <v>464</v>
      </c>
      <c r="C243" s="30"/>
      <c r="D243" s="30"/>
      <c r="E243" s="82"/>
      <c r="F243" s="142"/>
      <c r="G243" s="51">
        <v>19</v>
      </c>
      <c r="I243" s="51" t="s">
        <v>507</v>
      </c>
      <c r="J243" s="51"/>
      <c r="K243" s="57"/>
      <c r="L243" s="57">
        <v>8</v>
      </c>
    </row>
    <row r="244" spans="2:12" ht="12.95" hidden="1" customHeight="1">
      <c r="B244" s="30" t="s">
        <v>547</v>
      </c>
      <c r="C244" s="30"/>
      <c r="D244" s="30"/>
      <c r="E244" s="82"/>
      <c r="F244" s="142"/>
      <c r="G244" s="51">
        <v>19</v>
      </c>
      <c r="I244" s="51" t="s">
        <v>460</v>
      </c>
      <c r="J244" s="51"/>
      <c r="K244" s="57"/>
      <c r="L244" s="57">
        <v>7</v>
      </c>
    </row>
    <row r="245" spans="2:12" ht="12.95" hidden="1" customHeight="1">
      <c r="B245" s="30" t="s">
        <v>505</v>
      </c>
      <c r="C245" s="30"/>
      <c r="D245" s="30"/>
      <c r="E245" s="82"/>
      <c r="F245" s="142"/>
      <c r="G245" s="51">
        <v>18</v>
      </c>
      <c r="I245" s="49" t="s">
        <v>514</v>
      </c>
      <c r="L245" s="50">
        <v>6</v>
      </c>
    </row>
    <row r="246" spans="2:12" ht="12.95" hidden="1" customHeight="1">
      <c r="B246" s="30" t="s">
        <v>506</v>
      </c>
      <c r="C246" s="30"/>
      <c r="D246" s="30"/>
      <c r="E246" s="82"/>
      <c r="F246" s="142"/>
      <c r="G246" s="51">
        <v>16</v>
      </c>
      <c r="I246" s="51" t="s">
        <v>479</v>
      </c>
      <c r="J246" s="51"/>
      <c r="K246" s="57"/>
      <c r="L246" s="57">
        <v>5</v>
      </c>
    </row>
    <row r="247" spans="2:12" ht="12.95" hidden="1" customHeight="1">
      <c r="B247" s="30" t="s">
        <v>546</v>
      </c>
      <c r="C247" s="30"/>
      <c r="D247" s="30"/>
      <c r="E247" s="82"/>
      <c r="F247" s="142"/>
      <c r="G247" s="51">
        <v>8</v>
      </c>
      <c r="I247" s="51" t="s">
        <v>509</v>
      </c>
      <c r="J247" s="51"/>
      <c r="K247" s="57"/>
      <c r="L247" s="57">
        <v>4</v>
      </c>
    </row>
    <row r="248" spans="2:12" ht="12.95" hidden="1" customHeight="1">
      <c r="B248" s="30" t="s">
        <v>460</v>
      </c>
      <c r="C248" s="30"/>
      <c r="D248" s="30"/>
      <c r="E248" s="82"/>
      <c r="F248" s="142"/>
      <c r="G248" s="51">
        <v>7</v>
      </c>
      <c r="I248" s="51" t="s">
        <v>508</v>
      </c>
      <c r="J248" s="51"/>
      <c r="K248" s="57"/>
      <c r="L248" s="57">
        <v>4</v>
      </c>
    </row>
    <row r="249" spans="2:12" ht="12.95" hidden="1" customHeight="1">
      <c r="B249" s="30" t="s">
        <v>479</v>
      </c>
      <c r="C249" s="30"/>
      <c r="D249" s="30"/>
      <c r="E249" s="82"/>
      <c r="F249" s="142"/>
      <c r="G249" s="51">
        <v>5</v>
      </c>
      <c r="I249" s="51" t="s">
        <v>510</v>
      </c>
      <c r="J249" s="51"/>
      <c r="K249" s="57"/>
      <c r="L249" s="57">
        <v>3</v>
      </c>
    </row>
    <row r="250" spans="2:12" ht="12.95" hidden="1" customHeight="1">
      <c r="B250" s="30" t="s">
        <v>549</v>
      </c>
      <c r="C250" s="30"/>
      <c r="D250" s="30"/>
      <c r="E250" s="82"/>
      <c r="F250" s="142"/>
      <c r="G250" s="51">
        <v>4</v>
      </c>
      <c r="I250" s="51" t="s">
        <v>511</v>
      </c>
      <c r="J250" s="51"/>
      <c r="K250" s="57"/>
      <c r="L250" s="57">
        <v>2</v>
      </c>
    </row>
    <row r="251" spans="2:12" ht="12.95" hidden="1" customHeight="1">
      <c r="B251" s="30" t="s">
        <v>509</v>
      </c>
      <c r="C251" s="30"/>
      <c r="D251" s="30"/>
      <c r="E251" s="82"/>
      <c r="F251" s="142"/>
      <c r="G251" s="51">
        <v>4</v>
      </c>
      <c r="I251" s="51" t="s">
        <v>512</v>
      </c>
      <c r="J251" s="51"/>
      <c r="K251" s="57"/>
      <c r="L251" s="57">
        <v>2</v>
      </c>
    </row>
    <row r="252" spans="2:12" ht="12.95" hidden="1" customHeight="1">
      <c r="B252" s="30" t="s">
        <v>510</v>
      </c>
      <c r="C252" s="30"/>
      <c r="D252" s="30"/>
      <c r="E252" s="82"/>
      <c r="F252" s="142"/>
      <c r="G252" s="51">
        <v>3</v>
      </c>
      <c r="I252" s="51" t="s">
        <v>513</v>
      </c>
      <c r="J252" s="51"/>
      <c r="K252" s="57"/>
      <c r="L252" s="57">
        <v>2</v>
      </c>
    </row>
    <row r="253" spans="2:12" ht="12.95" hidden="1" customHeight="1">
      <c r="B253" s="30" t="s">
        <v>511</v>
      </c>
      <c r="C253" s="30"/>
      <c r="D253" s="30"/>
      <c r="E253" s="82"/>
      <c r="F253" s="142"/>
      <c r="G253" s="51">
        <v>2</v>
      </c>
      <c r="I253" s="49" t="s">
        <v>515</v>
      </c>
      <c r="L253" s="50">
        <v>1</v>
      </c>
    </row>
    <row r="254" spans="2:12" ht="12.95" hidden="1" customHeight="1">
      <c r="B254" s="30" t="s">
        <v>512</v>
      </c>
      <c r="C254" s="30"/>
      <c r="D254" s="30"/>
      <c r="E254" s="82"/>
      <c r="F254" s="142"/>
      <c r="G254" s="51">
        <v>2</v>
      </c>
    </row>
    <row r="255" spans="2:12" ht="12.95" hidden="1" customHeight="1">
      <c r="B255" s="30" t="s">
        <v>513</v>
      </c>
      <c r="C255" s="30"/>
      <c r="D255" s="30"/>
      <c r="E255" s="82"/>
      <c r="F255" s="142"/>
      <c r="G255" s="51">
        <v>2</v>
      </c>
    </row>
    <row r="256" spans="2:12" ht="12.95" hidden="1" customHeight="1"/>
  </sheetData>
  <autoFilter ref="A2:Y237">
    <sortState ref="A3:U237">
      <sortCondition ref="E2:E237"/>
    </sortState>
  </autoFilter>
  <phoneticPr fontId="8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1"/>
  <sheetViews>
    <sheetView workbookViewId="0">
      <pane ySplit="2" topLeftCell="A3" activePane="bottomLeft" state="frozen"/>
      <selection pane="bottomLeft" activeCell="B24" sqref="B24"/>
    </sheetView>
  </sheetViews>
  <sheetFormatPr defaultColWidth="8.75" defaultRowHeight="12.95" customHeight="1"/>
  <cols>
    <col min="1" max="1" width="10" style="46" customWidth="1"/>
    <col min="2" max="2" width="58" style="46" customWidth="1"/>
    <col min="3" max="3" width="12.375" style="46" customWidth="1"/>
    <col min="4" max="4" width="14" style="46" customWidth="1"/>
    <col min="5" max="5" width="3" style="86" customWidth="1"/>
    <col min="6" max="6" width="12.625" style="140" customWidth="1"/>
    <col min="7" max="15" width="6.625" style="60" customWidth="1"/>
    <col min="16" max="16" width="27.125" style="46" customWidth="1"/>
    <col min="17" max="16384" width="8.75" style="46"/>
  </cols>
  <sheetData>
    <row r="1" spans="1:18" ht="12.95" customHeight="1">
      <c r="A1" s="39" t="s">
        <v>391</v>
      </c>
      <c r="B1" s="39"/>
      <c r="C1" s="39"/>
      <c r="D1" s="39"/>
      <c r="G1" s="145" t="s">
        <v>14</v>
      </c>
      <c r="H1" s="145" t="s">
        <v>14</v>
      </c>
      <c r="I1" s="145" t="s">
        <v>14</v>
      </c>
      <c r="J1" s="145" t="s">
        <v>15</v>
      </c>
      <c r="K1" s="145" t="s">
        <v>373</v>
      </c>
      <c r="L1" s="145" t="s">
        <v>473</v>
      </c>
      <c r="M1" s="151" t="s">
        <v>500</v>
      </c>
      <c r="N1" s="151" t="s">
        <v>16</v>
      </c>
      <c r="O1" s="152" t="s">
        <v>503</v>
      </c>
      <c r="P1" s="39"/>
      <c r="Q1" s="39"/>
      <c r="R1" s="39"/>
    </row>
    <row r="2" spans="1:18" ht="12.95" customHeight="1">
      <c r="A2" s="153" t="s">
        <v>1397</v>
      </c>
      <c r="B2" s="153" t="s">
        <v>1398</v>
      </c>
      <c r="C2" s="86" t="s">
        <v>1399</v>
      </c>
      <c r="D2" s="153" t="s">
        <v>1400</v>
      </c>
      <c r="E2" s="153"/>
      <c r="F2" s="154" t="s">
        <v>1401</v>
      </c>
      <c r="G2" s="155" t="s">
        <v>383</v>
      </c>
      <c r="H2" s="155" t="s">
        <v>382</v>
      </c>
      <c r="I2" s="155" t="s">
        <v>435</v>
      </c>
      <c r="J2" s="155" t="s">
        <v>434</v>
      </c>
      <c r="K2" s="155" t="s">
        <v>382</v>
      </c>
      <c r="L2" s="155" t="s">
        <v>474</v>
      </c>
      <c r="M2" s="155" t="s">
        <v>501</v>
      </c>
      <c r="N2" s="155" t="s">
        <v>448</v>
      </c>
      <c r="O2" s="155" t="s">
        <v>502</v>
      </c>
    </row>
    <row r="3" spans="1:18" ht="12.95" customHeight="1">
      <c r="A3" s="39" t="s">
        <v>582</v>
      </c>
      <c r="B3" s="25" t="s">
        <v>23</v>
      </c>
      <c r="C3" s="47" t="s">
        <v>1292</v>
      </c>
      <c r="D3" s="47" t="s">
        <v>581</v>
      </c>
      <c r="E3" s="86">
        <v>1</v>
      </c>
      <c r="F3" s="150" t="s">
        <v>1091</v>
      </c>
      <c r="G3" s="54">
        <v>68</v>
      </c>
      <c r="H3" s="54">
        <v>66</v>
      </c>
      <c r="I3" s="54">
        <f t="shared" ref="I3:I66" si="0">G3-H3</f>
        <v>2</v>
      </c>
      <c r="J3" s="54">
        <v>68</v>
      </c>
      <c r="K3" s="85">
        <v>66</v>
      </c>
      <c r="L3" s="85">
        <f t="shared" ref="L3:L66" si="1">J3-K3</f>
        <v>2</v>
      </c>
      <c r="M3" s="85">
        <f t="shared" ref="M3:M66" si="2">J3-G3</f>
        <v>0</v>
      </c>
      <c r="N3" s="54">
        <f t="shared" ref="N3:N66" si="3">K3-H3</f>
        <v>0</v>
      </c>
      <c r="O3" s="54">
        <f t="shared" ref="O3:O66" si="4">L3-I3</f>
        <v>0</v>
      </c>
      <c r="P3" s="43"/>
      <c r="Q3" s="33"/>
      <c r="R3" s="34"/>
    </row>
    <row r="4" spans="1:18" ht="12.95" customHeight="1">
      <c r="A4" s="39" t="s">
        <v>613</v>
      </c>
      <c r="B4" s="25" t="s">
        <v>21</v>
      </c>
      <c r="C4" s="47" t="s">
        <v>1291</v>
      </c>
      <c r="D4" s="47" t="s">
        <v>573</v>
      </c>
      <c r="E4" s="86">
        <v>1</v>
      </c>
      <c r="F4" s="150" t="s">
        <v>1091</v>
      </c>
      <c r="G4" s="54">
        <v>714</v>
      </c>
      <c r="H4" s="54">
        <v>714</v>
      </c>
      <c r="I4" s="54">
        <f t="shared" si="0"/>
        <v>0</v>
      </c>
      <c r="J4" s="54">
        <v>714</v>
      </c>
      <c r="K4" s="85">
        <v>714</v>
      </c>
      <c r="L4" s="85">
        <f t="shared" si="1"/>
        <v>0</v>
      </c>
      <c r="M4" s="85">
        <f t="shared" si="2"/>
        <v>0</v>
      </c>
      <c r="N4" s="54">
        <f t="shared" si="3"/>
        <v>0</v>
      </c>
      <c r="O4" s="54">
        <f t="shared" si="4"/>
        <v>0</v>
      </c>
      <c r="P4" s="43"/>
      <c r="Q4" s="33"/>
      <c r="R4" s="34"/>
    </row>
    <row r="5" spans="1:18" ht="12.95" customHeight="1">
      <c r="A5" s="39" t="s">
        <v>575</v>
      </c>
      <c r="B5" s="25" t="s">
        <v>19</v>
      </c>
      <c r="C5" s="47" t="s">
        <v>1291</v>
      </c>
      <c r="D5" s="47" t="s">
        <v>570</v>
      </c>
      <c r="E5" s="86">
        <v>1</v>
      </c>
      <c r="F5" s="150" t="s">
        <v>1091</v>
      </c>
      <c r="G5" s="54">
        <v>23</v>
      </c>
      <c r="H5" s="54">
        <v>23</v>
      </c>
      <c r="I5" s="54">
        <f t="shared" si="0"/>
        <v>0</v>
      </c>
      <c r="J5" s="54">
        <v>23</v>
      </c>
      <c r="K5" s="85">
        <v>23</v>
      </c>
      <c r="L5" s="85">
        <f t="shared" si="1"/>
        <v>0</v>
      </c>
      <c r="M5" s="85">
        <f t="shared" si="2"/>
        <v>0</v>
      </c>
      <c r="N5" s="54">
        <f t="shared" si="3"/>
        <v>0</v>
      </c>
      <c r="O5" s="54">
        <f t="shared" si="4"/>
        <v>0</v>
      </c>
      <c r="P5" s="43"/>
      <c r="Q5" s="33"/>
      <c r="R5" s="34"/>
    </row>
    <row r="6" spans="1:18" ht="12.95" customHeight="1">
      <c r="A6" s="39" t="s">
        <v>643</v>
      </c>
      <c r="B6" s="25" t="s">
        <v>28</v>
      </c>
      <c r="C6" s="47" t="s">
        <v>1291</v>
      </c>
      <c r="D6" s="47" t="s">
        <v>570</v>
      </c>
      <c r="E6" s="86">
        <v>1</v>
      </c>
      <c r="F6" s="150" t="s">
        <v>1091</v>
      </c>
      <c r="G6" s="54">
        <v>828</v>
      </c>
      <c r="H6" s="54">
        <v>822</v>
      </c>
      <c r="I6" s="54">
        <f t="shared" si="0"/>
        <v>6</v>
      </c>
      <c r="J6" s="54">
        <v>828</v>
      </c>
      <c r="K6" s="85">
        <v>816</v>
      </c>
      <c r="L6" s="85">
        <f t="shared" si="1"/>
        <v>12</v>
      </c>
      <c r="M6" s="85">
        <f t="shared" si="2"/>
        <v>0</v>
      </c>
      <c r="N6" s="54">
        <f t="shared" si="3"/>
        <v>-6</v>
      </c>
      <c r="O6" s="54">
        <f t="shared" si="4"/>
        <v>6</v>
      </c>
      <c r="P6" s="43"/>
      <c r="Q6" s="33"/>
      <c r="R6" s="34"/>
    </row>
    <row r="7" spans="1:18" ht="12.95" customHeight="1">
      <c r="A7" s="39" t="s">
        <v>685</v>
      </c>
      <c r="B7" s="25" t="s">
        <v>26</v>
      </c>
      <c r="C7" s="47" t="s">
        <v>1291</v>
      </c>
      <c r="D7" s="47" t="s">
        <v>573</v>
      </c>
      <c r="E7" s="86">
        <v>1</v>
      </c>
      <c r="F7" s="150" t="s">
        <v>1091</v>
      </c>
      <c r="G7" s="54">
        <v>642</v>
      </c>
      <c r="H7" s="54">
        <v>642</v>
      </c>
      <c r="I7" s="54">
        <f t="shared" si="0"/>
        <v>0</v>
      </c>
      <c r="J7" s="54">
        <v>642</v>
      </c>
      <c r="K7" s="85">
        <v>642</v>
      </c>
      <c r="L7" s="85">
        <f t="shared" si="1"/>
        <v>0</v>
      </c>
      <c r="M7" s="85">
        <f t="shared" si="2"/>
        <v>0</v>
      </c>
      <c r="N7" s="54">
        <f t="shared" si="3"/>
        <v>0</v>
      </c>
      <c r="O7" s="54">
        <f t="shared" si="4"/>
        <v>0</v>
      </c>
      <c r="P7" s="43"/>
      <c r="Q7" s="33"/>
      <c r="R7" s="34"/>
    </row>
    <row r="8" spans="1:18" ht="12.95" customHeight="1">
      <c r="A8" s="39" t="s">
        <v>747</v>
      </c>
      <c r="B8" s="25" t="s">
        <v>29</v>
      </c>
      <c r="C8" s="47" t="s">
        <v>1291</v>
      </c>
      <c r="D8" s="47" t="s">
        <v>570</v>
      </c>
      <c r="E8" s="86">
        <v>1</v>
      </c>
      <c r="F8" s="150" t="s">
        <v>1091</v>
      </c>
      <c r="G8" s="54">
        <v>119</v>
      </c>
      <c r="H8" s="54">
        <v>114</v>
      </c>
      <c r="I8" s="54">
        <f t="shared" si="0"/>
        <v>5</v>
      </c>
      <c r="J8" s="54">
        <v>119</v>
      </c>
      <c r="K8" s="85">
        <v>113</v>
      </c>
      <c r="L8" s="85">
        <f t="shared" si="1"/>
        <v>6</v>
      </c>
      <c r="M8" s="85">
        <f t="shared" si="2"/>
        <v>0</v>
      </c>
      <c r="N8" s="54">
        <f t="shared" si="3"/>
        <v>-1</v>
      </c>
      <c r="O8" s="54">
        <f t="shared" si="4"/>
        <v>1</v>
      </c>
      <c r="P8" s="43"/>
      <c r="Q8" s="33"/>
      <c r="R8" s="34"/>
    </row>
    <row r="9" spans="1:18" ht="12.95" customHeight="1">
      <c r="A9" s="39" t="s">
        <v>620</v>
      </c>
      <c r="B9" s="25" t="s">
        <v>1414</v>
      </c>
      <c r="C9" s="47" t="s">
        <v>1291</v>
      </c>
      <c r="D9" s="47" t="s">
        <v>570</v>
      </c>
      <c r="E9" s="86">
        <v>1</v>
      </c>
      <c r="F9" s="150" t="s">
        <v>1091</v>
      </c>
      <c r="G9" s="54">
        <v>103</v>
      </c>
      <c r="H9" s="54">
        <v>99</v>
      </c>
      <c r="I9" s="54">
        <f t="shared" si="0"/>
        <v>4</v>
      </c>
      <c r="J9" s="54">
        <v>8</v>
      </c>
      <c r="K9" s="85">
        <v>8</v>
      </c>
      <c r="L9" s="85">
        <f t="shared" si="1"/>
        <v>0</v>
      </c>
      <c r="M9" s="85">
        <f t="shared" si="2"/>
        <v>-95</v>
      </c>
      <c r="N9" s="54">
        <f t="shared" si="3"/>
        <v>-91</v>
      </c>
      <c r="O9" s="54">
        <f t="shared" si="4"/>
        <v>-4</v>
      </c>
      <c r="P9" s="43"/>
      <c r="Q9" s="33"/>
      <c r="R9" s="34"/>
    </row>
    <row r="10" spans="1:18" ht="12.95" customHeight="1">
      <c r="A10" s="146" t="s">
        <v>1352</v>
      </c>
      <c r="B10" s="25" t="s">
        <v>1069</v>
      </c>
      <c r="C10" s="47" t="s">
        <v>1291</v>
      </c>
      <c r="D10" s="47" t="s">
        <v>1070</v>
      </c>
      <c r="E10" s="86">
        <v>1</v>
      </c>
      <c r="F10" s="150" t="s">
        <v>1091</v>
      </c>
      <c r="G10" s="54">
        <v>100</v>
      </c>
      <c r="H10" s="54">
        <v>100</v>
      </c>
      <c r="I10" s="54">
        <f t="shared" si="0"/>
        <v>0</v>
      </c>
      <c r="J10" s="54">
        <v>108</v>
      </c>
      <c r="K10" s="85">
        <v>100</v>
      </c>
      <c r="L10" s="85">
        <f t="shared" si="1"/>
        <v>8</v>
      </c>
      <c r="M10" s="85">
        <f t="shared" si="2"/>
        <v>8</v>
      </c>
      <c r="N10" s="54">
        <f t="shared" si="3"/>
        <v>0</v>
      </c>
      <c r="O10" s="54">
        <f t="shared" si="4"/>
        <v>8</v>
      </c>
      <c r="P10" s="43"/>
      <c r="Q10" s="33"/>
      <c r="R10" s="34"/>
    </row>
    <row r="11" spans="1:18" ht="12.95" customHeight="1">
      <c r="A11" s="39" t="s">
        <v>612</v>
      </c>
      <c r="B11" s="25" t="s">
        <v>1280</v>
      </c>
      <c r="C11" s="47" t="s">
        <v>1291</v>
      </c>
      <c r="D11" s="47" t="s">
        <v>573</v>
      </c>
      <c r="E11" s="86">
        <v>1</v>
      </c>
      <c r="F11" s="150" t="s">
        <v>1091</v>
      </c>
      <c r="G11" s="54">
        <v>4</v>
      </c>
      <c r="H11" s="54">
        <v>4</v>
      </c>
      <c r="I11" s="54">
        <f t="shared" si="0"/>
        <v>0</v>
      </c>
      <c r="J11" s="54">
        <v>4</v>
      </c>
      <c r="K11" s="85">
        <v>4</v>
      </c>
      <c r="L11" s="85">
        <f t="shared" si="1"/>
        <v>0</v>
      </c>
      <c r="M11" s="85">
        <f t="shared" si="2"/>
        <v>0</v>
      </c>
      <c r="N11" s="54">
        <f t="shared" si="3"/>
        <v>0</v>
      </c>
      <c r="O11" s="54">
        <f t="shared" si="4"/>
        <v>0</v>
      </c>
      <c r="P11" s="43"/>
      <c r="Q11" s="33"/>
      <c r="R11" s="34"/>
    </row>
    <row r="12" spans="1:18" ht="12.95" customHeight="1">
      <c r="A12" s="39" t="s">
        <v>587</v>
      </c>
      <c r="B12" s="25" t="s">
        <v>22</v>
      </c>
      <c r="C12" s="47" t="s">
        <v>1292</v>
      </c>
      <c r="D12" s="47" t="s">
        <v>568</v>
      </c>
      <c r="E12" s="86">
        <v>1</v>
      </c>
      <c r="F12" s="150" t="s">
        <v>1091</v>
      </c>
      <c r="G12" s="54">
        <v>55</v>
      </c>
      <c r="H12" s="54">
        <v>54</v>
      </c>
      <c r="I12" s="54">
        <f t="shared" si="0"/>
        <v>1</v>
      </c>
      <c r="J12" s="54">
        <v>88</v>
      </c>
      <c r="K12" s="85">
        <v>87</v>
      </c>
      <c r="L12" s="85">
        <f t="shared" si="1"/>
        <v>1</v>
      </c>
      <c r="M12" s="85">
        <f t="shared" si="2"/>
        <v>33</v>
      </c>
      <c r="N12" s="54">
        <f t="shared" si="3"/>
        <v>33</v>
      </c>
      <c r="O12" s="54">
        <f t="shared" si="4"/>
        <v>0</v>
      </c>
      <c r="P12" s="43"/>
      <c r="Q12" s="33"/>
      <c r="R12" s="34"/>
    </row>
    <row r="13" spans="1:18" ht="12.95" customHeight="1">
      <c r="A13" s="39" t="s">
        <v>592</v>
      </c>
      <c r="B13" s="25" t="s">
        <v>25</v>
      </c>
      <c r="C13" s="47" t="s">
        <v>1292</v>
      </c>
      <c r="D13" s="47" t="s">
        <v>591</v>
      </c>
      <c r="E13" s="86">
        <v>1</v>
      </c>
      <c r="F13" s="150" t="s">
        <v>1091</v>
      </c>
      <c r="G13" s="54">
        <v>7</v>
      </c>
      <c r="H13" s="54">
        <v>7</v>
      </c>
      <c r="I13" s="54">
        <f t="shared" si="0"/>
        <v>0</v>
      </c>
      <c r="J13" s="54">
        <v>7</v>
      </c>
      <c r="K13" s="85">
        <v>7</v>
      </c>
      <c r="L13" s="85">
        <f t="shared" si="1"/>
        <v>0</v>
      </c>
      <c r="M13" s="85">
        <f t="shared" si="2"/>
        <v>0</v>
      </c>
      <c r="N13" s="54">
        <f t="shared" si="3"/>
        <v>0</v>
      </c>
      <c r="O13" s="54">
        <f t="shared" si="4"/>
        <v>0</v>
      </c>
      <c r="P13" s="43"/>
      <c r="Q13" s="33"/>
      <c r="R13" s="34"/>
    </row>
    <row r="14" spans="1:18" ht="12.95" customHeight="1">
      <c r="A14" s="39" t="s">
        <v>618</v>
      </c>
      <c r="B14" s="25" t="s">
        <v>24</v>
      </c>
      <c r="C14" s="47" t="s">
        <v>1291</v>
      </c>
      <c r="D14" s="47" t="s">
        <v>570</v>
      </c>
      <c r="E14" s="86">
        <v>1</v>
      </c>
      <c r="F14" s="150" t="s">
        <v>1091</v>
      </c>
      <c r="G14" s="54">
        <v>12</v>
      </c>
      <c r="H14" s="54">
        <v>12</v>
      </c>
      <c r="I14" s="54">
        <f t="shared" si="0"/>
        <v>0</v>
      </c>
      <c r="J14" s="54">
        <v>12</v>
      </c>
      <c r="K14" s="85">
        <v>12</v>
      </c>
      <c r="L14" s="85">
        <f t="shared" si="1"/>
        <v>0</v>
      </c>
      <c r="M14" s="85">
        <f t="shared" si="2"/>
        <v>0</v>
      </c>
      <c r="N14" s="54">
        <f t="shared" si="3"/>
        <v>0</v>
      </c>
      <c r="O14" s="54">
        <f t="shared" si="4"/>
        <v>0</v>
      </c>
      <c r="P14" s="43"/>
      <c r="Q14" s="33"/>
      <c r="R14" s="34"/>
    </row>
    <row r="15" spans="1:18" ht="12.95" customHeight="1">
      <c r="A15" s="39" t="s">
        <v>569</v>
      </c>
      <c r="B15" s="25" t="s">
        <v>18</v>
      </c>
      <c r="C15" s="47" t="s">
        <v>1292</v>
      </c>
      <c r="D15" s="47" t="s">
        <v>1073</v>
      </c>
      <c r="E15" s="86">
        <v>1</v>
      </c>
      <c r="F15" s="150" t="s">
        <v>1091</v>
      </c>
      <c r="G15" s="54">
        <v>4</v>
      </c>
      <c r="H15" s="54">
        <v>4</v>
      </c>
      <c r="I15" s="54">
        <f t="shared" si="0"/>
        <v>0</v>
      </c>
      <c r="J15" s="54">
        <v>4</v>
      </c>
      <c r="K15" s="85">
        <v>4</v>
      </c>
      <c r="L15" s="85">
        <f t="shared" si="1"/>
        <v>0</v>
      </c>
      <c r="M15" s="85">
        <f t="shared" si="2"/>
        <v>0</v>
      </c>
      <c r="N15" s="54">
        <f t="shared" si="3"/>
        <v>0</v>
      </c>
      <c r="O15" s="54">
        <f t="shared" si="4"/>
        <v>0</v>
      </c>
      <c r="P15" s="43"/>
      <c r="Q15" s="33"/>
      <c r="R15" s="34"/>
    </row>
    <row r="16" spans="1:18" ht="12.95" customHeight="1">
      <c r="A16" s="146" t="s">
        <v>1354</v>
      </c>
      <c r="B16" s="25" t="s">
        <v>1059</v>
      </c>
      <c r="C16" s="47" t="s">
        <v>1291</v>
      </c>
      <c r="D16" s="47" t="s">
        <v>1074</v>
      </c>
      <c r="E16" s="86">
        <v>1</v>
      </c>
      <c r="F16" s="150" t="s">
        <v>1091</v>
      </c>
      <c r="G16" s="54">
        <v>6</v>
      </c>
      <c r="H16" s="54">
        <v>6</v>
      </c>
      <c r="I16" s="54">
        <f t="shared" si="0"/>
        <v>0</v>
      </c>
      <c r="J16" s="54">
        <v>6</v>
      </c>
      <c r="K16" s="85">
        <v>6</v>
      </c>
      <c r="L16" s="85">
        <f t="shared" si="1"/>
        <v>0</v>
      </c>
      <c r="M16" s="85">
        <f t="shared" si="2"/>
        <v>0</v>
      </c>
      <c r="N16" s="54">
        <f t="shared" si="3"/>
        <v>0</v>
      </c>
      <c r="O16" s="54">
        <f t="shared" si="4"/>
        <v>0</v>
      </c>
      <c r="P16" s="43"/>
      <c r="Q16" s="33"/>
      <c r="R16" s="34"/>
    </row>
    <row r="17" spans="1:18" ht="12.95" customHeight="1">
      <c r="A17" s="146" t="s">
        <v>1364</v>
      </c>
      <c r="B17" s="25" t="s">
        <v>1057</v>
      </c>
      <c r="C17" s="47" t="s">
        <v>1291</v>
      </c>
      <c r="D17" s="47" t="s">
        <v>1071</v>
      </c>
      <c r="E17" s="86">
        <v>1</v>
      </c>
      <c r="F17" s="150" t="s">
        <v>1091</v>
      </c>
      <c r="G17" s="54">
        <v>0</v>
      </c>
      <c r="H17" s="54">
        <v>0</v>
      </c>
      <c r="I17" s="54">
        <f t="shared" si="0"/>
        <v>0</v>
      </c>
      <c r="J17" s="54">
        <v>0</v>
      </c>
      <c r="K17" s="85">
        <v>0</v>
      </c>
      <c r="L17" s="85">
        <f t="shared" si="1"/>
        <v>0</v>
      </c>
      <c r="M17" s="85">
        <f t="shared" si="2"/>
        <v>0</v>
      </c>
      <c r="N17" s="54">
        <f t="shared" si="3"/>
        <v>0</v>
      </c>
      <c r="O17" s="54">
        <f t="shared" si="4"/>
        <v>0</v>
      </c>
      <c r="P17" s="34"/>
      <c r="Q17" s="34"/>
      <c r="R17" s="34"/>
    </row>
    <row r="18" spans="1:18" ht="12.95" customHeight="1">
      <c r="A18" s="39" t="s">
        <v>623</v>
      </c>
      <c r="B18" s="25" t="s">
        <v>1058</v>
      </c>
      <c r="C18" s="47" t="s">
        <v>1292</v>
      </c>
      <c r="D18" s="47" t="s">
        <v>581</v>
      </c>
      <c r="E18" s="86">
        <v>1</v>
      </c>
      <c r="F18" s="150" t="s">
        <v>1091</v>
      </c>
      <c r="G18" s="54">
        <v>8</v>
      </c>
      <c r="H18" s="54">
        <v>8</v>
      </c>
      <c r="I18" s="54">
        <f t="shared" si="0"/>
        <v>0</v>
      </c>
      <c r="J18" s="54">
        <v>8</v>
      </c>
      <c r="K18" s="85">
        <v>8</v>
      </c>
      <c r="L18" s="85">
        <f t="shared" si="1"/>
        <v>0</v>
      </c>
      <c r="M18" s="85">
        <f t="shared" si="2"/>
        <v>0</v>
      </c>
      <c r="N18" s="54">
        <f t="shared" si="3"/>
        <v>0</v>
      </c>
      <c r="O18" s="54">
        <f t="shared" si="4"/>
        <v>0</v>
      </c>
      <c r="P18" s="43"/>
      <c r="Q18" s="33"/>
      <c r="R18" s="34"/>
    </row>
    <row r="19" spans="1:18" ht="12.95" customHeight="1">
      <c r="A19" s="146" t="s">
        <v>1371</v>
      </c>
      <c r="B19" s="25" t="s">
        <v>1415</v>
      </c>
      <c r="C19" s="47" t="s">
        <v>1292</v>
      </c>
      <c r="D19" s="47" t="s">
        <v>1075</v>
      </c>
      <c r="E19" s="86">
        <v>1</v>
      </c>
      <c r="F19" s="150" t="s">
        <v>1091</v>
      </c>
      <c r="G19" s="54">
        <v>92</v>
      </c>
      <c r="H19" s="54">
        <v>82</v>
      </c>
      <c r="I19" s="54">
        <f t="shared" si="0"/>
        <v>10</v>
      </c>
      <c r="J19" s="54">
        <v>29</v>
      </c>
      <c r="K19" s="85">
        <v>29</v>
      </c>
      <c r="L19" s="85">
        <f t="shared" si="1"/>
        <v>0</v>
      </c>
      <c r="M19" s="85">
        <f t="shared" si="2"/>
        <v>-63</v>
      </c>
      <c r="N19" s="54">
        <f t="shared" si="3"/>
        <v>-53</v>
      </c>
      <c r="O19" s="54">
        <f t="shared" si="4"/>
        <v>-10</v>
      </c>
      <c r="P19" s="43"/>
      <c r="Q19" s="33"/>
      <c r="R19" s="34"/>
    </row>
    <row r="20" spans="1:18" ht="12.95" customHeight="1">
      <c r="A20" s="39" t="s">
        <v>596</v>
      </c>
      <c r="B20" s="25" t="s">
        <v>17</v>
      </c>
      <c r="C20" s="47" t="s">
        <v>1291</v>
      </c>
      <c r="D20" s="47" t="s">
        <v>1072</v>
      </c>
      <c r="E20" s="86">
        <v>1</v>
      </c>
      <c r="F20" s="150" t="s">
        <v>1091</v>
      </c>
      <c r="G20" s="54">
        <v>5</v>
      </c>
      <c r="H20" s="54">
        <v>5</v>
      </c>
      <c r="I20" s="54">
        <f t="shared" si="0"/>
        <v>0</v>
      </c>
      <c r="J20" s="54">
        <v>6</v>
      </c>
      <c r="K20" s="85">
        <v>6</v>
      </c>
      <c r="L20" s="85">
        <f t="shared" si="1"/>
        <v>0</v>
      </c>
      <c r="M20" s="85">
        <f t="shared" si="2"/>
        <v>1</v>
      </c>
      <c r="N20" s="54">
        <f t="shared" si="3"/>
        <v>1</v>
      </c>
      <c r="O20" s="54">
        <f t="shared" si="4"/>
        <v>0</v>
      </c>
      <c r="P20" s="43"/>
      <c r="Q20" s="33"/>
      <c r="R20" s="34"/>
    </row>
    <row r="21" spans="1:18" ht="12.95" customHeight="1">
      <c r="A21" s="39" t="s">
        <v>964</v>
      </c>
      <c r="B21" s="25" t="s">
        <v>415</v>
      </c>
      <c r="C21" s="47" t="s">
        <v>1291</v>
      </c>
      <c r="D21" s="47" t="s">
        <v>1071</v>
      </c>
      <c r="E21" s="86">
        <v>2</v>
      </c>
      <c r="F21" s="140" t="s">
        <v>1092</v>
      </c>
      <c r="G21" s="56">
        <v>8</v>
      </c>
      <c r="H21" s="56">
        <v>8</v>
      </c>
      <c r="I21" s="54">
        <f t="shared" si="0"/>
        <v>0</v>
      </c>
      <c r="J21" s="56">
        <v>8</v>
      </c>
      <c r="K21" s="52">
        <v>8</v>
      </c>
      <c r="L21" s="85">
        <f t="shared" si="1"/>
        <v>0</v>
      </c>
      <c r="M21" s="85">
        <f t="shared" si="2"/>
        <v>0</v>
      </c>
      <c r="N21" s="54">
        <f t="shared" si="3"/>
        <v>0</v>
      </c>
      <c r="O21" s="56">
        <f t="shared" si="4"/>
        <v>0</v>
      </c>
      <c r="P21" s="43"/>
      <c r="Q21" s="33"/>
      <c r="R21" s="36"/>
    </row>
    <row r="22" spans="1:18" ht="12.95" customHeight="1">
      <c r="A22" s="39" t="s">
        <v>582</v>
      </c>
      <c r="B22" s="25" t="s">
        <v>23</v>
      </c>
      <c r="C22" s="47" t="s">
        <v>1292</v>
      </c>
      <c r="D22" s="47" t="s">
        <v>581</v>
      </c>
      <c r="E22" s="86">
        <v>2</v>
      </c>
      <c r="F22" s="140" t="s">
        <v>1092</v>
      </c>
      <c r="G22" s="56">
        <v>325</v>
      </c>
      <c r="H22" s="56">
        <v>325</v>
      </c>
      <c r="I22" s="54">
        <f t="shared" si="0"/>
        <v>0</v>
      </c>
      <c r="J22" s="56">
        <v>325</v>
      </c>
      <c r="K22" s="52">
        <v>325</v>
      </c>
      <c r="L22" s="85">
        <f t="shared" si="1"/>
        <v>0</v>
      </c>
      <c r="M22" s="85">
        <f t="shared" si="2"/>
        <v>0</v>
      </c>
      <c r="N22" s="54">
        <f t="shared" si="3"/>
        <v>0</v>
      </c>
      <c r="O22" s="56">
        <f t="shared" si="4"/>
        <v>0</v>
      </c>
      <c r="P22" s="43"/>
      <c r="Q22" s="33"/>
      <c r="R22" s="36"/>
    </row>
    <row r="23" spans="1:18" ht="12.95" customHeight="1">
      <c r="A23" s="39" t="s">
        <v>935</v>
      </c>
      <c r="B23" s="25" t="s">
        <v>410</v>
      </c>
      <c r="C23" s="47" t="s">
        <v>1292</v>
      </c>
      <c r="D23" s="47" t="s">
        <v>1089</v>
      </c>
      <c r="E23" s="86">
        <v>2</v>
      </c>
      <c r="F23" s="140" t="s">
        <v>1092</v>
      </c>
      <c r="G23" s="56">
        <v>13</v>
      </c>
      <c r="H23" s="56">
        <v>13</v>
      </c>
      <c r="I23" s="54">
        <f t="shared" si="0"/>
        <v>0</v>
      </c>
      <c r="J23" s="56">
        <v>13</v>
      </c>
      <c r="K23" s="52">
        <v>13</v>
      </c>
      <c r="L23" s="85">
        <f t="shared" si="1"/>
        <v>0</v>
      </c>
      <c r="M23" s="85">
        <f t="shared" si="2"/>
        <v>0</v>
      </c>
      <c r="N23" s="54">
        <f t="shared" si="3"/>
        <v>0</v>
      </c>
      <c r="O23" s="56">
        <f t="shared" si="4"/>
        <v>0</v>
      </c>
      <c r="P23" s="43"/>
      <c r="Q23" s="33"/>
      <c r="R23" s="36"/>
    </row>
    <row r="24" spans="1:18" ht="12.95" customHeight="1">
      <c r="A24" s="39" t="e">
        <f>VLOOKUP(B24,#REF!, 2,FALSE)</f>
        <v>#REF!</v>
      </c>
      <c r="B24" s="25" t="s">
        <v>418</v>
      </c>
      <c r="C24" s="47" t="s">
        <v>1291</v>
      </c>
      <c r="D24" s="47" t="s">
        <v>1109</v>
      </c>
      <c r="E24" s="86">
        <v>2</v>
      </c>
      <c r="F24" s="140" t="s">
        <v>1092</v>
      </c>
      <c r="G24" s="56">
        <v>8</v>
      </c>
      <c r="H24" s="56">
        <v>8</v>
      </c>
      <c r="I24" s="54">
        <f t="shared" si="0"/>
        <v>0</v>
      </c>
      <c r="J24" s="56">
        <v>0</v>
      </c>
      <c r="K24" s="52">
        <v>0</v>
      </c>
      <c r="L24" s="85">
        <f t="shared" si="1"/>
        <v>0</v>
      </c>
      <c r="M24" s="85">
        <f t="shared" si="2"/>
        <v>-8</v>
      </c>
      <c r="N24" s="54">
        <f t="shared" si="3"/>
        <v>-8</v>
      </c>
      <c r="O24" s="56">
        <f t="shared" si="4"/>
        <v>0</v>
      </c>
      <c r="P24" s="43"/>
      <c r="Q24" s="33"/>
      <c r="R24" s="36"/>
    </row>
    <row r="25" spans="1:18" ht="12.95" customHeight="1">
      <c r="A25" s="39" t="s">
        <v>898</v>
      </c>
      <c r="B25" s="25" t="s">
        <v>426</v>
      </c>
      <c r="C25" s="47" t="s">
        <v>1291</v>
      </c>
      <c r="D25" s="47" t="s">
        <v>1086</v>
      </c>
      <c r="E25" s="86">
        <v>2</v>
      </c>
      <c r="F25" s="140" t="s">
        <v>1092</v>
      </c>
      <c r="G25" s="56">
        <v>2</v>
      </c>
      <c r="H25" s="56">
        <v>2</v>
      </c>
      <c r="I25" s="54">
        <f t="shared" si="0"/>
        <v>0</v>
      </c>
      <c r="J25" s="56">
        <v>2</v>
      </c>
      <c r="K25" s="52">
        <v>2</v>
      </c>
      <c r="L25" s="85">
        <f t="shared" si="1"/>
        <v>0</v>
      </c>
      <c r="M25" s="85">
        <f t="shared" si="2"/>
        <v>0</v>
      </c>
      <c r="N25" s="54">
        <f t="shared" si="3"/>
        <v>0</v>
      </c>
      <c r="O25" s="56">
        <f t="shared" si="4"/>
        <v>0</v>
      </c>
      <c r="P25" s="26"/>
      <c r="Q25" s="26"/>
      <c r="R25" s="36"/>
    </row>
    <row r="26" spans="1:18" ht="12.95" customHeight="1">
      <c r="A26" s="39" t="s">
        <v>575</v>
      </c>
      <c r="B26" s="25" t="s">
        <v>19</v>
      </c>
      <c r="C26" s="47" t="s">
        <v>1291</v>
      </c>
      <c r="D26" s="47" t="s">
        <v>570</v>
      </c>
      <c r="E26" s="86">
        <v>2</v>
      </c>
      <c r="F26" s="140" t="s">
        <v>1092</v>
      </c>
      <c r="G26" s="56">
        <v>377</v>
      </c>
      <c r="H26" s="56">
        <v>377</v>
      </c>
      <c r="I26" s="54">
        <f t="shared" si="0"/>
        <v>0</v>
      </c>
      <c r="J26" s="56">
        <v>377</v>
      </c>
      <c r="K26" s="52">
        <v>377</v>
      </c>
      <c r="L26" s="85">
        <f t="shared" si="1"/>
        <v>0</v>
      </c>
      <c r="M26" s="85">
        <f t="shared" si="2"/>
        <v>0</v>
      </c>
      <c r="N26" s="54">
        <f t="shared" si="3"/>
        <v>0</v>
      </c>
      <c r="O26" s="56">
        <f t="shared" si="4"/>
        <v>0</v>
      </c>
      <c r="P26" s="43"/>
      <c r="Q26" s="33"/>
      <c r="R26" s="36"/>
    </row>
    <row r="27" spans="1:18" ht="12.95" customHeight="1">
      <c r="A27" s="39" t="s">
        <v>643</v>
      </c>
      <c r="B27" s="25" t="s">
        <v>28</v>
      </c>
      <c r="C27" s="47" t="s">
        <v>1291</v>
      </c>
      <c r="D27" s="47" t="s">
        <v>570</v>
      </c>
      <c r="E27" s="86">
        <v>2</v>
      </c>
      <c r="F27" s="140" t="s">
        <v>1092</v>
      </c>
      <c r="G27" s="56">
        <v>91</v>
      </c>
      <c r="H27" s="56">
        <v>91</v>
      </c>
      <c r="I27" s="54">
        <f t="shared" si="0"/>
        <v>0</v>
      </c>
      <c r="J27" s="56">
        <v>91</v>
      </c>
      <c r="K27" s="52">
        <v>91</v>
      </c>
      <c r="L27" s="85">
        <f t="shared" si="1"/>
        <v>0</v>
      </c>
      <c r="M27" s="85">
        <f t="shared" si="2"/>
        <v>0</v>
      </c>
      <c r="N27" s="54">
        <f t="shared" si="3"/>
        <v>0</v>
      </c>
      <c r="O27" s="56">
        <f t="shared" si="4"/>
        <v>0</v>
      </c>
      <c r="P27" s="43"/>
      <c r="Q27" s="33"/>
      <c r="R27" s="36"/>
    </row>
    <row r="28" spans="1:18" ht="12.95" customHeight="1">
      <c r="A28" s="39" t="e">
        <f>VLOOKUP(B28,#REF!, 2,FALSE)</f>
        <v>#REF!</v>
      </c>
      <c r="B28" s="25" t="s">
        <v>394</v>
      </c>
      <c r="C28" s="47" t="s">
        <v>1291</v>
      </c>
      <c r="D28" s="47" t="s">
        <v>1104</v>
      </c>
      <c r="E28" s="86">
        <v>2</v>
      </c>
      <c r="F28" s="140" t="s">
        <v>1092</v>
      </c>
      <c r="G28" s="56">
        <v>19</v>
      </c>
      <c r="H28" s="56">
        <v>19</v>
      </c>
      <c r="I28" s="54">
        <f t="shared" si="0"/>
        <v>0</v>
      </c>
      <c r="J28" s="56">
        <v>0</v>
      </c>
      <c r="K28" s="52">
        <v>0</v>
      </c>
      <c r="L28" s="85">
        <f t="shared" si="1"/>
        <v>0</v>
      </c>
      <c r="M28" s="85">
        <f t="shared" si="2"/>
        <v>-19</v>
      </c>
      <c r="N28" s="54">
        <f t="shared" si="3"/>
        <v>-19</v>
      </c>
      <c r="O28" s="56">
        <f t="shared" si="4"/>
        <v>0</v>
      </c>
    </row>
    <row r="29" spans="1:18" ht="12.95" customHeight="1">
      <c r="A29" s="39" t="s">
        <v>745</v>
      </c>
      <c r="B29" s="25" t="s">
        <v>108</v>
      </c>
      <c r="C29" s="47" t="s">
        <v>1291</v>
      </c>
      <c r="D29" s="47" t="s">
        <v>570</v>
      </c>
      <c r="E29" s="86">
        <v>2</v>
      </c>
      <c r="F29" s="140" t="s">
        <v>1092</v>
      </c>
      <c r="G29" s="56">
        <v>33</v>
      </c>
      <c r="H29" s="56">
        <v>33</v>
      </c>
      <c r="I29" s="54">
        <f t="shared" si="0"/>
        <v>0</v>
      </c>
      <c r="J29" s="56">
        <v>33</v>
      </c>
      <c r="K29" s="52">
        <v>33</v>
      </c>
      <c r="L29" s="85">
        <f t="shared" si="1"/>
        <v>0</v>
      </c>
      <c r="M29" s="85">
        <f t="shared" si="2"/>
        <v>0</v>
      </c>
      <c r="N29" s="54">
        <f t="shared" si="3"/>
        <v>0</v>
      </c>
      <c r="O29" s="56">
        <f t="shared" si="4"/>
        <v>0</v>
      </c>
    </row>
    <row r="30" spans="1:18" ht="12.95" customHeight="1">
      <c r="A30" s="39" t="s">
        <v>668</v>
      </c>
      <c r="B30" s="25" t="s">
        <v>107</v>
      </c>
      <c r="C30" s="47" t="s">
        <v>1291</v>
      </c>
      <c r="D30" s="47" t="s">
        <v>573</v>
      </c>
      <c r="E30" s="86">
        <v>2</v>
      </c>
      <c r="F30" s="140" t="s">
        <v>1092</v>
      </c>
      <c r="G30" s="56">
        <v>52</v>
      </c>
      <c r="H30" s="56">
        <v>52</v>
      </c>
      <c r="I30" s="54">
        <f t="shared" si="0"/>
        <v>0</v>
      </c>
      <c r="J30" s="56">
        <v>52</v>
      </c>
      <c r="K30" s="52">
        <v>52</v>
      </c>
      <c r="L30" s="85">
        <f t="shared" si="1"/>
        <v>0</v>
      </c>
      <c r="M30" s="85">
        <f t="shared" si="2"/>
        <v>0</v>
      </c>
      <c r="N30" s="54">
        <f t="shared" si="3"/>
        <v>0</v>
      </c>
      <c r="O30" s="56">
        <f t="shared" si="4"/>
        <v>0</v>
      </c>
    </row>
    <row r="31" spans="1:18" ht="12.95" customHeight="1">
      <c r="A31" s="39" t="s">
        <v>616</v>
      </c>
      <c r="B31" s="25" t="s">
        <v>109</v>
      </c>
      <c r="C31" s="47" t="s">
        <v>1291</v>
      </c>
      <c r="D31" s="47" t="s">
        <v>573</v>
      </c>
      <c r="E31" s="86">
        <v>2</v>
      </c>
      <c r="F31" s="140" t="s">
        <v>1092</v>
      </c>
      <c r="G31" s="56">
        <v>148</v>
      </c>
      <c r="H31" s="56">
        <v>148</v>
      </c>
      <c r="I31" s="54">
        <f t="shared" si="0"/>
        <v>0</v>
      </c>
      <c r="J31" s="56">
        <v>148</v>
      </c>
      <c r="K31" s="52">
        <v>148</v>
      </c>
      <c r="L31" s="85">
        <f t="shared" si="1"/>
        <v>0</v>
      </c>
      <c r="M31" s="85">
        <f t="shared" si="2"/>
        <v>0</v>
      </c>
      <c r="N31" s="54">
        <f t="shared" si="3"/>
        <v>0</v>
      </c>
      <c r="O31" s="56">
        <f t="shared" si="4"/>
        <v>0</v>
      </c>
      <c r="P31" s="43"/>
      <c r="Q31" s="33"/>
      <c r="R31" s="36"/>
    </row>
    <row r="32" spans="1:18" ht="12.95" customHeight="1">
      <c r="A32" s="39" t="s">
        <v>630</v>
      </c>
      <c r="B32" s="25" t="s">
        <v>106</v>
      </c>
      <c r="C32" s="47" t="s">
        <v>1292</v>
      </c>
      <c r="D32" s="47" t="s">
        <v>591</v>
      </c>
      <c r="E32" s="86">
        <v>2</v>
      </c>
      <c r="F32" s="140" t="s">
        <v>1092</v>
      </c>
      <c r="G32" s="56">
        <v>100</v>
      </c>
      <c r="H32" s="56">
        <v>100</v>
      </c>
      <c r="I32" s="54">
        <f t="shared" si="0"/>
        <v>0</v>
      </c>
      <c r="J32" s="56">
        <v>100</v>
      </c>
      <c r="K32" s="52">
        <v>100</v>
      </c>
      <c r="L32" s="85">
        <f t="shared" si="1"/>
        <v>0</v>
      </c>
      <c r="M32" s="85">
        <f t="shared" si="2"/>
        <v>0</v>
      </c>
      <c r="N32" s="54">
        <f t="shared" si="3"/>
        <v>0</v>
      </c>
      <c r="O32" s="56">
        <f t="shared" si="4"/>
        <v>0</v>
      </c>
      <c r="P32" s="43"/>
      <c r="Q32" s="33"/>
      <c r="R32" s="36"/>
    </row>
    <row r="33" spans="1:18" ht="12.95" customHeight="1">
      <c r="A33" s="147" t="s">
        <v>1349</v>
      </c>
      <c r="B33" s="25" t="s">
        <v>1348</v>
      </c>
      <c r="C33" s="47" t="s">
        <v>1292</v>
      </c>
      <c r="D33" s="47" t="s">
        <v>1106</v>
      </c>
      <c r="E33" s="86">
        <v>2</v>
      </c>
      <c r="F33" s="140" t="s">
        <v>1092</v>
      </c>
      <c r="G33" s="56">
        <v>19</v>
      </c>
      <c r="H33" s="56">
        <v>19</v>
      </c>
      <c r="I33" s="54">
        <f t="shared" si="0"/>
        <v>0</v>
      </c>
      <c r="J33" s="56">
        <v>0</v>
      </c>
      <c r="K33" s="52">
        <v>0</v>
      </c>
      <c r="L33" s="85">
        <f t="shared" si="1"/>
        <v>0</v>
      </c>
      <c r="M33" s="85">
        <f t="shared" si="2"/>
        <v>-19</v>
      </c>
      <c r="N33" s="54">
        <f t="shared" si="3"/>
        <v>-19</v>
      </c>
      <c r="O33" s="56">
        <f t="shared" si="4"/>
        <v>0</v>
      </c>
    </row>
    <row r="34" spans="1:18" ht="12.95" customHeight="1">
      <c r="A34" s="39" t="s">
        <v>899</v>
      </c>
      <c r="B34" s="25" t="s">
        <v>399</v>
      </c>
      <c r="C34" s="47" t="s">
        <v>1292</v>
      </c>
      <c r="D34" s="47" t="s">
        <v>1073</v>
      </c>
      <c r="E34" s="86">
        <v>2</v>
      </c>
      <c r="F34" s="140" t="s">
        <v>1092</v>
      </c>
      <c r="G34" s="56">
        <v>19</v>
      </c>
      <c r="H34" s="56">
        <v>19</v>
      </c>
      <c r="I34" s="54">
        <f t="shared" si="0"/>
        <v>0</v>
      </c>
      <c r="J34" s="56">
        <v>19</v>
      </c>
      <c r="K34" s="52">
        <v>19</v>
      </c>
      <c r="L34" s="85">
        <f t="shared" si="1"/>
        <v>0</v>
      </c>
      <c r="M34" s="85">
        <f t="shared" si="2"/>
        <v>0</v>
      </c>
      <c r="N34" s="54">
        <f t="shared" si="3"/>
        <v>0</v>
      </c>
      <c r="O34" s="56">
        <f t="shared" si="4"/>
        <v>0</v>
      </c>
    </row>
    <row r="35" spans="1:18" ht="12.95" customHeight="1">
      <c r="A35" s="39" t="s">
        <v>900</v>
      </c>
      <c r="B35" s="25" t="s">
        <v>420</v>
      </c>
      <c r="C35" s="47" t="s">
        <v>1291</v>
      </c>
      <c r="D35" s="47" t="s">
        <v>1074</v>
      </c>
      <c r="E35" s="86">
        <v>2</v>
      </c>
      <c r="F35" s="140" t="s">
        <v>1092</v>
      </c>
      <c r="G35" s="56">
        <v>7</v>
      </c>
      <c r="H35" s="56">
        <v>7</v>
      </c>
      <c r="I35" s="54">
        <f t="shared" si="0"/>
        <v>0</v>
      </c>
      <c r="J35" s="56">
        <v>7</v>
      </c>
      <c r="K35" s="52">
        <v>7</v>
      </c>
      <c r="L35" s="85">
        <f t="shared" si="1"/>
        <v>0</v>
      </c>
      <c r="M35" s="85">
        <f t="shared" si="2"/>
        <v>0</v>
      </c>
      <c r="N35" s="54">
        <f t="shared" si="3"/>
        <v>0</v>
      </c>
      <c r="O35" s="56">
        <f t="shared" si="4"/>
        <v>0</v>
      </c>
      <c r="P35" s="43"/>
      <c r="Q35" s="33"/>
      <c r="R35" s="36"/>
    </row>
    <row r="36" spans="1:18" ht="12.95" customHeight="1">
      <c r="A36" s="39" t="s">
        <v>907</v>
      </c>
      <c r="B36" s="25" t="s">
        <v>402</v>
      </c>
      <c r="C36" s="47" t="s">
        <v>1292</v>
      </c>
      <c r="D36" s="47" t="s">
        <v>1075</v>
      </c>
      <c r="E36" s="86">
        <v>2</v>
      </c>
      <c r="F36" s="140" t="s">
        <v>1092</v>
      </c>
      <c r="G36" s="56">
        <v>19</v>
      </c>
      <c r="H36" s="56">
        <v>11</v>
      </c>
      <c r="I36" s="54">
        <f t="shared" si="0"/>
        <v>8</v>
      </c>
      <c r="J36" s="56">
        <v>19</v>
      </c>
      <c r="K36" s="52">
        <v>14</v>
      </c>
      <c r="L36" s="85">
        <f t="shared" si="1"/>
        <v>5</v>
      </c>
      <c r="M36" s="85">
        <f t="shared" si="2"/>
        <v>0</v>
      </c>
      <c r="N36" s="54">
        <f t="shared" si="3"/>
        <v>3</v>
      </c>
      <c r="O36" s="56">
        <f t="shared" si="4"/>
        <v>-3</v>
      </c>
    </row>
    <row r="37" spans="1:18" ht="12.95" customHeight="1">
      <c r="A37" s="39" t="s">
        <v>926</v>
      </c>
      <c r="B37" s="25" t="s">
        <v>393</v>
      </c>
      <c r="C37" s="47" t="s">
        <v>1291</v>
      </c>
      <c r="D37" s="47" t="s">
        <v>1071</v>
      </c>
      <c r="E37" s="86">
        <v>2</v>
      </c>
      <c r="F37" s="140" t="s">
        <v>1092</v>
      </c>
      <c r="G37" s="56">
        <v>19</v>
      </c>
      <c r="H37" s="56">
        <v>19</v>
      </c>
      <c r="I37" s="54">
        <f t="shared" si="0"/>
        <v>0</v>
      </c>
      <c r="J37" s="56">
        <v>19</v>
      </c>
      <c r="K37" s="52">
        <v>19</v>
      </c>
      <c r="L37" s="85">
        <f t="shared" si="1"/>
        <v>0</v>
      </c>
      <c r="M37" s="85">
        <f t="shared" si="2"/>
        <v>0</v>
      </c>
      <c r="N37" s="54">
        <f t="shared" si="3"/>
        <v>0</v>
      </c>
      <c r="O37" s="56">
        <f t="shared" si="4"/>
        <v>0</v>
      </c>
    </row>
    <row r="38" spans="1:18" ht="12.95" customHeight="1">
      <c r="A38" s="39" t="s">
        <v>922</v>
      </c>
      <c r="B38" s="25" t="s">
        <v>395</v>
      </c>
      <c r="C38" s="47" t="s">
        <v>1291</v>
      </c>
      <c r="D38" s="47" t="s">
        <v>1071</v>
      </c>
      <c r="E38" s="86">
        <v>2</v>
      </c>
      <c r="F38" s="140" t="s">
        <v>1092</v>
      </c>
      <c r="G38" s="56">
        <v>19</v>
      </c>
      <c r="H38" s="56">
        <v>19</v>
      </c>
      <c r="I38" s="54">
        <f t="shared" si="0"/>
        <v>0</v>
      </c>
      <c r="J38" s="56">
        <v>19</v>
      </c>
      <c r="K38" s="52">
        <v>19</v>
      </c>
      <c r="L38" s="85">
        <f t="shared" si="1"/>
        <v>0</v>
      </c>
      <c r="M38" s="85">
        <f t="shared" si="2"/>
        <v>0</v>
      </c>
      <c r="N38" s="54">
        <f t="shared" si="3"/>
        <v>0</v>
      </c>
      <c r="O38" s="56">
        <f t="shared" si="4"/>
        <v>0</v>
      </c>
    </row>
    <row r="39" spans="1:18" ht="12.95" customHeight="1">
      <c r="A39" s="146" t="s">
        <v>1350</v>
      </c>
      <c r="B39" s="25" t="s">
        <v>1107</v>
      </c>
      <c r="C39" s="47" t="s">
        <v>1291</v>
      </c>
      <c r="D39" s="47" t="s">
        <v>1104</v>
      </c>
      <c r="E39" s="86">
        <v>2</v>
      </c>
      <c r="F39" s="140" t="s">
        <v>1092</v>
      </c>
      <c r="G39" s="56">
        <v>14</v>
      </c>
      <c r="H39" s="56">
        <v>14</v>
      </c>
      <c r="I39" s="54">
        <f t="shared" si="0"/>
        <v>0</v>
      </c>
      <c r="J39" s="56">
        <v>0</v>
      </c>
      <c r="K39" s="52">
        <v>0</v>
      </c>
      <c r="L39" s="85">
        <f t="shared" si="1"/>
        <v>0</v>
      </c>
      <c r="M39" s="85">
        <f t="shared" si="2"/>
        <v>-14</v>
      </c>
      <c r="N39" s="54">
        <f t="shared" si="3"/>
        <v>-14</v>
      </c>
      <c r="O39" s="56">
        <f t="shared" si="4"/>
        <v>0</v>
      </c>
      <c r="P39" s="43"/>
      <c r="Q39" s="33"/>
      <c r="R39" s="36"/>
    </row>
    <row r="40" spans="1:18" ht="12.95" customHeight="1">
      <c r="A40" s="39" t="s">
        <v>571</v>
      </c>
      <c r="B40" s="25" t="s">
        <v>92</v>
      </c>
      <c r="C40" s="47" t="s">
        <v>1291</v>
      </c>
      <c r="D40" s="47" t="s">
        <v>570</v>
      </c>
      <c r="E40" s="86">
        <v>2</v>
      </c>
      <c r="F40" s="140" t="s">
        <v>1092</v>
      </c>
      <c r="G40" s="56">
        <v>209</v>
      </c>
      <c r="H40" s="56">
        <v>193</v>
      </c>
      <c r="I40" s="54">
        <f t="shared" si="0"/>
        <v>16</v>
      </c>
      <c r="J40" s="56">
        <v>209</v>
      </c>
      <c r="K40" s="52">
        <v>192</v>
      </c>
      <c r="L40" s="85">
        <f t="shared" si="1"/>
        <v>17</v>
      </c>
      <c r="M40" s="85">
        <f t="shared" si="2"/>
        <v>0</v>
      </c>
      <c r="N40" s="54">
        <f t="shared" si="3"/>
        <v>-1</v>
      </c>
      <c r="O40" s="56">
        <f t="shared" si="4"/>
        <v>1</v>
      </c>
      <c r="P40" s="43"/>
      <c r="Q40" s="33"/>
      <c r="R40" s="36"/>
    </row>
    <row r="41" spans="1:18" ht="12.95" customHeight="1">
      <c r="A41" s="39" t="s">
        <v>646</v>
      </c>
      <c r="B41" s="25" t="s">
        <v>101</v>
      </c>
      <c r="C41" s="47" t="s">
        <v>1292</v>
      </c>
      <c r="D41" s="47" t="s">
        <v>597</v>
      </c>
      <c r="E41" s="86">
        <v>2</v>
      </c>
      <c r="F41" s="140" t="s">
        <v>1092</v>
      </c>
      <c r="G41" s="56">
        <v>55</v>
      </c>
      <c r="H41" s="56">
        <v>34</v>
      </c>
      <c r="I41" s="54">
        <f t="shared" si="0"/>
        <v>21</v>
      </c>
      <c r="J41" s="56">
        <v>55</v>
      </c>
      <c r="K41" s="52">
        <v>34</v>
      </c>
      <c r="L41" s="85">
        <f t="shared" si="1"/>
        <v>21</v>
      </c>
      <c r="M41" s="85">
        <f t="shared" si="2"/>
        <v>0</v>
      </c>
      <c r="N41" s="54">
        <f t="shared" si="3"/>
        <v>0</v>
      </c>
      <c r="O41" s="56">
        <f t="shared" si="4"/>
        <v>0</v>
      </c>
    </row>
    <row r="42" spans="1:18" ht="12.95" customHeight="1">
      <c r="A42" s="39" t="e">
        <f>VLOOKUP(B42,#REF!, 2,FALSE)</f>
        <v>#REF!</v>
      </c>
      <c r="B42" s="25" t="s">
        <v>401</v>
      </c>
      <c r="C42" s="47" t="s">
        <v>1292</v>
      </c>
      <c r="D42" s="47" t="s">
        <v>1073</v>
      </c>
      <c r="E42" s="86">
        <v>2</v>
      </c>
      <c r="F42" s="140" t="s">
        <v>1092</v>
      </c>
      <c r="G42" s="56">
        <v>19</v>
      </c>
      <c r="H42" s="56">
        <v>19</v>
      </c>
      <c r="I42" s="54">
        <f t="shared" si="0"/>
        <v>0</v>
      </c>
      <c r="J42" s="56">
        <v>0</v>
      </c>
      <c r="K42" s="52">
        <v>0</v>
      </c>
      <c r="L42" s="85">
        <f t="shared" si="1"/>
        <v>0</v>
      </c>
      <c r="M42" s="85">
        <f t="shared" si="2"/>
        <v>-19</v>
      </c>
      <c r="N42" s="54">
        <f t="shared" si="3"/>
        <v>-19</v>
      </c>
      <c r="O42" s="56">
        <f t="shared" si="4"/>
        <v>0</v>
      </c>
    </row>
    <row r="43" spans="1:18" ht="12.95" customHeight="1">
      <c r="A43" s="39" t="s">
        <v>908</v>
      </c>
      <c r="B43" s="25" t="s">
        <v>422</v>
      </c>
      <c r="C43" s="47" t="s">
        <v>1291</v>
      </c>
      <c r="D43" s="47" t="s">
        <v>1074</v>
      </c>
      <c r="E43" s="86">
        <v>2</v>
      </c>
      <c r="F43" s="140" t="s">
        <v>1092</v>
      </c>
      <c r="G43" s="56">
        <v>6</v>
      </c>
      <c r="H43" s="56">
        <v>6</v>
      </c>
      <c r="I43" s="54">
        <f t="shared" si="0"/>
        <v>0</v>
      </c>
      <c r="J43" s="56">
        <v>6</v>
      </c>
      <c r="K43" s="52">
        <v>6</v>
      </c>
      <c r="L43" s="85">
        <f t="shared" si="1"/>
        <v>0</v>
      </c>
      <c r="M43" s="85">
        <f t="shared" si="2"/>
        <v>0</v>
      </c>
      <c r="N43" s="54">
        <f t="shared" si="3"/>
        <v>0</v>
      </c>
      <c r="O43" s="56">
        <f t="shared" si="4"/>
        <v>0</v>
      </c>
      <c r="P43" s="43"/>
      <c r="Q43" s="33"/>
      <c r="R43" s="36"/>
    </row>
    <row r="44" spans="1:18" ht="12.95" customHeight="1">
      <c r="A44" s="39" t="e">
        <f>VLOOKUP(B44,#REF!, 2,FALSE)</f>
        <v>#REF!</v>
      </c>
      <c r="B44" s="25" t="s">
        <v>421</v>
      </c>
      <c r="C44" s="47" t="s">
        <v>1291</v>
      </c>
      <c r="D44" s="47" t="s">
        <v>1074</v>
      </c>
      <c r="E44" s="86">
        <v>2</v>
      </c>
      <c r="F44" s="140" t="s">
        <v>1092</v>
      </c>
      <c r="G44" s="56">
        <v>7</v>
      </c>
      <c r="H44" s="56">
        <v>7</v>
      </c>
      <c r="I44" s="54">
        <f t="shared" si="0"/>
        <v>0</v>
      </c>
      <c r="J44" s="56">
        <v>0</v>
      </c>
      <c r="K44" s="52">
        <v>0</v>
      </c>
      <c r="L44" s="85">
        <f t="shared" si="1"/>
        <v>0</v>
      </c>
      <c r="M44" s="85">
        <f t="shared" si="2"/>
        <v>-7</v>
      </c>
      <c r="N44" s="54">
        <f t="shared" si="3"/>
        <v>-7</v>
      </c>
      <c r="O44" s="56">
        <f t="shared" si="4"/>
        <v>0</v>
      </c>
      <c r="P44" s="43"/>
      <c r="Q44" s="33"/>
      <c r="R44" s="36"/>
    </row>
    <row r="45" spans="1:18" ht="12.95" customHeight="1">
      <c r="A45" s="39" t="s">
        <v>688</v>
      </c>
      <c r="B45" s="25" t="s">
        <v>427</v>
      </c>
      <c r="C45" s="47" t="s">
        <v>1291</v>
      </c>
      <c r="D45" s="47" t="s">
        <v>570</v>
      </c>
      <c r="E45" s="86">
        <v>2</v>
      </c>
      <c r="F45" s="140" t="s">
        <v>1092</v>
      </c>
      <c r="G45" s="56">
        <v>83</v>
      </c>
      <c r="H45" s="56">
        <v>82</v>
      </c>
      <c r="I45" s="54">
        <f t="shared" si="0"/>
        <v>1</v>
      </c>
      <c r="J45" s="56">
        <v>0</v>
      </c>
      <c r="K45" s="52">
        <v>0</v>
      </c>
      <c r="L45" s="85">
        <f t="shared" si="1"/>
        <v>0</v>
      </c>
      <c r="M45" s="85">
        <f t="shared" si="2"/>
        <v>-83</v>
      </c>
      <c r="N45" s="54">
        <f t="shared" si="3"/>
        <v>-82</v>
      </c>
      <c r="O45" s="56">
        <f t="shared" si="4"/>
        <v>-1</v>
      </c>
    </row>
    <row r="46" spans="1:18" ht="12.95" customHeight="1">
      <c r="A46" s="39" t="s">
        <v>904</v>
      </c>
      <c r="B46" s="25" t="s">
        <v>407</v>
      </c>
      <c r="C46" s="47" t="s">
        <v>1291</v>
      </c>
      <c r="D46" s="47" t="s">
        <v>1074</v>
      </c>
      <c r="E46" s="86">
        <v>2</v>
      </c>
      <c r="F46" s="140" t="s">
        <v>1092</v>
      </c>
      <c r="G46" s="56">
        <v>18</v>
      </c>
      <c r="H46" s="56">
        <v>18</v>
      </c>
      <c r="I46" s="54">
        <f t="shared" si="0"/>
        <v>0</v>
      </c>
      <c r="J46" s="56">
        <v>18</v>
      </c>
      <c r="K46" s="52">
        <v>18</v>
      </c>
      <c r="L46" s="85">
        <f t="shared" si="1"/>
        <v>0</v>
      </c>
      <c r="M46" s="85">
        <f t="shared" si="2"/>
        <v>0</v>
      </c>
      <c r="N46" s="54">
        <f t="shared" si="3"/>
        <v>0</v>
      </c>
      <c r="O46" s="56">
        <f t="shared" si="4"/>
        <v>0</v>
      </c>
      <c r="P46" s="43"/>
      <c r="Q46" s="33"/>
      <c r="R46" s="36"/>
    </row>
    <row r="47" spans="1:18" ht="12.95" customHeight="1">
      <c r="A47" s="146" t="s">
        <v>1351</v>
      </c>
      <c r="B47" s="25" t="s">
        <v>1108</v>
      </c>
      <c r="C47" s="47" t="s">
        <v>1291</v>
      </c>
      <c r="D47" s="47" t="s">
        <v>1105</v>
      </c>
      <c r="E47" s="86">
        <v>2</v>
      </c>
      <c r="F47" s="140" t="s">
        <v>1092</v>
      </c>
      <c r="G47" s="56">
        <v>10</v>
      </c>
      <c r="H47" s="56">
        <v>4</v>
      </c>
      <c r="I47" s="54">
        <f t="shared" si="0"/>
        <v>6</v>
      </c>
      <c r="J47" s="56">
        <v>0</v>
      </c>
      <c r="K47" s="52">
        <v>0</v>
      </c>
      <c r="L47" s="85">
        <f t="shared" si="1"/>
        <v>0</v>
      </c>
      <c r="M47" s="85">
        <f t="shared" si="2"/>
        <v>-10</v>
      </c>
      <c r="N47" s="54">
        <f t="shared" si="3"/>
        <v>-4</v>
      </c>
      <c r="O47" s="56">
        <f t="shared" si="4"/>
        <v>-6</v>
      </c>
      <c r="P47" s="43"/>
      <c r="Q47" s="33"/>
      <c r="R47" s="36"/>
    </row>
    <row r="48" spans="1:18" ht="12.95" customHeight="1">
      <c r="A48" s="39" t="s">
        <v>620</v>
      </c>
      <c r="B48" s="25" t="s">
        <v>1329</v>
      </c>
      <c r="C48" s="47" t="s">
        <v>1291</v>
      </c>
      <c r="D48" s="47" t="s">
        <v>570</v>
      </c>
      <c r="E48" s="86">
        <v>2</v>
      </c>
      <c r="F48" s="140" t="s">
        <v>1092</v>
      </c>
      <c r="G48" s="56">
        <v>49</v>
      </c>
      <c r="H48" s="56">
        <v>49</v>
      </c>
      <c r="I48" s="54">
        <f t="shared" si="0"/>
        <v>0</v>
      </c>
      <c r="J48" s="56">
        <v>136</v>
      </c>
      <c r="K48" s="52">
        <v>136</v>
      </c>
      <c r="L48" s="85">
        <f t="shared" si="1"/>
        <v>0</v>
      </c>
      <c r="M48" s="85">
        <f t="shared" si="2"/>
        <v>87</v>
      </c>
      <c r="N48" s="54">
        <f t="shared" si="3"/>
        <v>87</v>
      </c>
      <c r="O48" s="56">
        <f t="shared" si="4"/>
        <v>0</v>
      </c>
      <c r="P48" s="43"/>
      <c r="Q48" s="33"/>
      <c r="R48" s="36"/>
    </row>
    <row r="49" spans="1:18" ht="12.95" customHeight="1">
      <c r="A49" s="39" t="s">
        <v>612</v>
      </c>
      <c r="B49" s="25" t="s">
        <v>20</v>
      </c>
      <c r="C49" s="47" t="s">
        <v>1291</v>
      </c>
      <c r="D49" s="47" t="s">
        <v>1072</v>
      </c>
      <c r="E49" s="86">
        <v>2</v>
      </c>
      <c r="F49" s="140" t="s">
        <v>1092</v>
      </c>
      <c r="G49" s="56">
        <v>185</v>
      </c>
      <c r="H49" s="56">
        <v>185</v>
      </c>
      <c r="I49" s="54">
        <f t="shared" si="0"/>
        <v>0</v>
      </c>
      <c r="J49" s="56">
        <v>185</v>
      </c>
      <c r="K49" s="52">
        <v>185</v>
      </c>
      <c r="L49" s="85">
        <f t="shared" si="1"/>
        <v>0</v>
      </c>
      <c r="M49" s="85">
        <f t="shared" si="2"/>
        <v>0</v>
      </c>
      <c r="N49" s="54">
        <f t="shared" si="3"/>
        <v>0</v>
      </c>
      <c r="O49" s="56">
        <f t="shared" si="4"/>
        <v>0</v>
      </c>
      <c r="P49" s="43"/>
      <c r="Q49" s="33"/>
      <c r="R49" s="36"/>
    </row>
    <row r="50" spans="1:18" ht="12.95" customHeight="1">
      <c r="A50" s="39" t="s">
        <v>614</v>
      </c>
      <c r="B50" s="25" t="s">
        <v>100</v>
      </c>
      <c r="C50" s="47" t="s">
        <v>1292</v>
      </c>
      <c r="D50" s="47" t="s">
        <v>597</v>
      </c>
      <c r="E50" s="86">
        <v>2</v>
      </c>
      <c r="F50" s="140" t="s">
        <v>1092</v>
      </c>
      <c r="G50" s="56">
        <v>176</v>
      </c>
      <c r="H50" s="56">
        <v>80</v>
      </c>
      <c r="I50" s="54">
        <f t="shared" si="0"/>
        <v>96</v>
      </c>
      <c r="J50" s="56">
        <v>176</v>
      </c>
      <c r="K50" s="52">
        <v>34</v>
      </c>
      <c r="L50" s="85">
        <f t="shared" si="1"/>
        <v>142</v>
      </c>
      <c r="M50" s="85">
        <f t="shared" si="2"/>
        <v>0</v>
      </c>
      <c r="N50" s="54">
        <f t="shared" si="3"/>
        <v>-46</v>
      </c>
      <c r="O50" s="56">
        <f t="shared" si="4"/>
        <v>46</v>
      </c>
    </row>
    <row r="51" spans="1:18" ht="12.95" customHeight="1">
      <c r="A51" s="39" t="s">
        <v>911</v>
      </c>
      <c r="B51" s="25" t="s">
        <v>404</v>
      </c>
      <c r="C51" s="47" t="s">
        <v>1292</v>
      </c>
      <c r="D51" s="47" t="s">
        <v>1075</v>
      </c>
      <c r="E51" s="86">
        <v>2</v>
      </c>
      <c r="F51" s="140" t="s">
        <v>1092</v>
      </c>
      <c r="G51" s="56">
        <v>19</v>
      </c>
      <c r="H51" s="56">
        <v>19</v>
      </c>
      <c r="I51" s="54">
        <f t="shared" si="0"/>
        <v>0</v>
      </c>
      <c r="J51" s="56">
        <v>19</v>
      </c>
      <c r="K51" s="52">
        <v>19</v>
      </c>
      <c r="L51" s="85">
        <f t="shared" si="1"/>
        <v>0</v>
      </c>
      <c r="M51" s="85">
        <f t="shared" si="2"/>
        <v>0</v>
      </c>
      <c r="N51" s="54">
        <f t="shared" si="3"/>
        <v>0</v>
      </c>
      <c r="O51" s="56">
        <f t="shared" si="4"/>
        <v>0</v>
      </c>
    </row>
    <row r="52" spans="1:18" ht="12.95" customHeight="1">
      <c r="A52" s="39" t="s">
        <v>609</v>
      </c>
      <c r="B52" s="25" t="s">
        <v>104</v>
      </c>
      <c r="C52" s="47" t="s">
        <v>1292</v>
      </c>
      <c r="D52" s="47" t="s">
        <v>597</v>
      </c>
      <c r="E52" s="86">
        <v>2</v>
      </c>
      <c r="F52" s="140" t="s">
        <v>1092</v>
      </c>
      <c r="G52" s="56">
        <v>250</v>
      </c>
      <c r="H52" s="56">
        <v>234</v>
      </c>
      <c r="I52" s="54">
        <f t="shared" si="0"/>
        <v>16</v>
      </c>
      <c r="J52" s="56">
        <v>197</v>
      </c>
      <c r="K52" s="52">
        <v>181</v>
      </c>
      <c r="L52" s="85">
        <f t="shared" si="1"/>
        <v>16</v>
      </c>
      <c r="M52" s="85">
        <f t="shared" si="2"/>
        <v>-53</v>
      </c>
      <c r="N52" s="54">
        <f t="shared" si="3"/>
        <v>-53</v>
      </c>
      <c r="O52" s="56">
        <f t="shared" si="4"/>
        <v>0</v>
      </c>
      <c r="P52" s="43"/>
      <c r="Q52" s="33"/>
      <c r="R52" s="36"/>
    </row>
    <row r="53" spans="1:18" ht="12.95" customHeight="1">
      <c r="A53" s="39" t="s">
        <v>587</v>
      </c>
      <c r="B53" s="25" t="s">
        <v>22</v>
      </c>
      <c r="C53" s="47" t="s">
        <v>1292</v>
      </c>
      <c r="D53" s="47" t="s">
        <v>568</v>
      </c>
      <c r="E53" s="86">
        <v>2</v>
      </c>
      <c r="F53" s="140" t="s">
        <v>1092</v>
      </c>
      <c r="G53" s="56">
        <v>350</v>
      </c>
      <c r="H53" s="56">
        <v>348</v>
      </c>
      <c r="I53" s="54">
        <f t="shared" si="0"/>
        <v>2</v>
      </c>
      <c r="J53" s="56">
        <v>317</v>
      </c>
      <c r="K53" s="52">
        <v>315</v>
      </c>
      <c r="L53" s="85">
        <f t="shared" si="1"/>
        <v>2</v>
      </c>
      <c r="M53" s="85">
        <f t="shared" si="2"/>
        <v>-33</v>
      </c>
      <c r="N53" s="54">
        <f t="shared" si="3"/>
        <v>-33</v>
      </c>
      <c r="O53" s="56">
        <f t="shared" si="4"/>
        <v>0</v>
      </c>
      <c r="P53" s="43"/>
      <c r="Q53" s="33"/>
      <c r="R53" s="36"/>
    </row>
    <row r="54" spans="1:18" ht="12.95" customHeight="1">
      <c r="A54" s="39" t="s">
        <v>590</v>
      </c>
      <c r="B54" s="25" t="s">
        <v>94</v>
      </c>
      <c r="C54" s="47" t="s">
        <v>1291</v>
      </c>
      <c r="D54" s="47" t="s">
        <v>583</v>
      </c>
      <c r="E54" s="86">
        <v>2</v>
      </c>
      <c r="F54" s="140" t="s">
        <v>1092</v>
      </c>
      <c r="G54" s="56">
        <v>175</v>
      </c>
      <c r="H54" s="56">
        <v>175</v>
      </c>
      <c r="I54" s="54">
        <f t="shared" si="0"/>
        <v>0</v>
      </c>
      <c r="J54" s="56">
        <v>175</v>
      </c>
      <c r="K54" s="52">
        <v>175</v>
      </c>
      <c r="L54" s="85">
        <f t="shared" si="1"/>
        <v>0</v>
      </c>
      <c r="M54" s="85">
        <f t="shared" si="2"/>
        <v>0</v>
      </c>
      <c r="N54" s="54">
        <f t="shared" si="3"/>
        <v>0</v>
      </c>
      <c r="O54" s="56">
        <f t="shared" si="4"/>
        <v>0</v>
      </c>
      <c r="P54" s="43"/>
      <c r="Q54" s="33"/>
      <c r="R54" s="36"/>
    </row>
    <row r="55" spans="1:18" ht="12.95" customHeight="1">
      <c r="A55" s="39" t="s">
        <v>986</v>
      </c>
      <c r="B55" s="25" t="s">
        <v>419</v>
      </c>
      <c r="C55" s="47" t="s">
        <v>1291</v>
      </c>
      <c r="D55" s="47" t="s">
        <v>1071</v>
      </c>
      <c r="E55" s="86">
        <v>2</v>
      </c>
      <c r="F55" s="140" t="s">
        <v>1092</v>
      </c>
      <c r="G55" s="56">
        <v>7</v>
      </c>
      <c r="H55" s="56">
        <v>3</v>
      </c>
      <c r="I55" s="54">
        <f t="shared" si="0"/>
        <v>4</v>
      </c>
      <c r="J55" s="56">
        <v>4</v>
      </c>
      <c r="K55" s="52">
        <v>1</v>
      </c>
      <c r="L55" s="85">
        <f t="shared" si="1"/>
        <v>3</v>
      </c>
      <c r="M55" s="85">
        <f t="shared" si="2"/>
        <v>-3</v>
      </c>
      <c r="N55" s="54">
        <f t="shared" si="3"/>
        <v>-2</v>
      </c>
      <c r="O55" s="56">
        <f t="shared" si="4"/>
        <v>-1</v>
      </c>
      <c r="P55" s="43"/>
      <c r="Q55" s="33"/>
      <c r="R55" s="36"/>
    </row>
    <row r="56" spans="1:18" ht="12.95" customHeight="1">
      <c r="A56" s="39" t="s">
        <v>917</v>
      </c>
      <c r="B56" s="25" t="s">
        <v>424</v>
      </c>
      <c r="C56" s="47" t="s">
        <v>1291</v>
      </c>
      <c r="D56" s="47" t="s">
        <v>1085</v>
      </c>
      <c r="E56" s="86">
        <v>2</v>
      </c>
      <c r="F56" s="140" t="s">
        <v>1092</v>
      </c>
      <c r="G56" s="56">
        <v>5</v>
      </c>
      <c r="H56" s="56">
        <v>5</v>
      </c>
      <c r="I56" s="54">
        <f t="shared" si="0"/>
        <v>0</v>
      </c>
      <c r="J56" s="56">
        <v>5</v>
      </c>
      <c r="K56" s="52">
        <v>5</v>
      </c>
      <c r="L56" s="85">
        <f t="shared" si="1"/>
        <v>0</v>
      </c>
      <c r="M56" s="85">
        <f t="shared" si="2"/>
        <v>0</v>
      </c>
      <c r="N56" s="54">
        <f t="shared" si="3"/>
        <v>0</v>
      </c>
      <c r="O56" s="56">
        <f t="shared" si="4"/>
        <v>0</v>
      </c>
      <c r="P56" s="43"/>
      <c r="Q56" s="33"/>
      <c r="R56" s="36"/>
    </row>
    <row r="57" spans="1:18" ht="12.95" customHeight="1">
      <c r="A57" s="39" t="s">
        <v>592</v>
      </c>
      <c r="B57" s="25" t="s">
        <v>25</v>
      </c>
      <c r="C57" s="47" t="s">
        <v>1292</v>
      </c>
      <c r="D57" s="47" t="s">
        <v>591</v>
      </c>
      <c r="E57" s="86">
        <v>2</v>
      </c>
      <c r="F57" s="140" t="s">
        <v>1092</v>
      </c>
      <c r="G57" s="56">
        <v>293</v>
      </c>
      <c r="H57" s="56">
        <v>293</v>
      </c>
      <c r="I57" s="54">
        <f t="shared" si="0"/>
        <v>0</v>
      </c>
      <c r="J57" s="56">
        <v>293</v>
      </c>
      <c r="K57" s="52">
        <v>293</v>
      </c>
      <c r="L57" s="85">
        <f t="shared" si="1"/>
        <v>0</v>
      </c>
      <c r="M57" s="85">
        <f t="shared" si="2"/>
        <v>0</v>
      </c>
      <c r="N57" s="54">
        <f t="shared" si="3"/>
        <v>0</v>
      </c>
      <c r="O57" s="56">
        <f t="shared" si="4"/>
        <v>0</v>
      </c>
      <c r="P57" s="43"/>
      <c r="Q57" s="33"/>
      <c r="R57" s="36"/>
    </row>
    <row r="58" spans="1:18" ht="12.95" customHeight="1">
      <c r="A58" s="39" t="s">
        <v>618</v>
      </c>
      <c r="B58" s="25" t="s">
        <v>24</v>
      </c>
      <c r="C58" s="47" t="s">
        <v>1291</v>
      </c>
      <c r="D58" s="47" t="s">
        <v>570</v>
      </c>
      <c r="E58" s="86">
        <v>2</v>
      </c>
      <c r="F58" s="140" t="s">
        <v>1092</v>
      </c>
      <c r="G58" s="56">
        <v>137</v>
      </c>
      <c r="H58" s="56">
        <v>137</v>
      </c>
      <c r="I58" s="54">
        <f t="shared" si="0"/>
        <v>0</v>
      </c>
      <c r="J58" s="56">
        <v>143</v>
      </c>
      <c r="K58" s="52">
        <v>143</v>
      </c>
      <c r="L58" s="85">
        <f t="shared" si="1"/>
        <v>0</v>
      </c>
      <c r="M58" s="85">
        <f t="shared" si="2"/>
        <v>6</v>
      </c>
      <c r="N58" s="54">
        <f t="shared" si="3"/>
        <v>6</v>
      </c>
      <c r="O58" s="56">
        <f t="shared" si="4"/>
        <v>0</v>
      </c>
      <c r="P58" s="43"/>
      <c r="Q58" s="33"/>
      <c r="R58" s="36"/>
    </row>
    <row r="59" spans="1:18" ht="12.95" customHeight="1">
      <c r="A59" s="39" t="s">
        <v>901</v>
      </c>
      <c r="B59" s="25" t="s">
        <v>392</v>
      </c>
      <c r="C59" s="47" t="s">
        <v>1291</v>
      </c>
      <c r="D59" s="47" t="s">
        <v>1071</v>
      </c>
      <c r="E59" s="86">
        <v>2</v>
      </c>
      <c r="F59" s="140" t="s">
        <v>1092</v>
      </c>
      <c r="G59" s="56">
        <v>19</v>
      </c>
      <c r="H59" s="56">
        <v>19</v>
      </c>
      <c r="I59" s="54">
        <f t="shared" si="0"/>
        <v>0</v>
      </c>
      <c r="J59" s="56">
        <v>0</v>
      </c>
      <c r="K59" s="52">
        <v>0</v>
      </c>
      <c r="L59" s="85">
        <f t="shared" si="1"/>
        <v>0</v>
      </c>
      <c r="M59" s="85">
        <f t="shared" si="2"/>
        <v>-19</v>
      </c>
      <c r="N59" s="54">
        <f t="shared" si="3"/>
        <v>-19</v>
      </c>
      <c r="O59" s="56">
        <f t="shared" si="4"/>
        <v>0</v>
      </c>
    </row>
    <row r="60" spans="1:18" ht="12.95" customHeight="1">
      <c r="A60" s="39" t="s">
        <v>617</v>
      </c>
      <c r="B60" s="25" t="s">
        <v>96</v>
      </c>
      <c r="C60" s="47" t="s">
        <v>1291</v>
      </c>
      <c r="D60" s="47" t="s">
        <v>573</v>
      </c>
      <c r="E60" s="86">
        <v>2</v>
      </c>
      <c r="F60" s="140" t="s">
        <v>1092</v>
      </c>
      <c r="G60" s="56">
        <v>99</v>
      </c>
      <c r="H60" s="56">
        <v>99</v>
      </c>
      <c r="I60" s="54">
        <f t="shared" si="0"/>
        <v>0</v>
      </c>
      <c r="J60" s="56">
        <v>99</v>
      </c>
      <c r="K60" s="52">
        <v>99</v>
      </c>
      <c r="L60" s="85">
        <f t="shared" si="1"/>
        <v>0</v>
      </c>
      <c r="M60" s="85">
        <f t="shared" si="2"/>
        <v>0</v>
      </c>
      <c r="N60" s="54">
        <f t="shared" si="3"/>
        <v>0</v>
      </c>
      <c r="O60" s="56">
        <f t="shared" si="4"/>
        <v>0</v>
      </c>
      <c r="P60" s="43"/>
      <c r="Q60" s="33"/>
      <c r="R60" s="36"/>
    </row>
    <row r="61" spans="1:18" ht="12.95" customHeight="1">
      <c r="A61" s="39" t="s">
        <v>645</v>
      </c>
      <c r="B61" s="25" t="s">
        <v>103</v>
      </c>
      <c r="C61" s="47" t="s">
        <v>1291</v>
      </c>
      <c r="D61" s="47" t="s">
        <v>570</v>
      </c>
      <c r="E61" s="86">
        <v>2</v>
      </c>
      <c r="F61" s="140" t="s">
        <v>1092</v>
      </c>
      <c r="G61" s="56">
        <v>88</v>
      </c>
      <c r="H61" s="56">
        <v>88</v>
      </c>
      <c r="I61" s="54">
        <f t="shared" si="0"/>
        <v>0</v>
      </c>
      <c r="J61" s="56">
        <v>88</v>
      </c>
      <c r="K61" s="52">
        <v>88</v>
      </c>
      <c r="L61" s="85">
        <f t="shared" si="1"/>
        <v>0</v>
      </c>
      <c r="M61" s="85">
        <f t="shared" si="2"/>
        <v>0</v>
      </c>
      <c r="N61" s="54">
        <f t="shared" si="3"/>
        <v>0</v>
      </c>
      <c r="O61" s="56">
        <f t="shared" si="4"/>
        <v>0</v>
      </c>
      <c r="P61" s="43"/>
      <c r="Q61" s="33"/>
      <c r="R61" s="36"/>
    </row>
    <row r="62" spans="1:18" ht="12.95" customHeight="1">
      <c r="A62" s="39" t="s">
        <v>912</v>
      </c>
      <c r="B62" s="25" t="s">
        <v>408</v>
      </c>
      <c r="C62" s="47" t="s">
        <v>1291</v>
      </c>
      <c r="D62" s="47" t="s">
        <v>1074</v>
      </c>
      <c r="E62" s="86">
        <v>2</v>
      </c>
      <c r="F62" s="140" t="s">
        <v>1092</v>
      </c>
      <c r="G62" s="56">
        <v>16</v>
      </c>
      <c r="H62" s="56">
        <v>16</v>
      </c>
      <c r="I62" s="54">
        <f t="shared" si="0"/>
        <v>0</v>
      </c>
      <c r="J62" s="56">
        <v>16</v>
      </c>
      <c r="K62" s="52">
        <v>16</v>
      </c>
      <c r="L62" s="85">
        <f t="shared" si="1"/>
        <v>0</v>
      </c>
      <c r="M62" s="85">
        <f t="shared" si="2"/>
        <v>0</v>
      </c>
      <c r="N62" s="54">
        <f t="shared" si="3"/>
        <v>0</v>
      </c>
      <c r="O62" s="56">
        <f t="shared" si="4"/>
        <v>0</v>
      </c>
      <c r="P62" s="43"/>
      <c r="Q62" s="33"/>
      <c r="R62" s="36"/>
    </row>
    <row r="63" spans="1:18" ht="12.95" customHeight="1">
      <c r="A63" s="39" t="s">
        <v>569</v>
      </c>
      <c r="B63" s="25" t="s">
        <v>18</v>
      </c>
      <c r="C63" s="47" t="s">
        <v>1292</v>
      </c>
      <c r="D63" s="47" t="s">
        <v>1073</v>
      </c>
      <c r="E63" s="86">
        <v>2</v>
      </c>
      <c r="F63" s="140" t="s">
        <v>1092</v>
      </c>
      <c r="G63" s="56">
        <v>394</v>
      </c>
      <c r="H63" s="56">
        <v>394</v>
      </c>
      <c r="I63" s="54">
        <f t="shared" si="0"/>
        <v>0</v>
      </c>
      <c r="J63" s="56">
        <v>394</v>
      </c>
      <c r="K63" s="52">
        <v>394</v>
      </c>
      <c r="L63" s="85">
        <f t="shared" si="1"/>
        <v>0</v>
      </c>
      <c r="M63" s="85">
        <f t="shared" si="2"/>
        <v>0</v>
      </c>
      <c r="N63" s="54">
        <f t="shared" si="3"/>
        <v>0</v>
      </c>
      <c r="O63" s="56">
        <f t="shared" si="4"/>
        <v>0</v>
      </c>
      <c r="P63" s="43"/>
      <c r="Q63" s="33"/>
      <c r="R63" s="36"/>
    </row>
    <row r="64" spans="1:18" ht="12.95" customHeight="1">
      <c r="A64" s="39" t="s">
        <v>633</v>
      </c>
      <c r="B64" s="25" t="s">
        <v>99</v>
      </c>
      <c r="C64" s="47" t="s">
        <v>1291</v>
      </c>
      <c r="D64" s="47" t="s">
        <v>573</v>
      </c>
      <c r="E64" s="86">
        <v>2</v>
      </c>
      <c r="F64" s="140" t="s">
        <v>1092</v>
      </c>
      <c r="G64" s="56">
        <v>60</v>
      </c>
      <c r="H64" s="56">
        <v>60</v>
      </c>
      <c r="I64" s="54">
        <f t="shared" si="0"/>
        <v>0</v>
      </c>
      <c r="J64" s="56">
        <v>60</v>
      </c>
      <c r="K64" s="52">
        <v>60</v>
      </c>
      <c r="L64" s="85">
        <f t="shared" si="1"/>
        <v>0</v>
      </c>
      <c r="M64" s="85">
        <f t="shared" si="2"/>
        <v>0</v>
      </c>
      <c r="N64" s="54">
        <f t="shared" si="3"/>
        <v>0</v>
      </c>
      <c r="O64" s="56">
        <f t="shared" si="4"/>
        <v>0</v>
      </c>
    </row>
    <row r="65" spans="1:18" ht="12.95" customHeight="1">
      <c r="A65" s="39" t="s">
        <v>914</v>
      </c>
      <c r="B65" s="25" t="s">
        <v>412</v>
      </c>
      <c r="C65" s="47" t="s">
        <v>1291</v>
      </c>
      <c r="D65" s="47" t="s">
        <v>1085</v>
      </c>
      <c r="E65" s="86">
        <v>2</v>
      </c>
      <c r="F65" s="140" t="s">
        <v>1092</v>
      </c>
      <c r="G65" s="56">
        <v>9</v>
      </c>
      <c r="H65" s="56">
        <v>9</v>
      </c>
      <c r="I65" s="54">
        <f t="shared" si="0"/>
        <v>0</v>
      </c>
      <c r="J65" s="56">
        <v>9</v>
      </c>
      <c r="K65" s="52">
        <v>9</v>
      </c>
      <c r="L65" s="85">
        <f t="shared" si="1"/>
        <v>0</v>
      </c>
      <c r="M65" s="85">
        <f t="shared" si="2"/>
        <v>0</v>
      </c>
      <c r="N65" s="54">
        <f t="shared" si="3"/>
        <v>0</v>
      </c>
      <c r="O65" s="56">
        <f t="shared" si="4"/>
        <v>0</v>
      </c>
      <c r="P65" s="43"/>
      <c r="Q65" s="33"/>
      <c r="R65" s="36"/>
    </row>
    <row r="66" spans="1:18" ht="12.95" customHeight="1">
      <c r="A66" s="39" t="s">
        <v>906</v>
      </c>
      <c r="B66" s="25" t="s">
        <v>425</v>
      </c>
      <c r="C66" s="47" t="s">
        <v>1291</v>
      </c>
      <c r="D66" s="47" t="s">
        <v>1074</v>
      </c>
      <c r="E66" s="86">
        <v>2</v>
      </c>
      <c r="F66" s="140" t="s">
        <v>1092</v>
      </c>
      <c r="G66" s="56">
        <v>4</v>
      </c>
      <c r="H66" s="56">
        <v>4</v>
      </c>
      <c r="I66" s="54">
        <f t="shared" si="0"/>
        <v>0</v>
      </c>
      <c r="J66" s="56">
        <v>0</v>
      </c>
      <c r="K66" s="52">
        <v>0</v>
      </c>
      <c r="L66" s="85">
        <f t="shared" si="1"/>
        <v>0</v>
      </c>
      <c r="M66" s="85">
        <f t="shared" si="2"/>
        <v>-4</v>
      </c>
      <c r="N66" s="54">
        <f t="shared" si="3"/>
        <v>-4</v>
      </c>
      <c r="O66" s="56">
        <f t="shared" si="4"/>
        <v>0</v>
      </c>
      <c r="P66" s="43"/>
      <c r="Q66" s="33"/>
      <c r="R66" s="36"/>
    </row>
    <row r="67" spans="1:18" ht="12.95" customHeight="1">
      <c r="A67" s="146" t="s">
        <v>1361</v>
      </c>
      <c r="B67" s="25" t="s">
        <v>396</v>
      </c>
      <c r="C67" s="47" t="s">
        <v>1291</v>
      </c>
      <c r="D67" s="47" t="s">
        <v>1105</v>
      </c>
      <c r="E67" s="86">
        <v>2</v>
      </c>
      <c r="F67" s="140" t="s">
        <v>1092</v>
      </c>
      <c r="G67" s="56">
        <v>19</v>
      </c>
      <c r="H67" s="56">
        <v>19</v>
      </c>
      <c r="I67" s="54">
        <f t="shared" ref="I67:I130" si="5">G67-H67</f>
        <v>0</v>
      </c>
      <c r="J67" s="56">
        <v>0</v>
      </c>
      <c r="K67" s="52">
        <v>0</v>
      </c>
      <c r="L67" s="85">
        <f t="shared" ref="L67:L130" si="6">J67-K67</f>
        <v>0</v>
      </c>
      <c r="M67" s="85">
        <f t="shared" ref="M67:M130" si="7">J67-G67</f>
        <v>-19</v>
      </c>
      <c r="N67" s="54">
        <f t="shared" ref="N67:N130" si="8">K67-H67</f>
        <v>-19</v>
      </c>
      <c r="O67" s="56">
        <f t="shared" ref="O67:O130" si="9">L67-I67</f>
        <v>0</v>
      </c>
    </row>
    <row r="68" spans="1:18" ht="12.95" customHeight="1">
      <c r="A68" s="39" t="s">
        <v>655</v>
      </c>
      <c r="B68" s="25" t="s">
        <v>1061</v>
      </c>
      <c r="C68" s="47" t="s">
        <v>1291</v>
      </c>
      <c r="D68" s="47" t="s">
        <v>573</v>
      </c>
      <c r="E68" s="86">
        <v>2</v>
      </c>
      <c r="F68" s="140" t="s">
        <v>1092</v>
      </c>
      <c r="G68" s="56">
        <v>60</v>
      </c>
      <c r="H68" s="56">
        <v>60</v>
      </c>
      <c r="I68" s="54">
        <f t="shared" si="5"/>
        <v>0</v>
      </c>
      <c r="J68" s="56">
        <v>57</v>
      </c>
      <c r="K68" s="52">
        <v>57</v>
      </c>
      <c r="L68" s="85">
        <f t="shared" si="6"/>
        <v>0</v>
      </c>
      <c r="M68" s="85">
        <f t="shared" si="7"/>
        <v>-3</v>
      </c>
      <c r="N68" s="54">
        <f t="shared" si="8"/>
        <v>-3</v>
      </c>
      <c r="O68" s="56">
        <f t="shared" si="9"/>
        <v>0</v>
      </c>
    </row>
    <row r="69" spans="1:18" ht="12.95" customHeight="1">
      <c r="A69" s="146" t="s">
        <v>1354</v>
      </c>
      <c r="B69" s="25" t="s">
        <v>1059</v>
      </c>
      <c r="C69" s="47" t="s">
        <v>1291</v>
      </c>
      <c r="D69" s="47" t="s">
        <v>1074</v>
      </c>
      <c r="E69" s="86">
        <v>2</v>
      </c>
      <c r="F69" s="140" t="s">
        <v>1092</v>
      </c>
      <c r="G69" s="56">
        <v>308</v>
      </c>
      <c r="H69" s="56">
        <v>308</v>
      </c>
      <c r="I69" s="54">
        <f t="shared" si="5"/>
        <v>0</v>
      </c>
      <c r="J69" s="56">
        <v>308</v>
      </c>
      <c r="K69" s="52">
        <v>308</v>
      </c>
      <c r="L69" s="85">
        <f t="shared" si="6"/>
        <v>0</v>
      </c>
      <c r="M69" s="85">
        <f t="shared" si="7"/>
        <v>0</v>
      </c>
      <c r="N69" s="54">
        <f t="shared" si="8"/>
        <v>0</v>
      </c>
      <c r="O69" s="56">
        <f t="shared" si="9"/>
        <v>0</v>
      </c>
      <c r="P69" s="43"/>
      <c r="Q69" s="33"/>
      <c r="R69" s="36"/>
    </row>
    <row r="70" spans="1:18" ht="12.95" customHeight="1">
      <c r="A70" s="146" t="s">
        <v>1355</v>
      </c>
      <c r="B70" s="25" t="s">
        <v>1060</v>
      </c>
      <c r="C70" s="47" t="s">
        <v>1291</v>
      </c>
      <c r="D70" s="47" t="s">
        <v>1074</v>
      </c>
      <c r="E70" s="86">
        <v>2</v>
      </c>
      <c r="F70" s="140" t="s">
        <v>1092</v>
      </c>
      <c r="G70" s="56">
        <v>60</v>
      </c>
      <c r="H70" s="56">
        <v>60</v>
      </c>
      <c r="I70" s="54">
        <f t="shared" si="5"/>
        <v>0</v>
      </c>
      <c r="J70" s="56">
        <v>60</v>
      </c>
      <c r="K70" s="52">
        <v>60</v>
      </c>
      <c r="L70" s="85">
        <f t="shared" si="6"/>
        <v>0</v>
      </c>
      <c r="M70" s="85">
        <f t="shared" si="7"/>
        <v>0</v>
      </c>
      <c r="N70" s="54">
        <f t="shared" si="8"/>
        <v>0</v>
      </c>
      <c r="O70" s="56">
        <f t="shared" si="9"/>
        <v>0</v>
      </c>
    </row>
    <row r="71" spans="1:18" ht="12.95" customHeight="1">
      <c r="A71" s="39" t="e">
        <f>VLOOKUP(B71,#REF!, 2,FALSE)</f>
        <v>#REF!</v>
      </c>
      <c r="B71" s="25" t="s">
        <v>1341</v>
      </c>
      <c r="C71" s="47" t="s">
        <v>1291</v>
      </c>
      <c r="D71" s="47" t="s">
        <v>1071</v>
      </c>
      <c r="E71" s="86">
        <v>2</v>
      </c>
      <c r="F71" s="140" t="s">
        <v>1092</v>
      </c>
      <c r="G71" s="56">
        <v>38</v>
      </c>
      <c r="H71" s="56">
        <v>38</v>
      </c>
      <c r="I71" s="54">
        <f t="shared" si="5"/>
        <v>0</v>
      </c>
      <c r="J71" s="56">
        <v>38</v>
      </c>
      <c r="K71" s="52">
        <v>38</v>
      </c>
      <c r="L71" s="85">
        <f t="shared" si="6"/>
        <v>0</v>
      </c>
      <c r="M71" s="85">
        <f t="shared" si="7"/>
        <v>0</v>
      </c>
      <c r="N71" s="54">
        <f t="shared" si="8"/>
        <v>0</v>
      </c>
      <c r="O71" s="56">
        <f t="shared" si="9"/>
        <v>0</v>
      </c>
    </row>
    <row r="72" spans="1:18" ht="12.95" customHeight="1">
      <c r="A72" s="146" t="s">
        <v>1382</v>
      </c>
      <c r="B72" s="25" t="s">
        <v>1281</v>
      </c>
      <c r="C72" s="47" t="s">
        <v>1292</v>
      </c>
      <c r="D72" s="47" t="s">
        <v>1076</v>
      </c>
      <c r="E72" s="86">
        <v>2</v>
      </c>
      <c r="F72" s="140" t="s">
        <v>1092</v>
      </c>
      <c r="G72" s="56">
        <v>179</v>
      </c>
      <c r="H72" s="56">
        <v>179</v>
      </c>
      <c r="I72" s="54">
        <f t="shared" si="5"/>
        <v>0</v>
      </c>
      <c r="J72" s="56">
        <v>199</v>
      </c>
      <c r="K72" s="52">
        <v>199</v>
      </c>
      <c r="L72" s="85">
        <f t="shared" si="6"/>
        <v>0</v>
      </c>
      <c r="M72" s="85">
        <f t="shared" si="7"/>
        <v>20</v>
      </c>
      <c r="N72" s="54">
        <f t="shared" si="8"/>
        <v>20</v>
      </c>
      <c r="O72" s="56">
        <f t="shared" si="9"/>
        <v>0</v>
      </c>
      <c r="P72" s="43"/>
      <c r="Q72" s="40"/>
      <c r="R72" s="36"/>
    </row>
    <row r="73" spans="1:18" ht="12.95" customHeight="1">
      <c r="A73" s="39" t="s">
        <v>588</v>
      </c>
      <c r="B73" s="25" t="s">
        <v>1339</v>
      </c>
      <c r="C73" s="47" t="s">
        <v>1291</v>
      </c>
      <c r="D73" s="47" t="s">
        <v>1080</v>
      </c>
      <c r="E73" s="86">
        <v>2</v>
      </c>
      <c r="F73" s="140" t="s">
        <v>1092</v>
      </c>
      <c r="G73" s="56">
        <v>83</v>
      </c>
      <c r="H73" s="56">
        <v>83</v>
      </c>
      <c r="I73" s="54">
        <f t="shared" si="5"/>
        <v>0</v>
      </c>
      <c r="J73" s="56">
        <v>40</v>
      </c>
      <c r="K73" s="52">
        <v>40</v>
      </c>
      <c r="L73" s="85">
        <f t="shared" si="6"/>
        <v>0</v>
      </c>
      <c r="M73" s="85">
        <f t="shared" si="7"/>
        <v>-43</v>
      </c>
      <c r="N73" s="54">
        <f t="shared" si="8"/>
        <v>-43</v>
      </c>
      <c r="O73" s="56">
        <f t="shared" si="9"/>
        <v>0</v>
      </c>
    </row>
    <row r="74" spans="1:18" ht="12.95" customHeight="1">
      <c r="A74" s="39" t="s">
        <v>626</v>
      </c>
      <c r="B74" s="25" t="s">
        <v>1230</v>
      </c>
      <c r="C74" s="47" t="s">
        <v>1292</v>
      </c>
      <c r="D74" s="47" t="s">
        <v>581</v>
      </c>
      <c r="E74" s="86">
        <v>2</v>
      </c>
      <c r="F74" s="140" t="s">
        <v>1092</v>
      </c>
      <c r="G74" s="56">
        <v>102</v>
      </c>
      <c r="H74" s="56">
        <v>102</v>
      </c>
      <c r="I74" s="54">
        <f t="shared" si="5"/>
        <v>0</v>
      </c>
      <c r="J74" s="56">
        <v>102</v>
      </c>
      <c r="K74" s="52">
        <v>102</v>
      </c>
      <c r="L74" s="85">
        <f t="shared" si="6"/>
        <v>0</v>
      </c>
      <c r="M74" s="85">
        <f t="shared" si="7"/>
        <v>0</v>
      </c>
      <c r="N74" s="54">
        <f t="shared" si="8"/>
        <v>0</v>
      </c>
      <c r="O74" s="56">
        <f t="shared" si="9"/>
        <v>0</v>
      </c>
      <c r="P74" s="43"/>
      <c r="Q74" s="33"/>
      <c r="R74" s="36"/>
    </row>
    <row r="75" spans="1:18" ht="12.95" customHeight="1">
      <c r="A75" s="39" t="e">
        <f>VLOOKUP(B75,#REF!, 2,FALSE)</f>
        <v>#REF!</v>
      </c>
      <c r="B75" s="25" t="s">
        <v>1064</v>
      </c>
      <c r="C75" s="47" t="s">
        <v>1291</v>
      </c>
      <c r="D75" s="47" t="s">
        <v>1071</v>
      </c>
      <c r="E75" s="86">
        <v>2</v>
      </c>
      <c r="F75" s="140" t="s">
        <v>1092</v>
      </c>
      <c r="G75" s="56">
        <v>135</v>
      </c>
      <c r="H75" s="56">
        <v>135</v>
      </c>
      <c r="I75" s="54">
        <f t="shared" si="5"/>
        <v>0</v>
      </c>
      <c r="J75" s="56">
        <v>95</v>
      </c>
      <c r="K75" s="52">
        <v>95</v>
      </c>
      <c r="L75" s="85">
        <f t="shared" si="6"/>
        <v>0</v>
      </c>
      <c r="M75" s="85">
        <f t="shared" si="7"/>
        <v>-40</v>
      </c>
      <c r="N75" s="54">
        <f t="shared" si="8"/>
        <v>-40</v>
      </c>
      <c r="O75" s="56">
        <f t="shared" si="9"/>
        <v>0</v>
      </c>
      <c r="P75" s="43"/>
      <c r="Q75" s="33"/>
      <c r="R75" s="36"/>
    </row>
    <row r="76" spans="1:18" ht="12.95" customHeight="1">
      <c r="A76" s="39" t="s">
        <v>903</v>
      </c>
      <c r="B76" s="25" t="s">
        <v>400</v>
      </c>
      <c r="C76" s="47" t="s">
        <v>1292</v>
      </c>
      <c r="D76" s="47" t="s">
        <v>1073</v>
      </c>
      <c r="E76" s="86">
        <v>2</v>
      </c>
      <c r="F76" s="140" t="s">
        <v>1092</v>
      </c>
      <c r="G76" s="56">
        <v>19</v>
      </c>
      <c r="H76" s="56">
        <v>19</v>
      </c>
      <c r="I76" s="54">
        <f t="shared" si="5"/>
        <v>0</v>
      </c>
      <c r="J76" s="56">
        <v>19</v>
      </c>
      <c r="K76" s="52">
        <v>19</v>
      </c>
      <c r="L76" s="85">
        <f t="shared" si="6"/>
        <v>0</v>
      </c>
      <c r="M76" s="85">
        <f t="shared" si="7"/>
        <v>0</v>
      </c>
      <c r="N76" s="54">
        <f t="shared" si="8"/>
        <v>0</v>
      </c>
      <c r="O76" s="56">
        <f t="shared" si="9"/>
        <v>0</v>
      </c>
    </row>
    <row r="77" spans="1:18" ht="12.95" customHeight="1">
      <c r="A77" s="39" t="s">
        <v>934</v>
      </c>
      <c r="B77" s="25" t="s">
        <v>1331</v>
      </c>
      <c r="C77" s="47" t="s">
        <v>1291</v>
      </c>
      <c r="D77" s="47" t="s">
        <v>1071</v>
      </c>
      <c r="E77" s="86">
        <v>2</v>
      </c>
      <c r="F77" s="140" t="s">
        <v>1092</v>
      </c>
      <c r="G77" s="56">
        <v>17</v>
      </c>
      <c r="H77" s="56">
        <v>17</v>
      </c>
      <c r="I77" s="54">
        <f t="shared" si="5"/>
        <v>0</v>
      </c>
      <c r="J77" s="56">
        <v>17</v>
      </c>
      <c r="K77" s="52">
        <v>17</v>
      </c>
      <c r="L77" s="85">
        <f t="shared" si="6"/>
        <v>0</v>
      </c>
      <c r="M77" s="85">
        <f t="shared" si="7"/>
        <v>0</v>
      </c>
      <c r="N77" s="54">
        <f t="shared" si="8"/>
        <v>0</v>
      </c>
      <c r="O77" s="56">
        <f t="shared" si="9"/>
        <v>0</v>
      </c>
      <c r="P77" s="43"/>
      <c r="Q77" s="33"/>
      <c r="R77" s="36"/>
    </row>
    <row r="78" spans="1:18" ht="12.95" customHeight="1">
      <c r="A78" s="146" t="s">
        <v>1379</v>
      </c>
      <c r="B78" s="25" t="s">
        <v>1275</v>
      </c>
      <c r="C78" s="47" t="s">
        <v>1292</v>
      </c>
      <c r="D78" s="47" t="s">
        <v>1073</v>
      </c>
      <c r="E78" s="86">
        <v>2</v>
      </c>
      <c r="F78" s="140" t="s">
        <v>1092</v>
      </c>
      <c r="G78" s="56">
        <v>54</v>
      </c>
      <c r="H78" s="56">
        <v>53</v>
      </c>
      <c r="I78" s="54">
        <f t="shared" si="5"/>
        <v>1</v>
      </c>
      <c r="J78" s="56">
        <v>54</v>
      </c>
      <c r="K78" s="52">
        <v>54</v>
      </c>
      <c r="L78" s="85">
        <f t="shared" si="6"/>
        <v>0</v>
      </c>
      <c r="M78" s="85">
        <f t="shared" si="7"/>
        <v>0</v>
      </c>
      <c r="N78" s="54">
        <f t="shared" si="8"/>
        <v>1</v>
      </c>
      <c r="O78" s="56">
        <f t="shared" si="9"/>
        <v>-1</v>
      </c>
    </row>
    <row r="79" spans="1:18" ht="12.95" customHeight="1">
      <c r="A79" s="39" t="s">
        <v>938</v>
      </c>
      <c r="B79" s="25" t="s">
        <v>411</v>
      </c>
      <c r="C79" s="47" t="s">
        <v>1291</v>
      </c>
      <c r="D79" s="47" t="s">
        <v>1071</v>
      </c>
      <c r="E79" s="86">
        <v>2</v>
      </c>
      <c r="F79" s="140" t="s">
        <v>1092</v>
      </c>
      <c r="G79" s="56">
        <v>11</v>
      </c>
      <c r="H79" s="56">
        <v>11</v>
      </c>
      <c r="I79" s="54">
        <f t="shared" si="5"/>
        <v>0</v>
      </c>
      <c r="J79" s="56">
        <v>11</v>
      </c>
      <c r="K79" s="52">
        <v>11</v>
      </c>
      <c r="L79" s="85">
        <f t="shared" si="6"/>
        <v>0</v>
      </c>
      <c r="M79" s="85">
        <f t="shared" si="7"/>
        <v>0</v>
      </c>
      <c r="N79" s="54">
        <f t="shared" si="8"/>
        <v>0</v>
      </c>
      <c r="O79" s="56">
        <f t="shared" si="9"/>
        <v>0</v>
      </c>
      <c r="P79" s="43"/>
      <c r="Q79" s="33"/>
      <c r="R79" s="36"/>
    </row>
    <row r="80" spans="1:18" ht="12.95" customHeight="1">
      <c r="A80" s="146" t="s">
        <v>1364</v>
      </c>
      <c r="B80" s="25" t="s">
        <v>1362</v>
      </c>
      <c r="C80" s="47" t="s">
        <v>1291</v>
      </c>
      <c r="D80" s="47" t="s">
        <v>1078</v>
      </c>
      <c r="E80" s="86">
        <v>2</v>
      </c>
      <c r="F80" s="140" t="s">
        <v>1092</v>
      </c>
      <c r="G80" s="56">
        <v>102</v>
      </c>
      <c r="H80" s="56">
        <v>102</v>
      </c>
      <c r="I80" s="54">
        <f t="shared" si="5"/>
        <v>0</v>
      </c>
      <c r="J80" s="56">
        <v>102</v>
      </c>
      <c r="K80" s="52">
        <v>102</v>
      </c>
      <c r="L80" s="85">
        <f t="shared" si="6"/>
        <v>0</v>
      </c>
      <c r="M80" s="85">
        <f t="shared" si="7"/>
        <v>0</v>
      </c>
      <c r="N80" s="54">
        <f t="shared" si="8"/>
        <v>0</v>
      </c>
      <c r="O80" s="56">
        <f t="shared" si="9"/>
        <v>0</v>
      </c>
    </row>
    <row r="81" spans="1:18" ht="12.95" customHeight="1">
      <c r="A81" s="39" t="e">
        <f>VLOOKUP(B81,#REF!, 2,FALSE)</f>
        <v>#REF!</v>
      </c>
      <c r="B81" s="25" t="s">
        <v>1332</v>
      </c>
      <c r="C81" s="47" t="s">
        <v>1291</v>
      </c>
      <c r="D81" s="47" t="s">
        <v>1074</v>
      </c>
      <c r="E81" s="86">
        <v>2</v>
      </c>
      <c r="F81" s="140" t="s">
        <v>1092</v>
      </c>
      <c r="G81" s="56">
        <v>30</v>
      </c>
      <c r="H81" s="56">
        <v>30</v>
      </c>
      <c r="I81" s="54">
        <f t="shared" si="5"/>
        <v>0</v>
      </c>
      <c r="J81" s="56">
        <v>33</v>
      </c>
      <c r="K81" s="52">
        <v>33</v>
      </c>
      <c r="L81" s="85">
        <f t="shared" si="6"/>
        <v>0</v>
      </c>
      <c r="M81" s="85">
        <f t="shared" si="7"/>
        <v>3</v>
      </c>
      <c r="N81" s="54">
        <f t="shared" si="8"/>
        <v>3</v>
      </c>
      <c r="O81" s="56">
        <f t="shared" si="9"/>
        <v>0</v>
      </c>
    </row>
    <row r="82" spans="1:18" ht="12.95" customHeight="1">
      <c r="A82" s="146" t="s">
        <v>1365</v>
      </c>
      <c r="B82" s="25" t="s">
        <v>1346</v>
      </c>
      <c r="C82" s="47" t="s">
        <v>1291</v>
      </c>
      <c r="D82" s="47" t="s">
        <v>1071</v>
      </c>
      <c r="E82" s="86">
        <v>2</v>
      </c>
      <c r="F82" s="140" t="s">
        <v>1092</v>
      </c>
      <c r="G82" s="56">
        <v>37</v>
      </c>
      <c r="H82" s="56">
        <v>36</v>
      </c>
      <c r="I82" s="54">
        <f t="shared" si="5"/>
        <v>1</v>
      </c>
      <c r="J82" s="56">
        <v>37</v>
      </c>
      <c r="K82" s="52">
        <v>34</v>
      </c>
      <c r="L82" s="85">
        <f t="shared" si="6"/>
        <v>3</v>
      </c>
      <c r="M82" s="85">
        <f t="shared" si="7"/>
        <v>0</v>
      </c>
      <c r="N82" s="54">
        <f t="shared" si="8"/>
        <v>-2</v>
      </c>
      <c r="O82" s="56">
        <f t="shared" si="9"/>
        <v>2</v>
      </c>
    </row>
    <row r="83" spans="1:18" ht="12.95" customHeight="1">
      <c r="A83" s="39" t="e">
        <f>VLOOKUP(B83,#REF!, 2,FALSE)</f>
        <v>#REF!</v>
      </c>
      <c r="B83" s="25" t="s">
        <v>1335</v>
      </c>
      <c r="C83" s="47" t="s">
        <v>1292</v>
      </c>
      <c r="D83" s="47" t="s">
        <v>1073</v>
      </c>
      <c r="E83" s="86">
        <v>2</v>
      </c>
      <c r="F83" s="140" t="s">
        <v>1092</v>
      </c>
      <c r="G83" s="56">
        <v>39</v>
      </c>
      <c r="H83" s="56">
        <v>39</v>
      </c>
      <c r="I83" s="54">
        <f t="shared" si="5"/>
        <v>0</v>
      </c>
      <c r="J83" s="56">
        <v>39</v>
      </c>
      <c r="K83" s="52">
        <v>39</v>
      </c>
      <c r="L83" s="85">
        <f t="shared" si="6"/>
        <v>0</v>
      </c>
      <c r="M83" s="85">
        <f t="shared" si="7"/>
        <v>0</v>
      </c>
      <c r="N83" s="54">
        <f t="shared" si="8"/>
        <v>0</v>
      </c>
      <c r="O83" s="56">
        <f t="shared" si="9"/>
        <v>0</v>
      </c>
    </row>
    <row r="84" spans="1:18" ht="12.95" customHeight="1">
      <c r="A84" s="39" t="e">
        <f>VLOOKUP(B84,#REF!, 2,FALSE)</f>
        <v>#REF!</v>
      </c>
      <c r="B84" s="25" t="s">
        <v>414</v>
      </c>
      <c r="C84" s="47" t="s">
        <v>1292</v>
      </c>
      <c r="D84" s="47" t="s">
        <v>1073</v>
      </c>
      <c r="E84" s="86">
        <v>2</v>
      </c>
      <c r="F84" s="140" t="s">
        <v>1092</v>
      </c>
      <c r="G84" s="56">
        <v>9</v>
      </c>
      <c r="H84" s="56">
        <v>9</v>
      </c>
      <c r="I84" s="54">
        <f t="shared" si="5"/>
        <v>0</v>
      </c>
      <c r="J84" s="56">
        <v>0</v>
      </c>
      <c r="K84" s="52">
        <v>0</v>
      </c>
      <c r="L84" s="85">
        <f t="shared" si="6"/>
        <v>0</v>
      </c>
      <c r="M84" s="85">
        <f t="shared" si="7"/>
        <v>-9</v>
      </c>
      <c r="N84" s="54">
        <f t="shared" si="8"/>
        <v>-9</v>
      </c>
      <c r="O84" s="56">
        <f t="shared" si="9"/>
        <v>0</v>
      </c>
      <c r="P84" s="43"/>
      <c r="Q84" s="33"/>
      <c r="R84" s="36"/>
    </row>
    <row r="85" spans="1:18" ht="12.95" customHeight="1">
      <c r="A85" s="39" t="s">
        <v>913</v>
      </c>
      <c r="B85" s="25" t="s">
        <v>405</v>
      </c>
      <c r="C85" s="47" t="s">
        <v>1292</v>
      </c>
      <c r="D85" s="47" t="s">
        <v>1075</v>
      </c>
      <c r="E85" s="86">
        <v>2</v>
      </c>
      <c r="F85" s="140" t="s">
        <v>1092</v>
      </c>
      <c r="G85" s="56">
        <v>19</v>
      </c>
      <c r="H85" s="56">
        <v>19</v>
      </c>
      <c r="I85" s="54">
        <f t="shared" si="5"/>
        <v>0</v>
      </c>
      <c r="J85" s="56">
        <v>19</v>
      </c>
      <c r="K85" s="52">
        <v>19</v>
      </c>
      <c r="L85" s="85">
        <f t="shared" si="6"/>
        <v>0</v>
      </c>
      <c r="M85" s="85">
        <f t="shared" si="7"/>
        <v>0</v>
      </c>
      <c r="N85" s="54">
        <f t="shared" si="8"/>
        <v>0</v>
      </c>
      <c r="O85" s="56">
        <f t="shared" si="9"/>
        <v>0</v>
      </c>
    </row>
    <row r="86" spans="1:18" ht="12.95" customHeight="1">
      <c r="A86" s="39" t="s">
        <v>665</v>
      </c>
      <c r="B86" s="25" t="s">
        <v>1333</v>
      </c>
      <c r="C86" s="47" t="s">
        <v>1292</v>
      </c>
      <c r="D86" s="47" t="s">
        <v>1079</v>
      </c>
      <c r="E86" s="86">
        <v>2</v>
      </c>
      <c r="F86" s="140" t="s">
        <v>1092</v>
      </c>
      <c r="G86" s="56">
        <v>55</v>
      </c>
      <c r="H86" s="56">
        <v>55</v>
      </c>
      <c r="I86" s="54">
        <f t="shared" si="5"/>
        <v>0</v>
      </c>
      <c r="J86" s="56">
        <v>55</v>
      </c>
      <c r="K86" s="52">
        <v>55</v>
      </c>
      <c r="L86" s="85">
        <f t="shared" si="6"/>
        <v>0</v>
      </c>
      <c r="M86" s="85">
        <f t="shared" si="7"/>
        <v>0</v>
      </c>
      <c r="N86" s="54">
        <f t="shared" si="8"/>
        <v>0</v>
      </c>
      <c r="O86" s="56">
        <f t="shared" si="9"/>
        <v>0</v>
      </c>
    </row>
    <row r="87" spans="1:18" ht="12.95" customHeight="1">
      <c r="A87" s="39" t="e">
        <f>VLOOKUP(B87,#REF!, 2,FALSE)</f>
        <v>#REF!</v>
      </c>
      <c r="B87" s="25" t="s">
        <v>1334</v>
      </c>
      <c r="C87" s="47" t="s">
        <v>1292</v>
      </c>
      <c r="D87" s="47" t="s">
        <v>1076</v>
      </c>
      <c r="E87" s="86">
        <v>2</v>
      </c>
      <c r="F87" s="140" t="s">
        <v>1092</v>
      </c>
      <c r="G87" s="56">
        <v>9</v>
      </c>
      <c r="H87" s="56">
        <v>9</v>
      </c>
      <c r="I87" s="54">
        <f t="shared" si="5"/>
        <v>0</v>
      </c>
      <c r="J87" s="56">
        <v>9</v>
      </c>
      <c r="K87" s="52">
        <v>9</v>
      </c>
      <c r="L87" s="85">
        <f t="shared" si="6"/>
        <v>0</v>
      </c>
      <c r="M87" s="85">
        <f t="shared" si="7"/>
        <v>0</v>
      </c>
      <c r="N87" s="54">
        <f t="shared" si="8"/>
        <v>0</v>
      </c>
      <c r="O87" s="56">
        <f t="shared" si="9"/>
        <v>0</v>
      </c>
      <c r="P87" s="43"/>
      <c r="Q87" s="44"/>
      <c r="R87" s="36"/>
    </row>
    <row r="88" spans="1:18" ht="12.95" customHeight="1">
      <c r="A88" s="39" t="s">
        <v>648</v>
      </c>
      <c r="B88" s="25" t="s">
        <v>102</v>
      </c>
      <c r="C88" s="47" t="s">
        <v>1292</v>
      </c>
      <c r="D88" s="47" t="s">
        <v>597</v>
      </c>
      <c r="E88" s="86">
        <v>2</v>
      </c>
      <c r="F88" s="140" t="s">
        <v>1092</v>
      </c>
      <c r="G88" s="56">
        <v>40</v>
      </c>
      <c r="H88" s="56">
        <v>40</v>
      </c>
      <c r="I88" s="54">
        <f t="shared" si="5"/>
        <v>0</v>
      </c>
      <c r="J88" s="56">
        <v>40</v>
      </c>
      <c r="K88" s="52">
        <v>40</v>
      </c>
      <c r="L88" s="85">
        <f t="shared" si="6"/>
        <v>0</v>
      </c>
      <c r="M88" s="85">
        <f t="shared" si="7"/>
        <v>0</v>
      </c>
      <c r="N88" s="54">
        <f t="shared" si="8"/>
        <v>0</v>
      </c>
      <c r="O88" s="56">
        <f t="shared" si="9"/>
        <v>0</v>
      </c>
    </row>
    <row r="89" spans="1:18" ht="12.95" customHeight="1">
      <c r="A89" s="39" t="s">
        <v>598</v>
      </c>
      <c r="B89" s="25" t="s">
        <v>105</v>
      </c>
      <c r="C89" s="47" t="s">
        <v>1292</v>
      </c>
      <c r="D89" s="47" t="s">
        <v>597</v>
      </c>
      <c r="E89" s="86">
        <v>2</v>
      </c>
      <c r="F89" s="140" t="s">
        <v>1092</v>
      </c>
      <c r="G89" s="56">
        <v>265</v>
      </c>
      <c r="H89" s="56">
        <v>265</v>
      </c>
      <c r="I89" s="54">
        <f t="shared" si="5"/>
        <v>0</v>
      </c>
      <c r="J89" s="56">
        <v>265</v>
      </c>
      <c r="K89" s="52">
        <v>265</v>
      </c>
      <c r="L89" s="85">
        <f t="shared" si="6"/>
        <v>0</v>
      </c>
      <c r="M89" s="85">
        <f t="shared" si="7"/>
        <v>0</v>
      </c>
      <c r="N89" s="54">
        <f t="shared" si="8"/>
        <v>0</v>
      </c>
      <c r="O89" s="56">
        <f t="shared" si="9"/>
        <v>0</v>
      </c>
      <c r="P89" s="43"/>
      <c r="Q89" s="33"/>
      <c r="R89" s="36"/>
    </row>
    <row r="90" spans="1:18" ht="12.95" customHeight="1">
      <c r="A90" s="146" t="s">
        <v>1370</v>
      </c>
      <c r="B90" s="25" t="s">
        <v>1063</v>
      </c>
      <c r="C90" s="47" t="s">
        <v>1291</v>
      </c>
      <c r="D90" s="47" t="s">
        <v>1074</v>
      </c>
      <c r="E90" s="86">
        <v>2</v>
      </c>
      <c r="F90" s="140" t="s">
        <v>1092</v>
      </c>
      <c r="G90" s="56">
        <v>60</v>
      </c>
      <c r="H90" s="56">
        <v>60</v>
      </c>
      <c r="I90" s="54">
        <f t="shared" si="5"/>
        <v>0</v>
      </c>
      <c r="J90" s="56">
        <v>92</v>
      </c>
      <c r="K90" s="52">
        <v>92</v>
      </c>
      <c r="L90" s="85">
        <f t="shared" si="6"/>
        <v>0</v>
      </c>
      <c r="M90" s="85">
        <f t="shared" si="7"/>
        <v>32</v>
      </c>
      <c r="N90" s="54">
        <f t="shared" si="8"/>
        <v>32</v>
      </c>
      <c r="O90" s="56">
        <f t="shared" si="9"/>
        <v>0</v>
      </c>
      <c r="P90" s="43"/>
      <c r="Q90" s="33"/>
      <c r="R90" s="36"/>
    </row>
    <row r="91" spans="1:18" ht="12.95" customHeight="1">
      <c r="A91" s="39" t="s">
        <v>623</v>
      </c>
      <c r="B91" s="25" t="s">
        <v>1058</v>
      </c>
      <c r="C91" s="47" t="s">
        <v>1292</v>
      </c>
      <c r="D91" s="47" t="s">
        <v>581</v>
      </c>
      <c r="E91" s="86">
        <v>2</v>
      </c>
      <c r="F91" s="140" t="s">
        <v>1092</v>
      </c>
      <c r="G91" s="56">
        <v>123</v>
      </c>
      <c r="H91" s="56">
        <v>123</v>
      </c>
      <c r="I91" s="54">
        <f t="shared" si="5"/>
        <v>0</v>
      </c>
      <c r="J91" s="56">
        <v>123</v>
      </c>
      <c r="K91" s="52">
        <v>123</v>
      </c>
      <c r="L91" s="85">
        <f t="shared" si="6"/>
        <v>0</v>
      </c>
      <c r="M91" s="85">
        <f t="shared" si="7"/>
        <v>0</v>
      </c>
      <c r="N91" s="54">
        <f t="shared" si="8"/>
        <v>0</v>
      </c>
      <c r="O91" s="56">
        <f t="shared" si="9"/>
        <v>0</v>
      </c>
      <c r="P91" s="43"/>
      <c r="Q91" s="33"/>
      <c r="R91" s="36"/>
    </row>
    <row r="92" spans="1:18" ht="12.95" customHeight="1">
      <c r="A92" s="146" t="s">
        <v>1371</v>
      </c>
      <c r="B92" s="25" t="s">
        <v>1062</v>
      </c>
      <c r="C92" s="47" t="s">
        <v>1292</v>
      </c>
      <c r="D92" s="47" t="s">
        <v>1077</v>
      </c>
      <c r="E92" s="86">
        <v>2</v>
      </c>
      <c r="F92" s="140" t="s">
        <v>1092</v>
      </c>
      <c r="G92" s="56">
        <v>52</v>
      </c>
      <c r="H92" s="56">
        <v>46</v>
      </c>
      <c r="I92" s="54">
        <f t="shared" si="5"/>
        <v>6</v>
      </c>
      <c r="J92" s="56">
        <v>92</v>
      </c>
      <c r="K92" s="52">
        <v>90</v>
      </c>
      <c r="L92" s="85">
        <f t="shared" si="6"/>
        <v>2</v>
      </c>
      <c r="M92" s="85">
        <f t="shared" si="7"/>
        <v>40</v>
      </c>
      <c r="N92" s="54">
        <f t="shared" si="8"/>
        <v>44</v>
      </c>
      <c r="O92" s="56">
        <f t="shared" si="9"/>
        <v>-4</v>
      </c>
      <c r="P92" s="43"/>
      <c r="Q92" s="33"/>
      <c r="R92" s="36"/>
    </row>
    <row r="93" spans="1:18" ht="12.95" customHeight="1">
      <c r="A93" s="39" t="s">
        <v>698</v>
      </c>
      <c r="B93" s="25" t="s">
        <v>1378</v>
      </c>
      <c r="C93" s="47" t="s">
        <v>1291</v>
      </c>
      <c r="D93" s="47" t="s">
        <v>573</v>
      </c>
      <c r="E93" s="86">
        <v>2</v>
      </c>
      <c r="F93" s="140" t="s">
        <v>1092</v>
      </c>
      <c r="G93" s="56">
        <v>25</v>
      </c>
      <c r="H93" s="56">
        <v>25</v>
      </c>
      <c r="I93" s="54">
        <f t="shared" si="5"/>
        <v>0</v>
      </c>
      <c r="J93" s="56">
        <v>25</v>
      </c>
      <c r="K93" s="52">
        <v>25</v>
      </c>
      <c r="L93" s="85">
        <f t="shared" si="6"/>
        <v>0</v>
      </c>
      <c r="M93" s="85">
        <f t="shared" si="7"/>
        <v>0</v>
      </c>
      <c r="N93" s="54">
        <f t="shared" si="8"/>
        <v>0</v>
      </c>
      <c r="O93" s="56">
        <f t="shared" si="9"/>
        <v>0</v>
      </c>
    </row>
    <row r="94" spans="1:18" ht="12.95" customHeight="1">
      <c r="A94" s="39" t="s">
        <v>593</v>
      </c>
      <c r="B94" s="25" t="s">
        <v>95</v>
      </c>
      <c r="C94" s="47" t="s">
        <v>1292</v>
      </c>
      <c r="D94" s="47" t="s">
        <v>568</v>
      </c>
      <c r="E94" s="86">
        <v>2</v>
      </c>
      <c r="F94" s="140" t="s">
        <v>1092</v>
      </c>
      <c r="G94" s="56">
        <v>40</v>
      </c>
      <c r="H94" s="56">
        <v>40</v>
      </c>
      <c r="I94" s="54">
        <f t="shared" si="5"/>
        <v>0</v>
      </c>
      <c r="J94" s="56">
        <v>40</v>
      </c>
      <c r="K94" s="52">
        <v>40</v>
      </c>
      <c r="L94" s="85">
        <f t="shared" si="6"/>
        <v>0</v>
      </c>
      <c r="M94" s="85">
        <f t="shared" si="7"/>
        <v>0</v>
      </c>
      <c r="N94" s="54">
        <f t="shared" si="8"/>
        <v>0</v>
      </c>
      <c r="O94" s="56">
        <f t="shared" si="9"/>
        <v>0</v>
      </c>
    </row>
    <row r="95" spans="1:18" ht="12.95" customHeight="1">
      <c r="A95" s="39" t="s">
        <v>584</v>
      </c>
      <c r="B95" s="25" t="s">
        <v>93</v>
      </c>
      <c r="C95" s="47" t="s">
        <v>1291</v>
      </c>
      <c r="D95" s="47" t="s">
        <v>583</v>
      </c>
      <c r="E95" s="86">
        <v>2</v>
      </c>
      <c r="F95" s="140" t="s">
        <v>1092</v>
      </c>
      <c r="G95" s="56">
        <v>60</v>
      </c>
      <c r="H95" s="56">
        <v>57</v>
      </c>
      <c r="I95" s="54">
        <f t="shared" si="5"/>
        <v>3</v>
      </c>
      <c r="J95" s="56">
        <v>60</v>
      </c>
      <c r="K95" s="52">
        <v>60</v>
      </c>
      <c r="L95" s="85">
        <f t="shared" si="6"/>
        <v>0</v>
      </c>
      <c r="M95" s="85">
        <f t="shared" si="7"/>
        <v>0</v>
      </c>
      <c r="N95" s="54">
        <f t="shared" si="8"/>
        <v>3</v>
      </c>
      <c r="O95" s="56">
        <f t="shared" si="9"/>
        <v>-3</v>
      </c>
    </row>
    <row r="96" spans="1:18" ht="12.95" customHeight="1">
      <c r="A96" s="146" t="s">
        <v>1374</v>
      </c>
      <c r="B96" s="25" t="s">
        <v>417</v>
      </c>
      <c r="C96" s="47" t="s">
        <v>1291</v>
      </c>
      <c r="D96" s="47" t="s">
        <v>1109</v>
      </c>
      <c r="E96" s="86">
        <v>2</v>
      </c>
      <c r="F96" s="140" t="s">
        <v>1092</v>
      </c>
      <c r="G96" s="56">
        <v>8</v>
      </c>
      <c r="H96" s="56">
        <v>8</v>
      </c>
      <c r="I96" s="54">
        <f t="shared" si="5"/>
        <v>0</v>
      </c>
      <c r="J96" s="56">
        <v>0</v>
      </c>
      <c r="K96" s="52">
        <v>0</v>
      </c>
      <c r="L96" s="85">
        <f t="shared" si="6"/>
        <v>0</v>
      </c>
      <c r="M96" s="85">
        <f t="shared" si="7"/>
        <v>-8</v>
      </c>
      <c r="N96" s="54">
        <f t="shared" si="8"/>
        <v>-8</v>
      </c>
      <c r="O96" s="56">
        <f t="shared" si="9"/>
        <v>0</v>
      </c>
      <c r="P96" s="43"/>
      <c r="Q96" s="33"/>
      <c r="R96" s="36"/>
    </row>
    <row r="97" spans="1:18" ht="12.95" customHeight="1">
      <c r="A97" s="39" t="s">
        <v>923</v>
      </c>
      <c r="B97" s="25" t="s">
        <v>409</v>
      </c>
      <c r="C97" s="47" t="s">
        <v>1291</v>
      </c>
      <c r="D97" s="47" t="s">
        <v>1080</v>
      </c>
      <c r="E97" s="86">
        <v>2</v>
      </c>
      <c r="F97" s="140" t="s">
        <v>1092</v>
      </c>
      <c r="G97" s="56">
        <v>16</v>
      </c>
      <c r="H97" s="56">
        <v>16</v>
      </c>
      <c r="I97" s="54">
        <f t="shared" si="5"/>
        <v>0</v>
      </c>
      <c r="J97" s="56">
        <v>16</v>
      </c>
      <c r="K97" s="52">
        <v>16</v>
      </c>
      <c r="L97" s="85">
        <f t="shared" si="6"/>
        <v>0</v>
      </c>
      <c r="M97" s="85">
        <f t="shared" si="7"/>
        <v>0</v>
      </c>
      <c r="N97" s="54">
        <f t="shared" si="8"/>
        <v>0</v>
      </c>
      <c r="O97" s="56">
        <f t="shared" si="9"/>
        <v>0</v>
      </c>
      <c r="P97" s="43"/>
      <c r="Q97" s="33"/>
      <c r="R97" s="36"/>
    </row>
    <row r="98" spans="1:18" ht="12.95" customHeight="1">
      <c r="A98" s="39" t="s">
        <v>909</v>
      </c>
      <c r="B98" s="25" t="s">
        <v>403</v>
      </c>
      <c r="C98" s="47" t="s">
        <v>1292</v>
      </c>
      <c r="D98" s="47" t="s">
        <v>1075</v>
      </c>
      <c r="E98" s="86">
        <v>2</v>
      </c>
      <c r="F98" s="140" t="s">
        <v>1092</v>
      </c>
      <c r="G98" s="56">
        <v>19</v>
      </c>
      <c r="H98" s="56">
        <v>19</v>
      </c>
      <c r="I98" s="54">
        <f t="shared" si="5"/>
        <v>0</v>
      </c>
      <c r="J98" s="56">
        <v>19</v>
      </c>
      <c r="K98" s="52">
        <v>19</v>
      </c>
      <c r="L98" s="85">
        <f t="shared" si="6"/>
        <v>0</v>
      </c>
      <c r="M98" s="85">
        <f t="shared" si="7"/>
        <v>0</v>
      </c>
      <c r="N98" s="54">
        <f t="shared" si="8"/>
        <v>0</v>
      </c>
      <c r="O98" s="56">
        <f t="shared" si="9"/>
        <v>0</v>
      </c>
    </row>
    <row r="99" spans="1:18" ht="12.95" customHeight="1">
      <c r="A99" s="39" t="s">
        <v>897</v>
      </c>
      <c r="B99" s="25" t="s">
        <v>397</v>
      </c>
      <c r="C99" s="47" t="s">
        <v>1291</v>
      </c>
      <c r="D99" s="47" t="s">
        <v>570</v>
      </c>
      <c r="E99" s="86">
        <v>2</v>
      </c>
      <c r="F99" s="140" t="s">
        <v>1092</v>
      </c>
      <c r="G99" s="56">
        <v>19</v>
      </c>
      <c r="H99" s="56">
        <v>19</v>
      </c>
      <c r="I99" s="54">
        <f t="shared" si="5"/>
        <v>0</v>
      </c>
      <c r="J99" s="56">
        <v>19</v>
      </c>
      <c r="K99" s="52">
        <v>19</v>
      </c>
      <c r="L99" s="85">
        <f t="shared" si="6"/>
        <v>0</v>
      </c>
      <c r="M99" s="85">
        <f t="shared" si="7"/>
        <v>0</v>
      </c>
      <c r="N99" s="54">
        <f t="shared" si="8"/>
        <v>0</v>
      </c>
      <c r="O99" s="56">
        <f t="shared" si="9"/>
        <v>0</v>
      </c>
    </row>
    <row r="100" spans="1:18" ht="12.95" customHeight="1">
      <c r="A100" s="39" t="e">
        <f>VLOOKUP(B100,#REF!, 2,FALSE)</f>
        <v>#REF!</v>
      </c>
      <c r="B100" s="25" t="s">
        <v>413</v>
      </c>
      <c r="C100" s="47" t="s">
        <v>1291</v>
      </c>
      <c r="D100" s="47" t="s">
        <v>1109</v>
      </c>
      <c r="E100" s="86">
        <v>2</v>
      </c>
      <c r="F100" s="140" t="s">
        <v>1092</v>
      </c>
      <c r="G100" s="56">
        <v>9</v>
      </c>
      <c r="H100" s="56">
        <v>0</v>
      </c>
      <c r="I100" s="54">
        <f t="shared" si="5"/>
        <v>9</v>
      </c>
      <c r="J100" s="56">
        <v>0</v>
      </c>
      <c r="K100" s="52">
        <v>0</v>
      </c>
      <c r="L100" s="85">
        <f t="shared" si="6"/>
        <v>0</v>
      </c>
      <c r="M100" s="85">
        <f t="shared" si="7"/>
        <v>-9</v>
      </c>
      <c r="N100" s="54">
        <f t="shared" si="8"/>
        <v>0</v>
      </c>
      <c r="O100" s="56">
        <f t="shared" si="9"/>
        <v>-9</v>
      </c>
      <c r="P100" s="43"/>
      <c r="Q100" s="33"/>
      <c r="R100" s="36"/>
    </row>
    <row r="101" spans="1:18" ht="12.95" customHeight="1">
      <c r="A101" s="39" t="s">
        <v>596</v>
      </c>
      <c r="B101" s="25" t="s">
        <v>17</v>
      </c>
      <c r="C101" s="47" t="s">
        <v>1291</v>
      </c>
      <c r="D101" s="47" t="s">
        <v>1078</v>
      </c>
      <c r="E101" s="86">
        <v>2</v>
      </c>
      <c r="F101" s="140" t="s">
        <v>1092</v>
      </c>
      <c r="G101" s="56">
        <v>60</v>
      </c>
      <c r="H101" s="56">
        <v>60</v>
      </c>
      <c r="I101" s="54">
        <f t="shared" si="5"/>
        <v>0</v>
      </c>
      <c r="J101" s="56">
        <v>65</v>
      </c>
      <c r="K101" s="52">
        <v>65</v>
      </c>
      <c r="L101" s="85">
        <f t="shared" si="6"/>
        <v>0</v>
      </c>
      <c r="M101" s="85">
        <f t="shared" si="7"/>
        <v>5</v>
      </c>
      <c r="N101" s="54">
        <f t="shared" si="8"/>
        <v>5</v>
      </c>
      <c r="O101" s="56">
        <f t="shared" si="9"/>
        <v>0</v>
      </c>
      <c r="P101" s="43"/>
      <c r="Q101" s="33"/>
      <c r="R101" s="36"/>
    </row>
    <row r="102" spans="1:18" ht="12.95" customHeight="1">
      <c r="A102" s="39" t="s">
        <v>624</v>
      </c>
      <c r="B102" s="25" t="s">
        <v>98</v>
      </c>
      <c r="C102" s="47" t="s">
        <v>1292</v>
      </c>
      <c r="D102" s="47" t="s">
        <v>581</v>
      </c>
      <c r="E102" s="86">
        <v>2</v>
      </c>
      <c r="F102" s="140" t="s">
        <v>1092</v>
      </c>
      <c r="G102" s="56">
        <v>55</v>
      </c>
      <c r="H102" s="56">
        <v>55</v>
      </c>
      <c r="I102" s="54">
        <f t="shared" si="5"/>
        <v>0</v>
      </c>
      <c r="J102" s="56">
        <v>55</v>
      </c>
      <c r="K102" s="52">
        <v>55</v>
      </c>
      <c r="L102" s="85">
        <f t="shared" si="6"/>
        <v>0</v>
      </c>
      <c r="M102" s="85">
        <f t="shared" si="7"/>
        <v>0</v>
      </c>
      <c r="N102" s="54">
        <f t="shared" si="8"/>
        <v>0</v>
      </c>
      <c r="O102" s="56">
        <f t="shared" si="9"/>
        <v>0</v>
      </c>
    </row>
    <row r="103" spans="1:18" ht="12.95" customHeight="1">
      <c r="A103" s="39" t="s">
        <v>985</v>
      </c>
      <c r="B103" s="25" t="s">
        <v>416</v>
      </c>
      <c r="C103" s="47" t="s">
        <v>1291</v>
      </c>
      <c r="D103" s="47" t="s">
        <v>1071</v>
      </c>
      <c r="E103" s="86">
        <v>2</v>
      </c>
      <c r="F103" s="140" t="s">
        <v>1092</v>
      </c>
      <c r="G103" s="56">
        <v>8</v>
      </c>
      <c r="H103" s="56">
        <v>8</v>
      </c>
      <c r="I103" s="54">
        <f t="shared" si="5"/>
        <v>0</v>
      </c>
      <c r="J103" s="56">
        <v>8</v>
      </c>
      <c r="K103" s="52">
        <v>8</v>
      </c>
      <c r="L103" s="85">
        <f t="shared" si="6"/>
        <v>0</v>
      </c>
      <c r="M103" s="85">
        <f t="shared" si="7"/>
        <v>0</v>
      </c>
      <c r="N103" s="54">
        <f t="shared" si="8"/>
        <v>0</v>
      </c>
      <c r="O103" s="56">
        <f t="shared" si="9"/>
        <v>0</v>
      </c>
      <c r="P103" s="43"/>
      <c r="Q103" s="33"/>
      <c r="R103" s="36"/>
    </row>
    <row r="104" spans="1:18" ht="12.95" customHeight="1">
      <c r="A104" s="39" t="s">
        <v>1045</v>
      </c>
      <c r="B104" s="25" t="s">
        <v>423</v>
      </c>
      <c r="C104" s="47" t="s">
        <v>1291</v>
      </c>
      <c r="D104" s="47" t="s">
        <v>1072</v>
      </c>
      <c r="E104" s="86">
        <v>2</v>
      </c>
      <c r="F104" s="140" t="s">
        <v>1092</v>
      </c>
      <c r="G104" s="56">
        <v>5</v>
      </c>
      <c r="H104" s="56">
        <v>5</v>
      </c>
      <c r="I104" s="54">
        <f t="shared" si="5"/>
        <v>0</v>
      </c>
      <c r="J104" s="56">
        <v>0</v>
      </c>
      <c r="K104" s="52">
        <v>0</v>
      </c>
      <c r="L104" s="85">
        <f t="shared" si="6"/>
        <v>0</v>
      </c>
      <c r="M104" s="85">
        <f t="shared" si="7"/>
        <v>-5</v>
      </c>
      <c r="N104" s="54">
        <f t="shared" si="8"/>
        <v>-5</v>
      </c>
      <c r="O104" s="56">
        <f t="shared" si="9"/>
        <v>0</v>
      </c>
      <c r="P104" s="43"/>
      <c r="Q104" s="33"/>
      <c r="R104" s="36"/>
    </row>
    <row r="105" spans="1:18" ht="12.95" customHeight="1">
      <c r="A105" s="146" t="s">
        <v>1376</v>
      </c>
      <c r="B105" s="25" t="s">
        <v>1375</v>
      </c>
      <c r="C105" s="47" t="s">
        <v>1292</v>
      </c>
      <c r="D105" s="47" t="s">
        <v>1073</v>
      </c>
      <c r="E105" s="86">
        <v>2</v>
      </c>
      <c r="F105" s="140" t="s">
        <v>1092</v>
      </c>
      <c r="G105" s="56">
        <v>19</v>
      </c>
      <c r="H105" s="56">
        <v>19</v>
      </c>
      <c r="I105" s="54">
        <f t="shared" si="5"/>
        <v>0</v>
      </c>
      <c r="J105" s="56">
        <v>0</v>
      </c>
      <c r="K105" s="52">
        <v>0</v>
      </c>
      <c r="L105" s="85">
        <f t="shared" si="6"/>
        <v>0</v>
      </c>
      <c r="M105" s="85">
        <f t="shared" si="7"/>
        <v>-19</v>
      </c>
      <c r="N105" s="54">
        <f t="shared" si="8"/>
        <v>-19</v>
      </c>
      <c r="O105" s="56">
        <f t="shared" si="9"/>
        <v>0</v>
      </c>
    </row>
    <row r="106" spans="1:18" ht="12.95" customHeight="1">
      <c r="A106" s="39" t="s">
        <v>916</v>
      </c>
      <c r="B106" s="25" t="s">
        <v>406</v>
      </c>
      <c r="C106" s="47" t="s">
        <v>1292</v>
      </c>
      <c r="D106" s="47" t="s">
        <v>1081</v>
      </c>
      <c r="E106" s="86">
        <v>2</v>
      </c>
      <c r="F106" s="140" t="s">
        <v>1092</v>
      </c>
      <c r="G106" s="56">
        <v>19</v>
      </c>
      <c r="H106" s="56">
        <v>19</v>
      </c>
      <c r="I106" s="54">
        <f t="shared" si="5"/>
        <v>0</v>
      </c>
      <c r="J106" s="56">
        <v>19</v>
      </c>
      <c r="K106" s="52">
        <v>19</v>
      </c>
      <c r="L106" s="85">
        <f t="shared" si="6"/>
        <v>0</v>
      </c>
      <c r="M106" s="85">
        <f t="shared" si="7"/>
        <v>0</v>
      </c>
      <c r="N106" s="54">
        <f t="shared" si="8"/>
        <v>0</v>
      </c>
      <c r="O106" s="56">
        <f t="shared" si="9"/>
        <v>0</v>
      </c>
      <c r="P106" s="43"/>
      <c r="Q106" s="33"/>
      <c r="R106" s="36"/>
    </row>
    <row r="107" spans="1:18" ht="12.95" customHeight="1">
      <c r="A107" s="39" t="s">
        <v>619</v>
      </c>
      <c r="B107" s="25" t="s">
        <v>97</v>
      </c>
      <c r="C107" s="47" t="s">
        <v>1291</v>
      </c>
      <c r="D107" s="47" t="s">
        <v>573</v>
      </c>
      <c r="E107" s="86">
        <v>2</v>
      </c>
      <c r="F107" s="140" t="s">
        <v>1092</v>
      </c>
      <c r="G107" s="56">
        <v>46</v>
      </c>
      <c r="H107" s="56">
        <v>46</v>
      </c>
      <c r="I107" s="54">
        <f t="shared" si="5"/>
        <v>0</v>
      </c>
      <c r="J107" s="56">
        <v>46</v>
      </c>
      <c r="K107" s="52">
        <v>46</v>
      </c>
      <c r="L107" s="85">
        <f t="shared" si="6"/>
        <v>0</v>
      </c>
      <c r="M107" s="85">
        <f t="shared" si="7"/>
        <v>0</v>
      </c>
      <c r="N107" s="54">
        <f t="shared" si="8"/>
        <v>0</v>
      </c>
      <c r="O107" s="56">
        <f t="shared" si="9"/>
        <v>0</v>
      </c>
    </row>
    <row r="108" spans="1:18" ht="12.95" customHeight="1">
      <c r="A108" s="39" t="s">
        <v>932</v>
      </c>
      <c r="B108" s="25" t="s">
        <v>301</v>
      </c>
      <c r="C108" s="47" t="s">
        <v>1292</v>
      </c>
      <c r="D108" s="47" t="s">
        <v>1089</v>
      </c>
      <c r="E108" s="86">
        <v>3</v>
      </c>
      <c r="F108" s="140" t="s">
        <v>1093</v>
      </c>
      <c r="G108" s="56">
        <v>19</v>
      </c>
      <c r="H108" s="56">
        <v>19</v>
      </c>
      <c r="I108" s="56">
        <f t="shared" si="5"/>
        <v>0</v>
      </c>
      <c r="J108" s="56">
        <v>19</v>
      </c>
      <c r="K108" s="52">
        <v>19</v>
      </c>
      <c r="L108" s="85">
        <f t="shared" si="6"/>
        <v>0</v>
      </c>
      <c r="M108" s="85">
        <f t="shared" si="7"/>
        <v>0</v>
      </c>
      <c r="N108" s="54">
        <f t="shared" si="8"/>
        <v>0</v>
      </c>
      <c r="O108" s="56">
        <f t="shared" si="9"/>
        <v>0</v>
      </c>
      <c r="R108" s="39"/>
    </row>
    <row r="109" spans="1:18" ht="12.95" customHeight="1">
      <c r="A109" s="39" t="s">
        <v>668</v>
      </c>
      <c r="B109" s="25" t="s">
        <v>107</v>
      </c>
      <c r="C109" s="47" t="s">
        <v>1291</v>
      </c>
      <c r="D109" s="47" t="s">
        <v>573</v>
      </c>
      <c r="E109" s="86">
        <v>3</v>
      </c>
      <c r="F109" s="140" t="s">
        <v>1093</v>
      </c>
      <c r="G109" s="56">
        <v>52</v>
      </c>
      <c r="H109" s="56">
        <v>52</v>
      </c>
      <c r="I109" s="56">
        <f t="shared" si="5"/>
        <v>0</v>
      </c>
      <c r="J109" s="56">
        <v>52</v>
      </c>
      <c r="K109" s="52">
        <v>52</v>
      </c>
      <c r="L109" s="85">
        <f t="shared" si="6"/>
        <v>0</v>
      </c>
      <c r="M109" s="85">
        <f t="shared" si="7"/>
        <v>0</v>
      </c>
      <c r="N109" s="54">
        <f t="shared" si="8"/>
        <v>0</v>
      </c>
      <c r="O109" s="56">
        <f t="shared" si="9"/>
        <v>0</v>
      </c>
      <c r="R109" s="39"/>
    </row>
    <row r="110" spans="1:18" ht="12.95" customHeight="1">
      <c r="A110" s="39" t="s">
        <v>616</v>
      </c>
      <c r="B110" s="25" t="s">
        <v>109</v>
      </c>
      <c r="C110" s="47" t="s">
        <v>1291</v>
      </c>
      <c r="D110" s="47" t="s">
        <v>573</v>
      </c>
      <c r="E110" s="86">
        <v>3</v>
      </c>
      <c r="F110" s="140" t="s">
        <v>1093</v>
      </c>
      <c r="G110" s="56">
        <v>51</v>
      </c>
      <c r="H110" s="56">
        <v>51</v>
      </c>
      <c r="I110" s="56">
        <f t="shared" si="5"/>
        <v>0</v>
      </c>
      <c r="J110" s="56">
        <v>51</v>
      </c>
      <c r="K110" s="52">
        <v>51</v>
      </c>
      <c r="L110" s="85">
        <f t="shared" si="6"/>
        <v>0</v>
      </c>
      <c r="M110" s="85">
        <f t="shared" si="7"/>
        <v>0</v>
      </c>
      <c r="N110" s="54">
        <f t="shared" si="8"/>
        <v>0</v>
      </c>
      <c r="O110" s="56">
        <f t="shared" si="9"/>
        <v>0</v>
      </c>
      <c r="R110" s="39"/>
    </row>
    <row r="111" spans="1:18" ht="12.95" customHeight="1">
      <c r="A111" s="39" t="s">
        <v>936</v>
      </c>
      <c r="B111" s="25" t="s">
        <v>302</v>
      </c>
      <c r="C111" s="47" t="s">
        <v>1292</v>
      </c>
      <c r="D111" s="47" t="s">
        <v>1089</v>
      </c>
      <c r="E111" s="86">
        <v>3</v>
      </c>
      <c r="F111" s="140" t="s">
        <v>1093</v>
      </c>
      <c r="G111" s="56">
        <v>19</v>
      </c>
      <c r="H111" s="56">
        <v>19</v>
      </c>
      <c r="I111" s="56">
        <f t="shared" si="5"/>
        <v>0</v>
      </c>
      <c r="J111" s="56">
        <v>19</v>
      </c>
      <c r="K111" s="56">
        <v>19</v>
      </c>
      <c r="L111" s="85">
        <f t="shared" si="6"/>
        <v>0</v>
      </c>
      <c r="M111" s="85">
        <f t="shared" si="7"/>
        <v>0</v>
      </c>
      <c r="N111" s="54">
        <f t="shared" si="8"/>
        <v>0</v>
      </c>
      <c r="O111" s="56">
        <f t="shared" si="9"/>
        <v>0</v>
      </c>
      <c r="R111" s="39"/>
    </row>
    <row r="112" spans="1:18" ht="12.95" customHeight="1">
      <c r="A112" s="39" t="s">
        <v>747</v>
      </c>
      <c r="B112" s="25" t="s">
        <v>29</v>
      </c>
      <c r="C112" s="47" t="s">
        <v>1291</v>
      </c>
      <c r="D112" s="47" t="s">
        <v>570</v>
      </c>
      <c r="E112" s="86">
        <v>3</v>
      </c>
      <c r="F112" s="140" t="s">
        <v>1093</v>
      </c>
      <c r="G112" s="56">
        <v>45</v>
      </c>
      <c r="H112" s="56">
        <v>45</v>
      </c>
      <c r="I112" s="56">
        <f t="shared" si="5"/>
        <v>0</v>
      </c>
      <c r="J112" s="56">
        <v>45</v>
      </c>
      <c r="K112" s="52">
        <v>45</v>
      </c>
      <c r="L112" s="85">
        <f t="shared" si="6"/>
        <v>0</v>
      </c>
      <c r="M112" s="85">
        <f t="shared" si="7"/>
        <v>0</v>
      </c>
      <c r="N112" s="54">
        <f t="shared" si="8"/>
        <v>0</v>
      </c>
      <c r="O112" s="56">
        <f t="shared" si="9"/>
        <v>0</v>
      </c>
      <c r="R112" s="39"/>
    </row>
    <row r="113" spans="1:18" ht="12.95" customHeight="1">
      <c r="A113" s="39" t="s">
        <v>682</v>
      </c>
      <c r="B113" s="25" t="s">
        <v>166</v>
      </c>
      <c r="C113" s="47" t="s">
        <v>1291</v>
      </c>
      <c r="D113" s="47" t="s">
        <v>570</v>
      </c>
      <c r="E113" s="86">
        <v>3</v>
      </c>
      <c r="F113" s="140" t="s">
        <v>1093</v>
      </c>
      <c r="G113" s="56">
        <v>120</v>
      </c>
      <c r="H113" s="56">
        <v>120</v>
      </c>
      <c r="I113" s="56">
        <f t="shared" si="5"/>
        <v>0</v>
      </c>
      <c r="J113" s="56">
        <v>120</v>
      </c>
      <c r="K113" s="52">
        <v>120</v>
      </c>
      <c r="L113" s="85">
        <f t="shared" si="6"/>
        <v>0</v>
      </c>
      <c r="M113" s="85">
        <f t="shared" si="7"/>
        <v>0</v>
      </c>
      <c r="N113" s="54">
        <f t="shared" si="8"/>
        <v>0</v>
      </c>
      <c r="O113" s="56">
        <f t="shared" si="9"/>
        <v>0</v>
      </c>
      <c r="R113" s="39"/>
    </row>
    <row r="114" spans="1:18" ht="12.95" customHeight="1">
      <c r="A114" s="39" t="s">
        <v>572</v>
      </c>
      <c r="B114" s="148" t="s">
        <v>1083</v>
      </c>
      <c r="C114" s="47" t="s">
        <v>1291</v>
      </c>
      <c r="D114" s="47" t="s">
        <v>1074</v>
      </c>
      <c r="E114" s="86">
        <v>3</v>
      </c>
      <c r="F114" s="140" t="s">
        <v>1093</v>
      </c>
      <c r="G114" s="149">
        <v>0</v>
      </c>
      <c r="H114" s="56">
        <v>0</v>
      </c>
      <c r="I114" s="56">
        <f t="shared" si="5"/>
        <v>0</v>
      </c>
      <c r="J114" s="56">
        <v>26</v>
      </c>
      <c r="K114" s="52">
        <v>5</v>
      </c>
      <c r="L114" s="85">
        <f t="shared" si="6"/>
        <v>21</v>
      </c>
      <c r="M114" s="85">
        <f t="shared" si="7"/>
        <v>26</v>
      </c>
      <c r="N114" s="54">
        <f t="shared" si="8"/>
        <v>5</v>
      </c>
      <c r="O114" s="56">
        <f t="shared" si="9"/>
        <v>21</v>
      </c>
      <c r="R114" s="39"/>
    </row>
    <row r="115" spans="1:18" ht="12.95" customHeight="1">
      <c r="A115" s="39" t="s">
        <v>620</v>
      </c>
      <c r="B115" s="25" t="s">
        <v>27</v>
      </c>
      <c r="C115" s="47" t="s">
        <v>1291</v>
      </c>
      <c r="D115" s="47" t="s">
        <v>570</v>
      </c>
      <c r="E115" s="86">
        <v>3</v>
      </c>
      <c r="F115" s="140" t="s">
        <v>1093</v>
      </c>
      <c r="G115" s="56">
        <v>40</v>
      </c>
      <c r="H115" s="56">
        <v>40</v>
      </c>
      <c r="I115" s="56">
        <f t="shared" si="5"/>
        <v>0</v>
      </c>
      <c r="J115" s="56">
        <v>40</v>
      </c>
      <c r="K115" s="52">
        <v>40</v>
      </c>
      <c r="L115" s="85">
        <f t="shared" si="6"/>
        <v>0</v>
      </c>
      <c r="M115" s="85">
        <f t="shared" si="7"/>
        <v>0</v>
      </c>
      <c r="N115" s="54">
        <f t="shared" si="8"/>
        <v>0</v>
      </c>
      <c r="O115" s="56">
        <f t="shared" si="9"/>
        <v>0</v>
      </c>
      <c r="R115" s="39"/>
    </row>
    <row r="116" spans="1:18" ht="12.95" customHeight="1">
      <c r="A116" s="39" t="s">
        <v>612</v>
      </c>
      <c r="B116" s="25" t="s">
        <v>20</v>
      </c>
      <c r="C116" s="47" t="s">
        <v>1291</v>
      </c>
      <c r="D116" s="47" t="s">
        <v>1087</v>
      </c>
      <c r="E116" s="86">
        <v>3</v>
      </c>
      <c r="F116" s="140" t="s">
        <v>1093</v>
      </c>
      <c r="G116" s="56">
        <v>43</v>
      </c>
      <c r="H116" s="56">
        <v>43</v>
      </c>
      <c r="I116" s="56">
        <f t="shared" si="5"/>
        <v>0</v>
      </c>
      <c r="J116" s="56">
        <v>45</v>
      </c>
      <c r="K116" s="52">
        <v>45</v>
      </c>
      <c r="L116" s="85">
        <f t="shared" si="6"/>
        <v>0</v>
      </c>
      <c r="M116" s="85">
        <f t="shared" si="7"/>
        <v>2</v>
      </c>
      <c r="N116" s="54">
        <f t="shared" si="8"/>
        <v>2</v>
      </c>
      <c r="O116" s="56">
        <f t="shared" si="9"/>
        <v>0</v>
      </c>
      <c r="R116" s="39"/>
    </row>
    <row r="117" spans="1:18" ht="12.95" customHeight="1">
      <c r="A117" s="39" t="e">
        <f>VLOOKUP(B117,#REF!, 2,FALSE)</f>
        <v>#REF!</v>
      </c>
      <c r="B117" s="25" t="s">
        <v>1065</v>
      </c>
      <c r="C117" s="47" t="s">
        <v>1291</v>
      </c>
      <c r="D117" s="47" t="s">
        <v>573</v>
      </c>
      <c r="E117" s="86">
        <v>3</v>
      </c>
      <c r="F117" s="140" t="s">
        <v>1093</v>
      </c>
      <c r="G117" s="56">
        <v>120</v>
      </c>
      <c r="H117" s="56">
        <v>120</v>
      </c>
      <c r="I117" s="56">
        <f t="shared" si="5"/>
        <v>0</v>
      </c>
      <c r="J117" s="56">
        <v>170</v>
      </c>
      <c r="K117" s="52">
        <v>150</v>
      </c>
      <c r="L117" s="85">
        <f t="shared" si="6"/>
        <v>20</v>
      </c>
      <c r="M117" s="85">
        <f t="shared" si="7"/>
        <v>50</v>
      </c>
      <c r="N117" s="54">
        <f t="shared" si="8"/>
        <v>30</v>
      </c>
      <c r="O117" s="56">
        <f t="shared" si="9"/>
        <v>20</v>
      </c>
      <c r="R117" s="39"/>
    </row>
    <row r="118" spans="1:18" ht="12.95" customHeight="1">
      <c r="A118" s="39" t="s">
        <v>618</v>
      </c>
      <c r="B118" s="25" t="s">
        <v>24</v>
      </c>
      <c r="C118" s="47" t="s">
        <v>1291</v>
      </c>
      <c r="D118" s="47" t="s">
        <v>570</v>
      </c>
      <c r="E118" s="86">
        <v>3</v>
      </c>
      <c r="F118" s="140" t="s">
        <v>1093</v>
      </c>
      <c r="G118" s="56">
        <v>40</v>
      </c>
      <c r="H118" s="56">
        <v>40</v>
      </c>
      <c r="I118" s="56">
        <f t="shared" si="5"/>
        <v>0</v>
      </c>
      <c r="J118" s="56">
        <v>40</v>
      </c>
      <c r="K118" s="52">
        <v>40</v>
      </c>
      <c r="L118" s="85">
        <f t="shared" si="6"/>
        <v>0</v>
      </c>
      <c r="M118" s="85">
        <f t="shared" si="7"/>
        <v>0</v>
      </c>
      <c r="N118" s="54">
        <f t="shared" si="8"/>
        <v>0</v>
      </c>
      <c r="O118" s="56">
        <f t="shared" si="9"/>
        <v>0</v>
      </c>
      <c r="R118" s="39"/>
    </row>
    <row r="119" spans="1:18" ht="12.95" customHeight="1">
      <c r="A119" s="39" t="s">
        <v>901</v>
      </c>
      <c r="B119" s="25" t="s">
        <v>392</v>
      </c>
      <c r="C119" s="47" t="s">
        <v>1291</v>
      </c>
      <c r="D119" s="47" t="s">
        <v>1071</v>
      </c>
      <c r="E119" s="86">
        <v>3</v>
      </c>
      <c r="F119" s="140" t="s">
        <v>1093</v>
      </c>
      <c r="G119" s="56">
        <v>0</v>
      </c>
      <c r="H119" s="56">
        <v>0</v>
      </c>
      <c r="I119" s="56">
        <f t="shared" si="5"/>
        <v>0</v>
      </c>
      <c r="J119" s="56">
        <v>19</v>
      </c>
      <c r="K119" s="52">
        <v>19</v>
      </c>
      <c r="L119" s="85">
        <f t="shared" si="6"/>
        <v>0</v>
      </c>
      <c r="M119" s="85">
        <f t="shared" si="7"/>
        <v>19</v>
      </c>
      <c r="N119" s="54">
        <f t="shared" si="8"/>
        <v>19</v>
      </c>
      <c r="O119" s="56">
        <f t="shared" si="9"/>
        <v>0</v>
      </c>
      <c r="R119" s="39"/>
    </row>
    <row r="120" spans="1:18" ht="12.95" customHeight="1">
      <c r="A120" s="39" t="s">
        <v>968</v>
      </c>
      <c r="B120" s="25" t="s">
        <v>300</v>
      </c>
      <c r="C120" s="47" t="s">
        <v>1291</v>
      </c>
      <c r="D120" s="47" t="s">
        <v>1087</v>
      </c>
      <c r="E120" s="86">
        <v>3</v>
      </c>
      <c r="F120" s="140" t="s">
        <v>1093</v>
      </c>
      <c r="G120" s="56">
        <v>19</v>
      </c>
      <c r="H120" s="56">
        <v>19</v>
      </c>
      <c r="I120" s="56">
        <f t="shared" si="5"/>
        <v>0</v>
      </c>
      <c r="J120" s="56">
        <v>19</v>
      </c>
      <c r="K120" s="52">
        <v>19</v>
      </c>
      <c r="L120" s="85">
        <f t="shared" si="6"/>
        <v>0</v>
      </c>
      <c r="M120" s="85">
        <f t="shared" si="7"/>
        <v>0</v>
      </c>
      <c r="N120" s="54">
        <f t="shared" si="8"/>
        <v>0</v>
      </c>
      <c r="O120" s="56">
        <f t="shared" si="9"/>
        <v>0</v>
      </c>
      <c r="R120" s="39"/>
    </row>
    <row r="121" spans="1:18" ht="12.95" customHeight="1">
      <c r="A121" s="39" t="s">
        <v>925</v>
      </c>
      <c r="B121" s="25" t="s">
        <v>398</v>
      </c>
      <c r="C121" s="47" t="s">
        <v>1292</v>
      </c>
      <c r="D121" s="47" t="s">
        <v>1088</v>
      </c>
      <c r="E121" s="86">
        <v>3</v>
      </c>
      <c r="F121" s="140" t="s">
        <v>1093</v>
      </c>
      <c r="G121" s="56">
        <v>0</v>
      </c>
      <c r="H121" s="56">
        <v>0</v>
      </c>
      <c r="I121" s="56">
        <f t="shared" si="5"/>
        <v>0</v>
      </c>
      <c r="J121" s="56">
        <v>19</v>
      </c>
      <c r="K121" s="52">
        <v>19</v>
      </c>
      <c r="L121" s="85">
        <f t="shared" si="6"/>
        <v>0</v>
      </c>
      <c r="M121" s="85">
        <f t="shared" si="7"/>
        <v>19</v>
      </c>
      <c r="N121" s="54">
        <f t="shared" si="8"/>
        <v>19</v>
      </c>
      <c r="O121" s="56">
        <f t="shared" si="9"/>
        <v>0</v>
      </c>
      <c r="R121" s="39"/>
    </row>
    <row r="122" spans="1:18" ht="12.95" customHeight="1">
      <c r="A122" s="39" t="s">
        <v>621</v>
      </c>
      <c r="B122" s="25" t="s">
        <v>1068</v>
      </c>
      <c r="C122" s="47" t="s">
        <v>1291</v>
      </c>
      <c r="D122" s="47" t="s">
        <v>573</v>
      </c>
      <c r="E122" s="86">
        <v>3</v>
      </c>
      <c r="F122" s="140" t="s">
        <v>1093</v>
      </c>
      <c r="G122" s="56">
        <v>94</v>
      </c>
      <c r="H122" s="56">
        <v>94</v>
      </c>
      <c r="I122" s="56">
        <f t="shared" si="5"/>
        <v>0</v>
      </c>
      <c r="J122" s="56">
        <v>102</v>
      </c>
      <c r="K122" s="52">
        <v>94</v>
      </c>
      <c r="L122" s="85">
        <f t="shared" si="6"/>
        <v>8</v>
      </c>
      <c r="M122" s="85">
        <f t="shared" si="7"/>
        <v>8</v>
      </c>
      <c r="N122" s="54">
        <f t="shared" si="8"/>
        <v>0</v>
      </c>
      <c r="O122" s="56">
        <f t="shared" si="9"/>
        <v>8</v>
      </c>
      <c r="R122" s="39"/>
    </row>
    <row r="123" spans="1:18" ht="12.95" customHeight="1">
      <c r="A123" s="146" t="s">
        <v>1354</v>
      </c>
      <c r="B123" s="25" t="s">
        <v>1084</v>
      </c>
      <c r="C123" s="47" t="s">
        <v>1291</v>
      </c>
      <c r="D123" s="47" t="s">
        <v>1086</v>
      </c>
      <c r="E123" s="86">
        <v>3</v>
      </c>
      <c r="F123" s="140" t="s">
        <v>1093</v>
      </c>
      <c r="G123" s="56">
        <v>43</v>
      </c>
      <c r="H123" s="56">
        <v>43</v>
      </c>
      <c r="I123" s="56">
        <f t="shared" si="5"/>
        <v>0</v>
      </c>
      <c r="J123" s="56">
        <v>43</v>
      </c>
      <c r="K123" s="52">
        <v>43</v>
      </c>
      <c r="L123" s="85">
        <f t="shared" si="6"/>
        <v>0</v>
      </c>
      <c r="M123" s="85">
        <f t="shared" si="7"/>
        <v>0</v>
      </c>
      <c r="N123" s="54">
        <f t="shared" si="8"/>
        <v>0</v>
      </c>
      <c r="O123" s="56">
        <f t="shared" si="9"/>
        <v>0</v>
      </c>
      <c r="R123" s="39"/>
    </row>
    <row r="124" spans="1:18" ht="12.95" customHeight="1">
      <c r="A124" s="39" t="e">
        <f>VLOOKUP(B124,#REF!, 2,FALSE)</f>
        <v>#REF!</v>
      </c>
      <c r="B124" s="25" t="s">
        <v>1341</v>
      </c>
      <c r="C124" s="47" t="s">
        <v>1291</v>
      </c>
      <c r="D124" s="47" t="s">
        <v>1087</v>
      </c>
      <c r="E124" s="86">
        <v>3</v>
      </c>
      <c r="F124" s="140" t="s">
        <v>1093</v>
      </c>
      <c r="G124" s="56">
        <v>30</v>
      </c>
      <c r="H124" s="56">
        <v>30</v>
      </c>
      <c r="I124" s="56">
        <f t="shared" si="5"/>
        <v>0</v>
      </c>
      <c r="J124" s="56">
        <v>30</v>
      </c>
      <c r="K124" s="52">
        <v>30</v>
      </c>
      <c r="L124" s="85">
        <f t="shared" si="6"/>
        <v>0</v>
      </c>
      <c r="M124" s="85">
        <f t="shared" si="7"/>
        <v>0</v>
      </c>
      <c r="N124" s="54">
        <f t="shared" si="8"/>
        <v>0</v>
      </c>
      <c r="O124" s="56">
        <f t="shared" si="9"/>
        <v>0</v>
      </c>
      <c r="R124" s="39"/>
    </row>
    <row r="125" spans="1:18" ht="12.95" customHeight="1">
      <c r="A125" s="39" t="s">
        <v>684</v>
      </c>
      <c r="B125" s="25" t="s">
        <v>1082</v>
      </c>
      <c r="C125" s="47" t="s">
        <v>1292</v>
      </c>
      <c r="D125" s="47" t="s">
        <v>680</v>
      </c>
      <c r="E125" s="86">
        <v>3</v>
      </c>
      <c r="F125" s="140" t="s">
        <v>1093</v>
      </c>
      <c r="G125" s="56">
        <v>20</v>
      </c>
      <c r="H125" s="56">
        <v>20</v>
      </c>
      <c r="I125" s="56">
        <f t="shared" si="5"/>
        <v>0</v>
      </c>
      <c r="J125" s="56">
        <v>20</v>
      </c>
      <c r="K125" s="52">
        <v>20</v>
      </c>
      <c r="L125" s="85">
        <f t="shared" si="6"/>
        <v>0</v>
      </c>
      <c r="M125" s="85">
        <f t="shared" si="7"/>
        <v>0</v>
      </c>
      <c r="N125" s="54">
        <f t="shared" si="8"/>
        <v>0</v>
      </c>
      <c r="O125" s="56">
        <f t="shared" si="9"/>
        <v>0</v>
      </c>
      <c r="R125" s="39"/>
    </row>
    <row r="126" spans="1:18" ht="12.95" customHeight="1">
      <c r="A126" s="39" t="e">
        <f>VLOOKUP(B126,#REF!, 2,FALSE)</f>
        <v>#REF!</v>
      </c>
      <c r="B126" s="25" t="s">
        <v>362</v>
      </c>
      <c r="C126" s="47" t="s">
        <v>1292</v>
      </c>
      <c r="D126" s="47" t="s">
        <v>1073</v>
      </c>
      <c r="E126" s="86">
        <v>3</v>
      </c>
      <c r="F126" s="140" t="s">
        <v>1093</v>
      </c>
      <c r="G126" s="56">
        <v>90</v>
      </c>
      <c r="H126" s="56">
        <v>90</v>
      </c>
      <c r="I126" s="56">
        <f t="shared" si="5"/>
        <v>0</v>
      </c>
      <c r="J126" s="56">
        <v>0</v>
      </c>
      <c r="K126" s="52">
        <v>0</v>
      </c>
      <c r="L126" s="85">
        <f t="shared" si="6"/>
        <v>0</v>
      </c>
      <c r="M126" s="85">
        <f t="shared" si="7"/>
        <v>-90</v>
      </c>
      <c r="N126" s="54">
        <f t="shared" si="8"/>
        <v>-90</v>
      </c>
      <c r="O126" s="56">
        <f t="shared" si="9"/>
        <v>0</v>
      </c>
      <c r="R126" s="39"/>
    </row>
    <row r="127" spans="1:18" ht="12.95" customHeight="1">
      <c r="A127" s="146" t="s">
        <v>1357</v>
      </c>
      <c r="B127" s="25" t="s">
        <v>1284</v>
      </c>
      <c r="C127" s="47" t="s">
        <v>1292</v>
      </c>
      <c r="D127" s="47" t="s">
        <v>1088</v>
      </c>
      <c r="E127" s="86">
        <v>3</v>
      </c>
      <c r="F127" s="140" t="s">
        <v>1093</v>
      </c>
      <c r="G127" s="56">
        <v>0</v>
      </c>
      <c r="H127" s="56">
        <v>0</v>
      </c>
      <c r="I127" s="56">
        <f t="shared" si="5"/>
        <v>0</v>
      </c>
      <c r="J127" s="56">
        <v>120</v>
      </c>
      <c r="K127" s="52">
        <v>120</v>
      </c>
      <c r="L127" s="85">
        <f t="shared" si="6"/>
        <v>0</v>
      </c>
      <c r="M127" s="85">
        <f t="shared" si="7"/>
        <v>120</v>
      </c>
      <c r="N127" s="54">
        <f t="shared" si="8"/>
        <v>120</v>
      </c>
      <c r="O127" s="56">
        <f t="shared" si="9"/>
        <v>0</v>
      </c>
      <c r="R127" s="39"/>
    </row>
    <row r="128" spans="1:18" ht="12.95" customHeight="1">
      <c r="A128" s="146" t="s">
        <v>1358</v>
      </c>
      <c r="B128" s="25" t="s">
        <v>1159</v>
      </c>
      <c r="C128" s="47" t="s">
        <v>1292</v>
      </c>
      <c r="D128" s="47" t="s">
        <v>568</v>
      </c>
      <c r="E128" s="86">
        <v>3</v>
      </c>
      <c r="F128" s="140" t="s">
        <v>1093</v>
      </c>
      <c r="G128" s="56">
        <v>0</v>
      </c>
      <c r="H128" s="56">
        <v>0</v>
      </c>
      <c r="I128" s="56">
        <f t="shared" si="5"/>
        <v>0</v>
      </c>
      <c r="J128" s="56">
        <v>90</v>
      </c>
      <c r="K128" s="52">
        <v>90</v>
      </c>
      <c r="L128" s="85">
        <f t="shared" si="6"/>
        <v>0</v>
      </c>
      <c r="M128" s="85">
        <f t="shared" si="7"/>
        <v>90</v>
      </c>
      <c r="N128" s="54">
        <f t="shared" si="8"/>
        <v>90</v>
      </c>
      <c r="O128" s="56">
        <f t="shared" si="9"/>
        <v>0</v>
      </c>
      <c r="R128" s="39"/>
    </row>
    <row r="129" spans="1:18" ht="12.95" customHeight="1">
      <c r="A129" s="39" t="s">
        <v>626</v>
      </c>
      <c r="B129" s="25" t="s">
        <v>1342</v>
      </c>
      <c r="C129" s="47" t="s">
        <v>1292</v>
      </c>
      <c r="D129" s="47" t="s">
        <v>581</v>
      </c>
      <c r="E129" s="86">
        <v>3</v>
      </c>
      <c r="F129" s="140" t="s">
        <v>1093</v>
      </c>
      <c r="G129" s="56">
        <v>97</v>
      </c>
      <c r="H129" s="56">
        <v>97</v>
      </c>
      <c r="I129" s="56">
        <f t="shared" si="5"/>
        <v>0</v>
      </c>
      <c r="J129" s="56">
        <v>97</v>
      </c>
      <c r="K129" s="52">
        <v>97</v>
      </c>
      <c r="L129" s="85">
        <f t="shared" si="6"/>
        <v>0</v>
      </c>
      <c r="M129" s="85">
        <f t="shared" si="7"/>
        <v>0</v>
      </c>
      <c r="N129" s="54">
        <f t="shared" si="8"/>
        <v>0</v>
      </c>
      <c r="O129" s="56">
        <f t="shared" si="9"/>
        <v>0</v>
      </c>
      <c r="R129" s="39"/>
    </row>
    <row r="130" spans="1:18" ht="12.95" customHeight="1">
      <c r="A130" s="146" t="s">
        <v>1381</v>
      </c>
      <c r="B130" s="25" t="s">
        <v>1231</v>
      </c>
      <c r="C130" s="47" t="s">
        <v>1292</v>
      </c>
      <c r="D130" s="47" t="s">
        <v>581</v>
      </c>
      <c r="E130" s="86">
        <v>3</v>
      </c>
      <c r="F130" s="140" t="s">
        <v>1093</v>
      </c>
      <c r="G130" s="56">
        <v>162</v>
      </c>
      <c r="H130" s="56">
        <v>162</v>
      </c>
      <c r="I130" s="56">
        <f t="shared" si="5"/>
        <v>0</v>
      </c>
      <c r="J130" s="56">
        <v>162</v>
      </c>
      <c r="K130" s="52">
        <v>162</v>
      </c>
      <c r="L130" s="85">
        <f t="shared" si="6"/>
        <v>0</v>
      </c>
      <c r="M130" s="85">
        <f t="shared" si="7"/>
        <v>0</v>
      </c>
      <c r="N130" s="54">
        <f t="shared" si="8"/>
        <v>0</v>
      </c>
      <c r="O130" s="56">
        <f t="shared" si="9"/>
        <v>0</v>
      </c>
      <c r="R130" s="39"/>
    </row>
    <row r="131" spans="1:18" ht="12.95" customHeight="1">
      <c r="A131" s="39" t="e">
        <f>VLOOKUP(B131,#REF!, 2,FALSE)</f>
        <v>#REF!</v>
      </c>
      <c r="B131" s="25" t="s">
        <v>1344</v>
      </c>
      <c r="C131" s="47" t="s">
        <v>1291</v>
      </c>
      <c r="D131" s="47" t="s">
        <v>1087</v>
      </c>
      <c r="E131" s="86">
        <v>3</v>
      </c>
      <c r="F131" s="140" t="s">
        <v>1093</v>
      </c>
      <c r="G131" s="56">
        <v>0</v>
      </c>
      <c r="H131" s="56">
        <v>0</v>
      </c>
      <c r="I131" s="56">
        <f t="shared" ref="I131:I194" si="10">G131-H131</f>
        <v>0</v>
      </c>
      <c r="J131" s="56">
        <v>40</v>
      </c>
      <c r="K131" s="52">
        <v>40</v>
      </c>
      <c r="L131" s="85">
        <f t="shared" ref="L131:L194" si="11">J131-K131</f>
        <v>0</v>
      </c>
      <c r="M131" s="85">
        <f t="shared" ref="M131:M194" si="12">J131-G131</f>
        <v>40</v>
      </c>
      <c r="N131" s="54">
        <f t="shared" ref="N131:N194" si="13">K131-H131</f>
        <v>40</v>
      </c>
      <c r="O131" s="56">
        <f t="shared" ref="O131:O194" si="14">L131-I131</f>
        <v>0</v>
      </c>
      <c r="R131" s="39"/>
    </row>
    <row r="132" spans="1:18" ht="12.95" customHeight="1">
      <c r="A132" s="39" t="s">
        <v>606</v>
      </c>
      <c r="B132" s="25" t="s">
        <v>1345</v>
      </c>
      <c r="C132" s="47" t="s">
        <v>1292</v>
      </c>
      <c r="D132" s="47" t="s">
        <v>568</v>
      </c>
      <c r="E132" s="86">
        <v>3</v>
      </c>
      <c r="F132" s="140" t="s">
        <v>1093</v>
      </c>
      <c r="G132" s="56">
        <v>25</v>
      </c>
      <c r="H132" s="56">
        <v>25</v>
      </c>
      <c r="I132" s="56">
        <f t="shared" si="10"/>
        <v>0</v>
      </c>
      <c r="J132" s="56">
        <v>25</v>
      </c>
      <c r="K132" s="52">
        <v>25</v>
      </c>
      <c r="L132" s="85">
        <f t="shared" si="11"/>
        <v>0</v>
      </c>
      <c r="M132" s="85">
        <f t="shared" si="12"/>
        <v>0</v>
      </c>
      <c r="N132" s="54">
        <f t="shared" si="13"/>
        <v>0</v>
      </c>
      <c r="O132" s="56">
        <f t="shared" si="14"/>
        <v>0</v>
      </c>
      <c r="R132" s="39"/>
    </row>
    <row r="133" spans="1:18" ht="12.95" customHeight="1">
      <c r="A133" s="39" t="s">
        <v>674</v>
      </c>
      <c r="B133" s="25" t="s">
        <v>1067</v>
      </c>
      <c r="C133" s="47" t="s">
        <v>1291</v>
      </c>
      <c r="D133" s="47" t="s">
        <v>570</v>
      </c>
      <c r="E133" s="86">
        <v>3</v>
      </c>
      <c r="F133" s="140" t="s">
        <v>1093</v>
      </c>
      <c r="G133" s="56">
        <v>85</v>
      </c>
      <c r="H133" s="56">
        <v>85</v>
      </c>
      <c r="I133" s="56">
        <f t="shared" si="10"/>
        <v>0</v>
      </c>
      <c r="J133" s="56">
        <v>89</v>
      </c>
      <c r="K133" s="52">
        <v>89</v>
      </c>
      <c r="L133" s="85">
        <f t="shared" si="11"/>
        <v>0</v>
      </c>
      <c r="M133" s="85">
        <f t="shared" si="12"/>
        <v>4</v>
      </c>
      <c r="N133" s="54">
        <f t="shared" si="13"/>
        <v>4</v>
      </c>
      <c r="O133" s="56">
        <f t="shared" si="14"/>
        <v>0</v>
      </c>
      <c r="R133" s="39"/>
    </row>
    <row r="134" spans="1:18" ht="12.95" customHeight="1">
      <c r="A134" s="39" t="s">
        <v>929</v>
      </c>
      <c r="B134" s="25" t="s">
        <v>1347</v>
      </c>
      <c r="C134" s="47" t="s">
        <v>1292</v>
      </c>
      <c r="D134" s="47" t="s">
        <v>1088</v>
      </c>
      <c r="E134" s="86">
        <v>3</v>
      </c>
      <c r="F134" s="140" t="s">
        <v>1093</v>
      </c>
      <c r="G134" s="56">
        <v>0</v>
      </c>
      <c r="H134" s="56">
        <v>0</v>
      </c>
      <c r="I134" s="56">
        <f t="shared" si="10"/>
        <v>0</v>
      </c>
      <c r="J134" s="56">
        <v>19</v>
      </c>
      <c r="K134" s="52">
        <v>19</v>
      </c>
      <c r="L134" s="85">
        <f t="shared" si="11"/>
        <v>0</v>
      </c>
      <c r="M134" s="85">
        <f t="shared" si="12"/>
        <v>19</v>
      </c>
      <c r="N134" s="54">
        <f t="shared" si="13"/>
        <v>19</v>
      </c>
      <c r="O134" s="56">
        <f t="shared" si="14"/>
        <v>0</v>
      </c>
      <c r="R134" s="39"/>
    </row>
    <row r="135" spans="1:18" ht="12.95" customHeight="1">
      <c r="A135" s="39" t="e">
        <f>VLOOKUP(B135,#REF!, 2,FALSE)</f>
        <v>#REF!</v>
      </c>
      <c r="B135" s="25" t="s">
        <v>1336</v>
      </c>
      <c r="C135" s="47" t="s">
        <v>1292</v>
      </c>
      <c r="D135" s="47" t="s">
        <v>1088</v>
      </c>
      <c r="E135" s="86">
        <v>3</v>
      </c>
      <c r="F135" s="140" t="s">
        <v>1093</v>
      </c>
      <c r="G135" s="56">
        <v>49</v>
      </c>
      <c r="H135" s="56">
        <v>49</v>
      </c>
      <c r="I135" s="56">
        <f t="shared" si="10"/>
        <v>0</v>
      </c>
      <c r="J135" s="56">
        <v>49</v>
      </c>
      <c r="K135" s="52">
        <v>49</v>
      </c>
      <c r="L135" s="85">
        <f t="shared" si="11"/>
        <v>0</v>
      </c>
      <c r="M135" s="85">
        <f t="shared" si="12"/>
        <v>0</v>
      </c>
      <c r="N135" s="54">
        <f t="shared" si="13"/>
        <v>0</v>
      </c>
      <c r="O135" s="56">
        <f t="shared" si="14"/>
        <v>0</v>
      </c>
      <c r="R135" s="39"/>
    </row>
    <row r="136" spans="1:18" ht="12.95" customHeight="1">
      <c r="A136" s="39" t="e">
        <f>VLOOKUP(B136,#REF!, 2,FALSE)</f>
        <v>#REF!</v>
      </c>
      <c r="B136" s="25" t="s">
        <v>1338</v>
      </c>
      <c r="C136" s="47" t="s">
        <v>1291</v>
      </c>
      <c r="D136" s="47" t="s">
        <v>1087</v>
      </c>
      <c r="E136" s="86">
        <v>3</v>
      </c>
      <c r="F136" s="140" t="s">
        <v>1093</v>
      </c>
      <c r="G136" s="56">
        <v>4</v>
      </c>
      <c r="H136" s="56">
        <v>4</v>
      </c>
      <c r="I136" s="56">
        <f t="shared" si="10"/>
        <v>0</v>
      </c>
      <c r="J136" s="56">
        <v>0</v>
      </c>
      <c r="K136" s="52">
        <v>0</v>
      </c>
      <c r="L136" s="85">
        <f t="shared" si="11"/>
        <v>0</v>
      </c>
      <c r="M136" s="85">
        <f t="shared" si="12"/>
        <v>-4</v>
      </c>
      <c r="N136" s="54">
        <f t="shared" si="13"/>
        <v>-4</v>
      </c>
      <c r="O136" s="56">
        <f t="shared" si="14"/>
        <v>0</v>
      </c>
    </row>
    <row r="137" spans="1:18" ht="12.95" customHeight="1">
      <c r="A137" s="39" t="s">
        <v>695</v>
      </c>
      <c r="B137" s="25" t="s">
        <v>1286</v>
      </c>
      <c r="C137" s="47" t="s">
        <v>1291</v>
      </c>
      <c r="D137" s="47" t="s">
        <v>570</v>
      </c>
      <c r="E137" s="86">
        <v>3</v>
      </c>
      <c r="F137" s="140" t="s">
        <v>1093</v>
      </c>
      <c r="G137" s="56">
        <v>48</v>
      </c>
      <c r="H137" s="56">
        <v>48</v>
      </c>
      <c r="I137" s="56">
        <f t="shared" si="10"/>
        <v>0</v>
      </c>
      <c r="J137" s="56">
        <v>48</v>
      </c>
      <c r="K137" s="52">
        <v>48</v>
      </c>
      <c r="L137" s="85">
        <f t="shared" si="11"/>
        <v>0</v>
      </c>
      <c r="M137" s="85">
        <f t="shared" si="12"/>
        <v>0</v>
      </c>
      <c r="N137" s="54">
        <f t="shared" si="13"/>
        <v>0</v>
      </c>
      <c r="O137" s="56">
        <f t="shared" si="14"/>
        <v>0</v>
      </c>
      <c r="R137" s="39"/>
    </row>
    <row r="138" spans="1:18" ht="12.95" customHeight="1">
      <c r="A138" s="146" t="s">
        <v>689</v>
      </c>
      <c r="B138" s="25" t="s">
        <v>1285</v>
      </c>
      <c r="C138" s="47" t="s">
        <v>1291</v>
      </c>
      <c r="D138" s="47" t="s">
        <v>1086</v>
      </c>
      <c r="E138" s="86">
        <v>3</v>
      </c>
      <c r="F138" s="140" t="s">
        <v>1093</v>
      </c>
      <c r="G138" s="56">
        <v>0</v>
      </c>
      <c r="H138" s="56">
        <v>0</v>
      </c>
      <c r="I138" s="56">
        <f t="shared" si="10"/>
        <v>0</v>
      </c>
      <c r="J138" s="56">
        <v>83</v>
      </c>
      <c r="K138" s="52">
        <v>83</v>
      </c>
      <c r="L138" s="85">
        <f t="shared" si="11"/>
        <v>0</v>
      </c>
      <c r="M138" s="85">
        <f t="shared" si="12"/>
        <v>83</v>
      </c>
      <c r="N138" s="54">
        <f t="shared" si="13"/>
        <v>83</v>
      </c>
      <c r="O138" s="56">
        <f t="shared" si="14"/>
        <v>0</v>
      </c>
      <c r="R138" s="39"/>
    </row>
    <row r="139" spans="1:18" ht="12.95" customHeight="1">
      <c r="A139" s="146" t="s">
        <v>1363</v>
      </c>
      <c r="B139" s="25" t="s">
        <v>1359</v>
      </c>
      <c r="C139" s="47" t="s">
        <v>1291</v>
      </c>
      <c r="D139" s="47" t="s">
        <v>570</v>
      </c>
      <c r="E139" s="86">
        <v>3</v>
      </c>
      <c r="F139" s="140" t="s">
        <v>1093</v>
      </c>
      <c r="G139" s="56">
        <v>51</v>
      </c>
      <c r="H139" s="56">
        <v>49</v>
      </c>
      <c r="I139" s="56">
        <f t="shared" si="10"/>
        <v>2</v>
      </c>
      <c r="J139" s="56">
        <v>51</v>
      </c>
      <c r="K139" s="52">
        <v>45</v>
      </c>
      <c r="L139" s="85">
        <f t="shared" si="11"/>
        <v>6</v>
      </c>
      <c r="M139" s="85">
        <f t="shared" si="12"/>
        <v>0</v>
      </c>
      <c r="N139" s="54">
        <f t="shared" si="13"/>
        <v>-4</v>
      </c>
      <c r="O139" s="56">
        <f t="shared" si="14"/>
        <v>4</v>
      </c>
      <c r="R139" s="39"/>
    </row>
    <row r="140" spans="1:18" ht="12.95" customHeight="1">
      <c r="A140" s="39" t="s">
        <v>615</v>
      </c>
      <c r="B140" s="25" t="s">
        <v>163</v>
      </c>
      <c r="C140" s="47" t="s">
        <v>1291</v>
      </c>
      <c r="D140" s="47" t="s">
        <v>1086</v>
      </c>
      <c r="E140" s="86">
        <v>3</v>
      </c>
      <c r="F140" s="140" t="s">
        <v>1093</v>
      </c>
      <c r="G140" s="56">
        <v>50</v>
      </c>
      <c r="H140" s="56">
        <v>50</v>
      </c>
      <c r="I140" s="56">
        <f t="shared" si="10"/>
        <v>0</v>
      </c>
      <c r="J140" s="56">
        <v>50</v>
      </c>
      <c r="K140" s="52">
        <v>50</v>
      </c>
      <c r="L140" s="85">
        <f t="shared" si="11"/>
        <v>0</v>
      </c>
      <c r="M140" s="85">
        <f t="shared" si="12"/>
        <v>0</v>
      </c>
      <c r="N140" s="54">
        <f t="shared" si="13"/>
        <v>0</v>
      </c>
      <c r="O140" s="56">
        <f t="shared" si="14"/>
        <v>0</v>
      </c>
      <c r="R140" s="39"/>
    </row>
    <row r="141" spans="1:18" ht="12.95" customHeight="1">
      <c r="A141" s="39" t="s">
        <v>648</v>
      </c>
      <c r="B141" s="25" t="s">
        <v>102</v>
      </c>
      <c r="C141" s="47" t="s">
        <v>1292</v>
      </c>
      <c r="D141" s="47" t="s">
        <v>597</v>
      </c>
      <c r="E141" s="86">
        <v>3</v>
      </c>
      <c r="F141" s="140" t="s">
        <v>1093</v>
      </c>
      <c r="G141" s="56">
        <v>151</v>
      </c>
      <c r="H141" s="56">
        <v>151</v>
      </c>
      <c r="I141" s="56">
        <f t="shared" si="10"/>
        <v>0</v>
      </c>
      <c r="J141" s="56">
        <v>151</v>
      </c>
      <c r="K141" s="52">
        <v>151</v>
      </c>
      <c r="L141" s="85">
        <f t="shared" si="11"/>
        <v>0</v>
      </c>
      <c r="M141" s="85">
        <f t="shared" si="12"/>
        <v>0</v>
      </c>
      <c r="N141" s="54">
        <f t="shared" si="13"/>
        <v>0</v>
      </c>
      <c r="O141" s="56">
        <f t="shared" si="14"/>
        <v>0</v>
      </c>
      <c r="R141" s="39"/>
    </row>
    <row r="142" spans="1:18" ht="12.95" customHeight="1">
      <c r="A142" s="39" t="s">
        <v>598</v>
      </c>
      <c r="B142" s="25" t="s">
        <v>105</v>
      </c>
      <c r="C142" s="47" t="s">
        <v>1292</v>
      </c>
      <c r="D142" s="47" t="s">
        <v>597</v>
      </c>
      <c r="E142" s="86">
        <v>3</v>
      </c>
      <c r="F142" s="140" t="s">
        <v>1093</v>
      </c>
      <c r="G142" s="56">
        <v>48</v>
      </c>
      <c r="H142" s="56">
        <v>48</v>
      </c>
      <c r="I142" s="56">
        <f t="shared" si="10"/>
        <v>0</v>
      </c>
      <c r="J142" s="56">
        <v>48</v>
      </c>
      <c r="K142" s="52">
        <v>48</v>
      </c>
      <c r="L142" s="85">
        <f t="shared" si="11"/>
        <v>0</v>
      </c>
      <c r="M142" s="85">
        <f t="shared" si="12"/>
        <v>0</v>
      </c>
      <c r="N142" s="54">
        <f t="shared" si="13"/>
        <v>0</v>
      </c>
      <c r="O142" s="56">
        <f t="shared" si="14"/>
        <v>0</v>
      </c>
      <c r="R142" s="39"/>
    </row>
    <row r="143" spans="1:18" ht="12.95" customHeight="1">
      <c r="A143" s="39" t="s">
        <v>657</v>
      </c>
      <c r="B143" s="25" t="s">
        <v>1066</v>
      </c>
      <c r="C143" s="47" t="s">
        <v>1292</v>
      </c>
      <c r="D143" s="47" t="s">
        <v>597</v>
      </c>
      <c r="E143" s="86">
        <v>3</v>
      </c>
      <c r="F143" s="140" t="s">
        <v>1093</v>
      </c>
      <c r="G143" s="56">
        <v>50</v>
      </c>
      <c r="H143" s="56">
        <v>50</v>
      </c>
      <c r="I143" s="56">
        <f t="shared" si="10"/>
        <v>0</v>
      </c>
      <c r="J143" s="56">
        <v>88</v>
      </c>
      <c r="K143" s="52">
        <v>88</v>
      </c>
      <c r="L143" s="85">
        <f t="shared" si="11"/>
        <v>0</v>
      </c>
      <c r="M143" s="85">
        <f t="shared" si="12"/>
        <v>38</v>
      </c>
      <c r="N143" s="54">
        <f t="shared" si="13"/>
        <v>38</v>
      </c>
      <c r="O143" s="56">
        <f t="shared" si="14"/>
        <v>0</v>
      </c>
      <c r="R143" s="39"/>
    </row>
    <row r="144" spans="1:18" ht="12.95" customHeight="1">
      <c r="A144" s="39" t="s">
        <v>593</v>
      </c>
      <c r="B144" s="25" t="s">
        <v>95</v>
      </c>
      <c r="C144" s="47" t="s">
        <v>1292</v>
      </c>
      <c r="D144" s="47" t="s">
        <v>568</v>
      </c>
      <c r="E144" s="86">
        <v>3</v>
      </c>
      <c r="F144" s="140" t="s">
        <v>1093</v>
      </c>
      <c r="G144" s="56">
        <v>40</v>
      </c>
      <c r="H144" s="56">
        <v>40</v>
      </c>
      <c r="I144" s="56">
        <f t="shared" si="10"/>
        <v>0</v>
      </c>
      <c r="J144" s="56">
        <v>40</v>
      </c>
      <c r="K144" s="52">
        <v>40</v>
      </c>
      <c r="L144" s="85">
        <f t="shared" si="11"/>
        <v>0</v>
      </c>
      <c r="M144" s="85">
        <f t="shared" si="12"/>
        <v>0</v>
      </c>
      <c r="N144" s="54">
        <f t="shared" si="13"/>
        <v>0</v>
      </c>
      <c r="O144" s="56">
        <f t="shared" si="14"/>
        <v>0</v>
      </c>
      <c r="R144" s="39"/>
    </row>
    <row r="145" spans="1:18" ht="12.95" customHeight="1">
      <c r="A145" s="39" t="s">
        <v>596</v>
      </c>
      <c r="B145" s="25" t="s">
        <v>17</v>
      </c>
      <c r="C145" s="47" t="s">
        <v>1291</v>
      </c>
      <c r="D145" s="47" t="s">
        <v>1087</v>
      </c>
      <c r="E145" s="86">
        <v>3</v>
      </c>
      <c r="F145" s="140" t="s">
        <v>1093</v>
      </c>
      <c r="G145" s="56">
        <v>132</v>
      </c>
      <c r="H145" s="56">
        <v>126</v>
      </c>
      <c r="I145" s="56">
        <f t="shared" si="10"/>
        <v>6</v>
      </c>
      <c r="J145" s="56">
        <v>140</v>
      </c>
      <c r="K145" s="52">
        <v>140</v>
      </c>
      <c r="L145" s="85">
        <f t="shared" si="11"/>
        <v>0</v>
      </c>
      <c r="M145" s="85">
        <f t="shared" si="12"/>
        <v>8</v>
      </c>
      <c r="N145" s="54">
        <f t="shared" si="13"/>
        <v>14</v>
      </c>
      <c r="O145" s="56">
        <f t="shared" si="14"/>
        <v>-6</v>
      </c>
      <c r="R145" s="39"/>
    </row>
    <row r="146" spans="1:18" ht="12.95" customHeight="1">
      <c r="A146" s="39" t="s">
        <v>666</v>
      </c>
      <c r="B146" s="25" t="s">
        <v>165</v>
      </c>
      <c r="C146" s="47" t="s">
        <v>1292</v>
      </c>
      <c r="D146" s="47" t="s">
        <v>591</v>
      </c>
      <c r="E146" s="86">
        <v>3</v>
      </c>
      <c r="F146" s="140" t="s">
        <v>1093</v>
      </c>
      <c r="G146" s="56">
        <v>60</v>
      </c>
      <c r="H146" s="56">
        <v>60</v>
      </c>
      <c r="I146" s="56">
        <f t="shared" si="10"/>
        <v>0</v>
      </c>
      <c r="J146" s="56">
        <v>60</v>
      </c>
      <c r="K146" s="52">
        <v>60</v>
      </c>
      <c r="L146" s="85">
        <f t="shared" si="11"/>
        <v>0</v>
      </c>
      <c r="M146" s="85">
        <f t="shared" si="12"/>
        <v>0</v>
      </c>
      <c r="N146" s="54">
        <f t="shared" si="13"/>
        <v>0</v>
      </c>
      <c r="O146" s="56">
        <f t="shared" si="14"/>
        <v>0</v>
      </c>
      <c r="R146" s="39"/>
    </row>
    <row r="147" spans="1:18" ht="12.95" customHeight="1">
      <c r="A147" s="39" t="s">
        <v>624</v>
      </c>
      <c r="B147" s="25" t="s">
        <v>98</v>
      </c>
      <c r="C147" s="47" t="s">
        <v>1292</v>
      </c>
      <c r="D147" s="47" t="s">
        <v>581</v>
      </c>
      <c r="E147" s="86">
        <v>3</v>
      </c>
      <c r="F147" s="140" t="s">
        <v>1093</v>
      </c>
      <c r="G147" s="56">
        <v>55</v>
      </c>
      <c r="H147" s="56">
        <v>55</v>
      </c>
      <c r="I147" s="56">
        <f t="shared" si="10"/>
        <v>0</v>
      </c>
      <c r="J147" s="56">
        <v>55</v>
      </c>
      <c r="K147" s="52">
        <v>55</v>
      </c>
      <c r="L147" s="85">
        <f t="shared" si="11"/>
        <v>0</v>
      </c>
      <c r="M147" s="85">
        <f t="shared" si="12"/>
        <v>0</v>
      </c>
      <c r="N147" s="54">
        <f t="shared" si="13"/>
        <v>0</v>
      </c>
      <c r="O147" s="56">
        <f t="shared" si="14"/>
        <v>0</v>
      </c>
      <c r="R147" s="39"/>
    </row>
    <row r="148" spans="1:18" ht="12.95" customHeight="1">
      <c r="A148" s="39" t="s">
        <v>1052</v>
      </c>
      <c r="B148" s="25" t="s">
        <v>303</v>
      </c>
      <c r="C148" s="47" t="s">
        <v>1291</v>
      </c>
      <c r="D148" s="47" t="s">
        <v>1071</v>
      </c>
      <c r="E148" s="86">
        <v>3</v>
      </c>
      <c r="F148" s="140" t="s">
        <v>1093</v>
      </c>
      <c r="G148" s="56">
        <v>1</v>
      </c>
      <c r="H148" s="56">
        <v>1</v>
      </c>
      <c r="I148" s="56">
        <f t="shared" si="10"/>
        <v>0</v>
      </c>
      <c r="J148" s="56">
        <v>0</v>
      </c>
      <c r="K148" s="52">
        <v>0</v>
      </c>
      <c r="L148" s="85">
        <f t="shared" si="11"/>
        <v>0</v>
      </c>
      <c r="M148" s="85">
        <f t="shared" si="12"/>
        <v>-1</v>
      </c>
      <c r="N148" s="54">
        <f t="shared" si="13"/>
        <v>-1</v>
      </c>
      <c r="O148" s="56">
        <f t="shared" si="14"/>
        <v>0</v>
      </c>
    </row>
    <row r="149" spans="1:18" ht="12.95" customHeight="1">
      <c r="A149" s="39" t="s">
        <v>638</v>
      </c>
      <c r="B149" s="25" t="s">
        <v>194</v>
      </c>
      <c r="C149" s="47" t="s">
        <v>1292</v>
      </c>
      <c r="D149" s="47" t="s">
        <v>581</v>
      </c>
      <c r="E149" s="86">
        <v>4</v>
      </c>
      <c r="F149" s="140" t="s">
        <v>1094</v>
      </c>
      <c r="G149" s="56">
        <v>160</v>
      </c>
      <c r="H149" s="56">
        <v>160</v>
      </c>
      <c r="I149" s="56">
        <f t="shared" si="10"/>
        <v>0</v>
      </c>
      <c r="J149" s="56">
        <v>160</v>
      </c>
      <c r="K149" s="52">
        <v>141</v>
      </c>
      <c r="L149" s="85">
        <f t="shared" si="11"/>
        <v>19</v>
      </c>
      <c r="M149" s="85">
        <f t="shared" si="12"/>
        <v>0</v>
      </c>
      <c r="N149" s="54">
        <f t="shared" si="13"/>
        <v>-19</v>
      </c>
      <c r="O149" s="56">
        <f t="shared" si="14"/>
        <v>19</v>
      </c>
      <c r="R149" s="36"/>
    </row>
    <row r="150" spans="1:18" ht="12.95" customHeight="1">
      <c r="A150" s="39" t="s">
        <v>745</v>
      </c>
      <c r="B150" s="25" t="s">
        <v>108</v>
      </c>
      <c r="C150" s="47" t="s">
        <v>1291</v>
      </c>
      <c r="D150" s="47" t="s">
        <v>570</v>
      </c>
      <c r="E150" s="86">
        <v>4</v>
      </c>
      <c r="F150" s="140" t="s">
        <v>1094</v>
      </c>
      <c r="G150" s="56">
        <v>53</v>
      </c>
      <c r="H150" s="56">
        <v>53</v>
      </c>
      <c r="I150" s="56">
        <f t="shared" si="10"/>
        <v>0</v>
      </c>
      <c r="J150" s="56">
        <v>53</v>
      </c>
      <c r="K150" s="52">
        <v>53</v>
      </c>
      <c r="L150" s="85">
        <f t="shared" si="11"/>
        <v>0</v>
      </c>
      <c r="M150" s="85">
        <f t="shared" si="12"/>
        <v>0</v>
      </c>
      <c r="N150" s="54">
        <f t="shared" si="13"/>
        <v>0</v>
      </c>
      <c r="O150" s="56">
        <f t="shared" si="14"/>
        <v>0</v>
      </c>
      <c r="R150" s="36"/>
    </row>
    <row r="151" spans="1:18" ht="12.95" customHeight="1">
      <c r="A151" s="39" t="s">
        <v>668</v>
      </c>
      <c r="B151" s="25" t="s">
        <v>107</v>
      </c>
      <c r="C151" s="47" t="s">
        <v>1291</v>
      </c>
      <c r="D151" s="47" t="s">
        <v>573</v>
      </c>
      <c r="E151" s="86">
        <v>4</v>
      </c>
      <c r="F151" s="140" t="s">
        <v>1094</v>
      </c>
      <c r="G151" s="56">
        <v>46</v>
      </c>
      <c r="H151" s="56">
        <v>46</v>
      </c>
      <c r="I151" s="56">
        <f t="shared" si="10"/>
        <v>0</v>
      </c>
      <c r="J151" s="56">
        <v>46</v>
      </c>
      <c r="K151" s="52">
        <v>46</v>
      </c>
      <c r="L151" s="85">
        <f t="shared" si="11"/>
        <v>0</v>
      </c>
      <c r="M151" s="85">
        <f t="shared" si="12"/>
        <v>0</v>
      </c>
      <c r="N151" s="54">
        <f t="shared" si="13"/>
        <v>0</v>
      </c>
      <c r="O151" s="56">
        <f t="shared" si="14"/>
        <v>0</v>
      </c>
      <c r="R151" s="36"/>
    </row>
    <row r="152" spans="1:18" ht="12.95" customHeight="1">
      <c r="A152" s="39" t="s">
        <v>630</v>
      </c>
      <c r="B152" s="25" t="s">
        <v>106</v>
      </c>
      <c r="C152" s="47" t="s">
        <v>1292</v>
      </c>
      <c r="D152" s="47" t="s">
        <v>591</v>
      </c>
      <c r="E152" s="86">
        <v>4</v>
      </c>
      <c r="F152" s="140" t="s">
        <v>1094</v>
      </c>
      <c r="G152" s="56">
        <v>350</v>
      </c>
      <c r="H152" s="56">
        <v>300</v>
      </c>
      <c r="I152" s="56">
        <f t="shared" si="10"/>
        <v>50</v>
      </c>
      <c r="J152" s="56">
        <v>350</v>
      </c>
      <c r="K152" s="52">
        <v>350</v>
      </c>
      <c r="L152" s="85">
        <f t="shared" si="11"/>
        <v>0</v>
      </c>
      <c r="M152" s="85">
        <f t="shared" si="12"/>
        <v>0</v>
      </c>
      <c r="N152" s="54">
        <f t="shared" si="13"/>
        <v>50</v>
      </c>
      <c r="O152" s="56">
        <f t="shared" si="14"/>
        <v>-50</v>
      </c>
      <c r="R152" s="36"/>
    </row>
    <row r="153" spans="1:18" ht="12.95" customHeight="1">
      <c r="A153" s="39" t="s">
        <v>710</v>
      </c>
      <c r="B153" s="25" t="s">
        <v>196</v>
      </c>
      <c r="C153" s="47" t="s">
        <v>1291</v>
      </c>
      <c r="D153" s="47" t="s">
        <v>573</v>
      </c>
      <c r="E153" s="86">
        <v>4</v>
      </c>
      <c r="F153" s="140" t="s">
        <v>1094</v>
      </c>
      <c r="G153" s="56">
        <v>65</v>
      </c>
      <c r="H153" s="56">
        <v>65</v>
      </c>
      <c r="I153" s="56">
        <f t="shared" si="10"/>
        <v>0</v>
      </c>
      <c r="J153" s="56">
        <v>65</v>
      </c>
      <c r="K153" s="52">
        <v>65</v>
      </c>
      <c r="L153" s="85">
        <f t="shared" si="11"/>
        <v>0</v>
      </c>
      <c r="M153" s="85">
        <f t="shared" si="12"/>
        <v>0</v>
      </c>
      <c r="N153" s="54">
        <f t="shared" si="13"/>
        <v>0</v>
      </c>
      <c r="O153" s="56">
        <f t="shared" si="14"/>
        <v>0</v>
      </c>
      <c r="R153" s="36"/>
    </row>
    <row r="154" spans="1:18" ht="12.95" customHeight="1">
      <c r="A154" s="39" t="s">
        <v>940</v>
      </c>
      <c r="B154" s="25" t="s">
        <v>429</v>
      </c>
      <c r="C154" s="47" t="s">
        <v>1292</v>
      </c>
      <c r="D154" s="47" t="s">
        <v>1102</v>
      </c>
      <c r="E154" s="86">
        <v>4</v>
      </c>
      <c r="F154" s="140" t="s">
        <v>1094</v>
      </c>
      <c r="G154" s="56">
        <v>18</v>
      </c>
      <c r="H154" s="60">
        <v>0</v>
      </c>
      <c r="I154" s="56">
        <f t="shared" si="10"/>
        <v>18</v>
      </c>
      <c r="J154" s="60">
        <v>18</v>
      </c>
      <c r="K154" s="52">
        <v>0</v>
      </c>
      <c r="L154" s="85">
        <f t="shared" si="11"/>
        <v>18</v>
      </c>
      <c r="M154" s="85">
        <f t="shared" si="12"/>
        <v>0</v>
      </c>
      <c r="N154" s="54">
        <f t="shared" si="13"/>
        <v>0</v>
      </c>
      <c r="O154" s="56">
        <f t="shared" si="14"/>
        <v>0</v>
      </c>
      <c r="P154" s="43"/>
      <c r="Q154" s="33"/>
      <c r="R154" s="36"/>
    </row>
    <row r="155" spans="1:18" ht="12.95" customHeight="1">
      <c r="A155" s="39" t="s">
        <v>732</v>
      </c>
      <c r="B155" s="25" t="s">
        <v>197</v>
      </c>
      <c r="C155" s="47" t="s">
        <v>1291</v>
      </c>
      <c r="D155" s="47" t="s">
        <v>570</v>
      </c>
      <c r="E155" s="86">
        <v>4</v>
      </c>
      <c r="F155" s="140" t="s">
        <v>1094</v>
      </c>
      <c r="G155" s="56">
        <v>180</v>
      </c>
      <c r="H155" s="56">
        <v>180</v>
      </c>
      <c r="I155" s="56">
        <f t="shared" si="10"/>
        <v>0</v>
      </c>
      <c r="J155" s="56">
        <v>180</v>
      </c>
      <c r="K155" s="52">
        <v>180</v>
      </c>
      <c r="L155" s="85">
        <f t="shared" si="11"/>
        <v>0</v>
      </c>
      <c r="M155" s="85">
        <f t="shared" si="12"/>
        <v>0</v>
      </c>
      <c r="N155" s="54">
        <f t="shared" si="13"/>
        <v>0</v>
      </c>
      <c r="O155" s="56">
        <f t="shared" si="14"/>
        <v>0</v>
      </c>
      <c r="R155" s="26"/>
    </row>
    <row r="156" spans="1:18" ht="12.95" customHeight="1">
      <c r="A156" s="39" t="s">
        <v>646</v>
      </c>
      <c r="B156" s="25" t="s">
        <v>101</v>
      </c>
      <c r="C156" s="47" t="s">
        <v>1292</v>
      </c>
      <c r="D156" s="47" t="s">
        <v>597</v>
      </c>
      <c r="E156" s="86">
        <v>4</v>
      </c>
      <c r="F156" s="140" t="s">
        <v>1094</v>
      </c>
      <c r="G156" s="56">
        <v>44</v>
      </c>
      <c r="H156" s="56">
        <v>41</v>
      </c>
      <c r="I156" s="56">
        <f t="shared" si="10"/>
        <v>3</v>
      </c>
      <c r="J156" s="56">
        <v>44</v>
      </c>
      <c r="K156" s="52">
        <v>40</v>
      </c>
      <c r="L156" s="85">
        <f t="shared" si="11"/>
        <v>4</v>
      </c>
      <c r="M156" s="85">
        <f t="shared" si="12"/>
        <v>0</v>
      </c>
      <c r="N156" s="54">
        <f t="shared" si="13"/>
        <v>-1</v>
      </c>
      <c r="O156" s="56">
        <f t="shared" si="14"/>
        <v>1</v>
      </c>
      <c r="P156" s="43"/>
      <c r="Q156" s="33"/>
      <c r="R156" s="36"/>
    </row>
    <row r="157" spans="1:18" ht="12.95" customHeight="1">
      <c r="A157" s="39" t="s">
        <v>589</v>
      </c>
      <c r="B157" s="25" t="s">
        <v>191</v>
      </c>
      <c r="C157" s="47" t="s">
        <v>1291</v>
      </c>
      <c r="D157" s="47" t="s">
        <v>1100</v>
      </c>
      <c r="E157" s="86">
        <v>4</v>
      </c>
      <c r="F157" s="140" t="s">
        <v>1094</v>
      </c>
      <c r="G157" s="56">
        <v>57</v>
      </c>
      <c r="H157" s="56">
        <v>56</v>
      </c>
      <c r="I157" s="56">
        <f t="shared" si="10"/>
        <v>1</v>
      </c>
      <c r="J157" s="56">
        <v>57</v>
      </c>
      <c r="K157" s="52">
        <v>56</v>
      </c>
      <c r="L157" s="85">
        <f t="shared" si="11"/>
        <v>1</v>
      </c>
      <c r="M157" s="85">
        <f t="shared" si="12"/>
        <v>0</v>
      </c>
      <c r="N157" s="54">
        <f t="shared" si="13"/>
        <v>0</v>
      </c>
      <c r="O157" s="56">
        <f t="shared" si="14"/>
        <v>0</v>
      </c>
      <c r="R157" s="36"/>
    </row>
    <row r="158" spans="1:18" ht="12.95" customHeight="1">
      <c r="A158" s="39" t="s">
        <v>612</v>
      </c>
      <c r="B158" s="25" t="s">
        <v>20</v>
      </c>
      <c r="C158" s="47" t="s">
        <v>1291</v>
      </c>
      <c r="D158" s="47" t="s">
        <v>1071</v>
      </c>
      <c r="E158" s="86">
        <v>4</v>
      </c>
      <c r="F158" s="140" t="s">
        <v>1094</v>
      </c>
      <c r="G158" s="56">
        <v>77</v>
      </c>
      <c r="H158" s="56">
        <v>77</v>
      </c>
      <c r="I158" s="56">
        <f t="shared" si="10"/>
        <v>0</v>
      </c>
      <c r="J158" s="56">
        <v>75</v>
      </c>
      <c r="K158" s="52">
        <v>75</v>
      </c>
      <c r="L158" s="85">
        <f t="shared" si="11"/>
        <v>0</v>
      </c>
      <c r="M158" s="85">
        <f t="shared" si="12"/>
        <v>-2</v>
      </c>
      <c r="N158" s="54">
        <f t="shared" si="13"/>
        <v>-2</v>
      </c>
      <c r="O158" s="56">
        <f t="shared" si="14"/>
        <v>0</v>
      </c>
      <c r="R158" s="36"/>
    </row>
    <row r="159" spans="1:18" ht="12.95" customHeight="1">
      <c r="A159" s="39" t="s">
        <v>602</v>
      </c>
      <c r="B159" s="25" t="s">
        <v>1274</v>
      </c>
      <c r="C159" s="47" t="s">
        <v>1291</v>
      </c>
      <c r="D159" s="47" t="s">
        <v>573</v>
      </c>
      <c r="E159" s="86">
        <v>4</v>
      </c>
      <c r="F159" s="140" t="s">
        <v>1094</v>
      </c>
      <c r="G159" s="56">
        <v>29</v>
      </c>
      <c r="H159" s="56">
        <v>29</v>
      </c>
      <c r="I159" s="56">
        <f t="shared" si="10"/>
        <v>0</v>
      </c>
      <c r="J159" s="56">
        <v>29</v>
      </c>
      <c r="K159" s="52">
        <v>29</v>
      </c>
      <c r="L159" s="85">
        <f t="shared" si="11"/>
        <v>0</v>
      </c>
      <c r="M159" s="85">
        <f t="shared" si="12"/>
        <v>0</v>
      </c>
      <c r="N159" s="54">
        <f t="shared" si="13"/>
        <v>0</v>
      </c>
      <c r="O159" s="56">
        <f t="shared" si="14"/>
        <v>0</v>
      </c>
      <c r="P159" s="43"/>
      <c r="Q159" s="33"/>
      <c r="R159" s="36"/>
    </row>
    <row r="160" spans="1:18" ht="12.95" customHeight="1">
      <c r="A160" s="39" t="s">
        <v>590</v>
      </c>
      <c r="B160" s="25" t="s">
        <v>94</v>
      </c>
      <c r="C160" s="47" t="s">
        <v>1291</v>
      </c>
      <c r="D160" s="47" t="s">
        <v>583</v>
      </c>
      <c r="E160" s="86">
        <v>4</v>
      </c>
      <c r="F160" s="140" t="s">
        <v>1094</v>
      </c>
      <c r="G160" s="56">
        <v>24</v>
      </c>
      <c r="H160" s="56">
        <v>24</v>
      </c>
      <c r="I160" s="56">
        <f t="shared" si="10"/>
        <v>0</v>
      </c>
      <c r="J160" s="56">
        <v>24</v>
      </c>
      <c r="K160" s="52">
        <v>24</v>
      </c>
      <c r="L160" s="85">
        <f t="shared" si="11"/>
        <v>0</v>
      </c>
      <c r="M160" s="85">
        <f t="shared" si="12"/>
        <v>0</v>
      </c>
      <c r="N160" s="54">
        <f t="shared" si="13"/>
        <v>0</v>
      </c>
      <c r="O160" s="56">
        <f t="shared" si="14"/>
        <v>0</v>
      </c>
      <c r="P160" s="43"/>
      <c r="Q160" s="33"/>
      <c r="R160" s="36"/>
    </row>
    <row r="161" spans="1:18" ht="12.95" customHeight="1">
      <c r="A161" s="39" t="s">
        <v>636</v>
      </c>
      <c r="B161" s="25" t="s">
        <v>193</v>
      </c>
      <c r="C161" s="47" t="s">
        <v>1291</v>
      </c>
      <c r="D161" s="47" t="s">
        <v>570</v>
      </c>
      <c r="E161" s="86">
        <v>4</v>
      </c>
      <c r="F161" s="140" t="s">
        <v>1094</v>
      </c>
      <c r="G161" s="56">
        <v>53</v>
      </c>
      <c r="H161" s="56">
        <v>53</v>
      </c>
      <c r="I161" s="56">
        <f t="shared" si="10"/>
        <v>0</v>
      </c>
      <c r="J161" s="56">
        <v>53</v>
      </c>
      <c r="K161" s="52">
        <v>53</v>
      </c>
      <c r="L161" s="85">
        <f t="shared" si="11"/>
        <v>0</v>
      </c>
      <c r="M161" s="85">
        <f t="shared" si="12"/>
        <v>0</v>
      </c>
      <c r="N161" s="54">
        <f t="shared" si="13"/>
        <v>0</v>
      </c>
      <c r="O161" s="56">
        <f t="shared" si="14"/>
        <v>0</v>
      </c>
      <c r="R161" s="36"/>
    </row>
    <row r="162" spans="1:18" ht="12.95" customHeight="1">
      <c r="A162" s="39" t="s">
        <v>902</v>
      </c>
      <c r="B162" s="25" t="s">
        <v>304</v>
      </c>
      <c r="C162" s="47" t="s">
        <v>1291</v>
      </c>
      <c r="D162" s="47" t="s">
        <v>1086</v>
      </c>
      <c r="E162" s="86">
        <v>4</v>
      </c>
      <c r="F162" s="140" t="s">
        <v>1094</v>
      </c>
      <c r="G162" s="56">
        <v>19</v>
      </c>
      <c r="H162" s="56">
        <v>19</v>
      </c>
      <c r="I162" s="56">
        <f t="shared" si="10"/>
        <v>0</v>
      </c>
      <c r="J162" s="56">
        <v>19</v>
      </c>
      <c r="K162" s="52">
        <v>0</v>
      </c>
      <c r="L162" s="85">
        <f t="shared" si="11"/>
        <v>19</v>
      </c>
      <c r="M162" s="85">
        <f t="shared" si="12"/>
        <v>0</v>
      </c>
      <c r="N162" s="54">
        <f t="shared" si="13"/>
        <v>-19</v>
      </c>
      <c r="O162" s="56">
        <f t="shared" si="14"/>
        <v>19</v>
      </c>
      <c r="P162" s="43"/>
      <c r="Q162" s="33"/>
      <c r="R162" s="36"/>
    </row>
    <row r="163" spans="1:18" ht="12.95" customHeight="1">
      <c r="A163" s="39" t="s">
        <v>605</v>
      </c>
      <c r="B163" s="25" t="s">
        <v>192</v>
      </c>
      <c r="C163" s="47" t="s">
        <v>1291</v>
      </c>
      <c r="D163" s="47" t="s">
        <v>570</v>
      </c>
      <c r="E163" s="86">
        <v>4</v>
      </c>
      <c r="F163" s="140" t="s">
        <v>1094</v>
      </c>
      <c r="G163" s="56">
        <v>60</v>
      </c>
      <c r="H163" s="56">
        <v>60</v>
      </c>
      <c r="I163" s="56">
        <f t="shared" si="10"/>
        <v>0</v>
      </c>
      <c r="J163" s="56">
        <v>60</v>
      </c>
      <c r="K163" s="52">
        <v>60</v>
      </c>
      <c r="L163" s="85">
        <f t="shared" si="11"/>
        <v>0</v>
      </c>
      <c r="M163" s="85">
        <f t="shared" si="12"/>
        <v>0</v>
      </c>
      <c r="N163" s="54">
        <f t="shared" si="13"/>
        <v>0</v>
      </c>
      <c r="O163" s="56">
        <f t="shared" si="14"/>
        <v>0</v>
      </c>
      <c r="R163" s="36"/>
    </row>
    <row r="164" spans="1:18" ht="12.95" customHeight="1">
      <c r="A164" s="39" t="s">
        <v>656</v>
      </c>
      <c r="B164" s="25" t="s">
        <v>195</v>
      </c>
      <c r="C164" s="47" t="s">
        <v>1292</v>
      </c>
      <c r="D164" s="47" t="s">
        <v>597</v>
      </c>
      <c r="E164" s="86">
        <v>4</v>
      </c>
      <c r="F164" s="140" t="s">
        <v>1094</v>
      </c>
      <c r="G164" s="56">
        <v>82</v>
      </c>
      <c r="H164" s="56">
        <v>81</v>
      </c>
      <c r="I164" s="56">
        <f t="shared" si="10"/>
        <v>1</v>
      </c>
      <c r="J164" s="56">
        <v>82</v>
      </c>
      <c r="K164" s="52">
        <v>80</v>
      </c>
      <c r="L164" s="85">
        <f t="shared" si="11"/>
        <v>2</v>
      </c>
      <c r="M164" s="85">
        <f t="shared" si="12"/>
        <v>0</v>
      </c>
      <c r="N164" s="54">
        <f t="shared" si="13"/>
        <v>-1</v>
      </c>
      <c r="O164" s="56">
        <f t="shared" si="14"/>
        <v>1</v>
      </c>
      <c r="R164" s="36"/>
    </row>
    <row r="165" spans="1:18" ht="12.95" customHeight="1">
      <c r="A165" s="39" t="s">
        <v>633</v>
      </c>
      <c r="B165" s="25" t="s">
        <v>99</v>
      </c>
      <c r="C165" s="47" t="s">
        <v>1291</v>
      </c>
      <c r="D165" s="47" t="s">
        <v>573</v>
      </c>
      <c r="E165" s="86">
        <v>4</v>
      </c>
      <c r="F165" s="140" t="s">
        <v>1094</v>
      </c>
      <c r="G165" s="56">
        <v>36</v>
      </c>
      <c r="H165" s="56">
        <v>36</v>
      </c>
      <c r="I165" s="56">
        <f t="shared" si="10"/>
        <v>0</v>
      </c>
      <c r="J165" s="56">
        <v>36</v>
      </c>
      <c r="K165" s="52">
        <v>36</v>
      </c>
      <c r="L165" s="85">
        <f t="shared" si="11"/>
        <v>0</v>
      </c>
      <c r="M165" s="85">
        <f t="shared" si="12"/>
        <v>0</v>
      </c>
      <c r="N165" s="54">
        <f t="shared" si="13"/>
        <v>0</v>
      </c>
      <c r="O165" s="56">
        <f t="shared" si="14"/>
        <v>0</v>
      </c>
      <c r="P165" s="43"/>
      <c r="Q165" s="33"/>
      <c r="R165" s="36"/>
    </row>
    <row r="166" spans="1:18" ht="12.95" customHeight="1">
      <c r="A166" s="39" t="e">
        <f>VLOOKUP(B166,#REF!, 2,FALSE)</f>
        <v>#REF!</v>
      </c>
      <c r="B166" s="25" t="s">
        <v>305</v>
      </c>
      <c r="C166" s="47" t="s">
        <v>1292</v>
      </c>
      <c r="D166" s="47" t="s">
        <v>1098</v>
      </c>
      <c r="E166" s="86">
        <v>4</v>
      </c>
      <c r="F166" s="140" t="s">
        <v>1094</v>
      </c>
      <c r="G166" s="56">
        <v>12</v>
      </c>
      <c r="H166" s="56">
        <v>12</v>
      </c>
      <c r="I166" s="56">
        <f t="shared" si="10"/>
        <v>0</v>
      </c>
      <c r="J166" s="56">
        <v>0</v>
      </c>
      <c r="K166" s="52">
        <v>0</v>
      </c>
      <c r="L166" s="85">
        <f t="shared" si="11"/>
        <v>0</v>
      </c>
      <c r="M166" s="85">
        <f t="shared" si="12"/>
        <v>-12</v>
      </c>
      <c r="N166" s="54">
        <f t="shared" si="13"/>
        <v>-12</v>
      </c>
      <c r="O166" s="56">
        <f t="shared" si="14"/>
        <v>0</v>
      </c>
      <c r="P166" s="43"/>
      <c r="Q166" s="33"/>
      <c r="R166" s="36"/>
    </row>
    <row r="167" spans="1:18" ht="12.95" customHeight="1">
      <c r="A167" s="39" t="s">
        <v>621</v>
      </c>
      <c r="B167" s="25" t="s">
        <v>1282</v>
      </c>
      <c r="C167" s="47" t="s">
        <v>1291</v>
      </c>
      <c r="D167" s="47" t="s">
        <v>1100</v>
      </c>
      <c r="E167" s="86">
        <v>4</v>
      </c>
      <c r="F167" s="140" t="s">
        <v>1094</v>
      </c>
      <c r="G167" s="56">
        <v>45</v>
      </c>
      <c r="H167" s="56">
        <v>45</v>
      </c>
      <c r="I167" s="56">
        <f t="shared" si="10"/>
        <v>0</v>
      </c>
      <c r="J167" s="56">
        <v>45</v>
      </c>
      <c r="K167" s="52">
        <v>45</v>
      </c>
      <c r="L167" s="85">
        <f t="shared" si="11"/>
        <v>0</v>
      </c>
      <c r="M167" s="85">
        <f t="shared" si="12"/>
        <v>0</v>
      </c>
      <c r="N167" s="54">
        <f t="shared" si="13"/>
        <v>0</v>
      </c>
      <c r="O167" s="56">
        <f t="shared" si="14"/>
        <v>0</v>
      </c>
      <c r="R167" s="36"/>
    </row>
    <row r="168" spans="1:18" ht="12.95" customHeight="1">
      <c r="A168" s="146" t="s">
        <v>1355</v>
      </c>
      <c r="B168" s="25" t="s">
        <v>1268</v>
      </c>
      <c r="C168" s="47" t="s">
        <v>1291</v>
      </c>
      <c r="D168" s="47" t="s">
        <v>1086</v>
      </c>
      <c r="E168" s="86">
        <v>4</v>
      </c>
      <c r="F168" s="140" t="s">
        <v>1094</v>
      </c>
      <c r="G168" s="56">
        <v>78</v>
      </c>
      <c r="H168" s="56">
        <v>78</v>
      </c>
      <c r="I168" s="56">
        <f t="shared" si="10"/>
        <v>0</v>
      </c>
      <c r="J168" s="56">
        <v>78</v>
      </c>
      <c r="K168" s="52">
        <v>78</v>
      </c>
      <c r="L168" s="85">
        <f t="shared" si="11"/>
        <v>0</v>
      </c>
      <c r="M168" s="85">
        <f t="shared" si="12"/>
        <v>0</v>
      </c>
      <c r="N168" s="54">
        <f t="shared" si="13"/>
        <v>0</v>
      </c>
      <c r="O168" s="56">
        <f t="shared" si="14"/>
        <v>0</v>
      </c>
      <c r="R168" s="36"/>
    </row>
    <row r="169" spans="1:18" ht="12.95" customHeight="1">
      <c r="A169" s="39" t="s">
        <v>574</v>
      </c>
      <c r="B169" s="25" t="s">
        <v>1095</v>
      </c>
      <c r="C169" s="47" t="s">
        <v>1291</v>
      </c>
      <c r="D169" s="47" t="s">
        <v>1096</v>
      </c>
      <c r="E169" s="86">
        <v>4</v>
      </c>
      <c r="F169" s="140" t="s">
        <v>1094</v>
      </c>
      <c r="G169" s="56">
        <v>204</v>
      </c>
      <c r="H169" s="56">
        <v>204</v>
      </c>
      <c r="I169" s="56">
        <f t="shared" si="10"/>
        <v>0</v>
      </c>
      <c r="J169" s="56">
        <v>204</v>
      </c>
      <c r="K169" s="52">
        <v>204</v>
      </c>
      <c r="L169" s="85">
        <f t="shared" si="11"/>
        <v>0</v>
      </c>
      <c r="M169" s="85">
        <f t="shared" si="12"/>
        <v>0</v>
      </c>
      <c r="N169" s="54">
        <f t="shared" si="13"/>
        <v>0</v>
      </c>
      <c r="O169" s="56">
        <f t="shared" si="14"/>
        <v>0</v>
      </c>
      <c r="R169" s="36"/>
    </row>
    <row r="170" spans="1:18" ht="12.95" customHeight="1">
      <c r="A170" s="146" t="s">
        <v>1356</v>
      </c>
      <c r="B170" s="25" t="s">
        <v>198</v>
      </c>
      <c r="C170" s="47" t="s">
        <v>1291</v>
      </c>
      <c r="D170" s="47" t="s">
        <v>1100</v>
      </c>
      <c r="E170" s="86">
        <v>4</v>
      </c>
      <c r="F170" s="140" t="s">
        <v>1094</v>
      </c>
      <c r="G170" s="56">
        <v>59</v>
      </c>
      <c r="H170" s="56">
        <v>59</v>
      </c>
      <c r="I170" s="56">
        <f t="shared" si="10"/>
        <v>0</v>
      </c>
      <c r="J170" s="56">
        <v>59</v>
      </c>
      <c r="K170" s="52">
        <v>59</v>
      </c>
      <c r="L170" s="85">
        <f t="shared" si="11"/>
        <v>0</v>
      </c>
      <c r="M170" s="85">
        <f t="shared" si="12"/>
        <v>0</v>
      </c>
      <c r="N170" s="54">
        <f t="shared" si="13"/>
        <v>0</v>
      </c>
      <c r="O170" s="56">
        <f t="shared" si="14"/>
        <v>0</v>
      </c>
      <c r="R170" s="36"/>
    </row>
    <row r="171" spans="1:18" ht="12.95" customHeight="1">
      <c r="A171" s="146" t="s">
        <v>1357</v>
      </c>
      <c r="B171" s="25" t="s">
        <v>1284</v>
      </c>
      <c r="C171" s="47" t="s">
        <v>1292</v>
      </c>
      <c r="D171" s="47" t="s">
        <v>1101</v>
      </c>
      <c r="E171" s="86">
        <v>4</v>
      </c>
      <c r="F171" s="140" t="s">
        <v>1094</v>
      </c>
      <c r="G171" s="56">
        <v>0</v>
      </c>
      <c r="H171" s="56">
        <v>0</v>
      </c>
      <c r="I171" s="56">
        <f t="shared" si="10"/>
        <v>0</v>
      </c>
      <c r="J171" s="56">
        <v>40</v>
      </c>
      <c r="K171" s="52">
        <v>40</v>
      </c>
      <c r="L171" s="85">
        <f t="shared" si="11"/>
        <v>0</v>
      </c>
      <c r="M171" s="85">
        <f t="shared" si="12"/>
        <v>40</v>
      </c>
      <c r="N171" s="54">
        <f t="shared" si="13"/>
        <v>40</v>
      </c>
      <c r="O171" s="56">
        <f t="shared" si="14"/>
        <v>0</v>
      </c>
      <c r="P171" s="43"/>
      <c r="Q171" s="33"/>
      <c r="R171" s="36"/>
    </row>
    <row r="172" spans="1:18" ht="12.95" customHeight="1">
      <c r="A172" s="39" t="s">
        <v>684</v>
      </c>
      <c r="B172" s="25" t="s">
        <v>1267</v>
      </c>
      <c r="C172" s="47" t="s">
        <v>1292</v>
      </c>
      <c r="D172" s="47" t="s">
        <v>1090</v>
      </c>
      <c r="E172" s="86">
        <v>4</v>
      </c>
      <c r="F172" s="140" t="s">
        <v>1094</v>
      </c>
      <c r="G172" s="56">
        <v>251</v>
      </c>
      <c r="H172" s="56">
        <v>251</v>
      </c>
      <c r="I172" s="56">
        <f t="shared" si="10"/>
        <v>0</v>
      </c>
      <c r="J172" s="56">
        <v>91</v>
      </c>
      <c r="K172" s="52">
        <v>91</v>
      </c>
      <c r="L172" s="85">
        <f t="shared" si="11"/>
        <v>0</v>
      </c>
      <c r="M172" s="85">
        <f t="shared" si="12"/>
        <v>-160</v>
      </c>
      <c r="N172" s="54">
        <f t="shared" si="13"/>
        <v>-160</v>
      </c>
      <c r="O172" s="56">
        <f t="shared" si="14"/>
        <v>0</v>
      </c>
      <c r="R172" s="36"/>
    </row>
    <row r="173" spans="1:18" ht="12.95" customHeight="1">
      <c r="A173" s="39" t="e">
        <f>VLOOKUP(B173,#REF!, 2,FALSE)</f>
        <v>#REF!</v>
      </c>
      <c r="B173" s="25" t="s">
        <v>362</v>
      </c>
      <c r="C173" s="47" t="s">
        <v>1292</v>
      </c>
      <c r="D173" s="47" t="s">
        <v>1099</v>
      </c>
      <c r="E173" s="86">
        <v>4</v>
      </c>
      <c r="F173" s="140" t="s">
        <v>1094</v>
      </c>
      <c r="G173" s="56">
        <v>120</v>
      </c>
      <c r="H173" s="56">
        <v>120</v>
      </c>
      <c r="I173" s="56">
        <f t="shared" si="10"/>
        <v>0</v>
      </c>
      <c r="J173" s="56">
        <v>0</v>
      </c>
      <c r="K173" s="52">
        <v>0</v>
      </c>
      <c r="L173" s="85">
        <f t="shared" si="11"/>
        <v>0</v>
      </c>
      <c r="M173" s="85">
        <f t="shared" si="12"/>
        <v>-120</v>
      </c>
      <c r="N173" s="54">
        <f t="shared" si="13"/>
        <v>-120</v>
      </c>
      <c r="O173" s="56">
        <f t="shared" si="14"/>
        <v>0</v>
      </c>
      <c r="R173" s="36"/>
    </row>
    <row r="174" spans="1:18" ht="12.95" customHeight="1">
      <c r="A174" s="39" t="s">
        <v>601</v>
      </c>
      <c r="B174" s="25" t="s">
        <v>1266</v>
      </c>
      <c r="C174" s="47" t="s">
        <v>1292</v>
      </c>
      <c r="D174" s="47" t="s">
        <v>568</v>
      </c>
      <c r="E174" s="86">
        <v>4</v>
      </c>
      <c r="F174" s="140" t="s">
        <v>1094</v>
      </c>
      <c r="G174" s="56">
        <v>0</v>
      </c>
      <c r="H174" s="56">
        <v>0</v>
      </c>
      <c r="I174" s="56">
        <f t="shared" si="10"/>
        <v>0</v>
      </c>
      <c r="J174" s="56">
        <v>120</v>
      </c>
      <c r="K174" s="52">
        <v>120</v>
      </c>
      <c r="L174" s="85">
        <f t="shared" si="11"/>
        <v>0</v>
      </c>
      <c r="M174" s="85">
        <f t="shared" si="12"/>
        <v>120</v>
      </c>
      <c r="N174" s="54">
        <f t="shared" si="13"/>
        <v>120</v>
      </c>
      <c r="O174" s="56">
        <f t="shared" si="14"/>
        <v>0</v>
      </c>
      <c r="P174" s="43"/>
      <c r="Q174" s="33"/>
      <c r="R174" s="36"/>
    </row>
    <row r="175" spans="1:18" ht="12.95" customHeight="1">
      <c r="A175" s="39" t="s">
        <v>600</v>
      </c>
      <c r="B175" s="25" t="s">
        <v>1158</v>
      </c>
      <c r="C175" s="47" t="s">
        <v>1292</v>
      </c>
      <c r="D175" s="47" t="s">
        <v>568</v>
      </c>
      <c r="E175" s="86">
        <v>4</v>
      </c>
      <c r="F175" s="140" t="s">
        <v>1094</v>
      </c>
      <c r="G175" s="56">
        <v>35</v>
      </c>
      <c r="H175" s="56">
        <v>35</v>
      </c>
      <c r="I175" s="56">
        <f t="shared" si="10"/>
        <v>0</v>
      </c>
      <c r="J175" s="56">
        <v>35</v>
      </c>
      <c r="K175" s="52">
        <v>35</v>
      </c>
      <c r="L175" s="85">
        <f t="shared" si="11"/>
        <v>0</v>
      </c>
      <c r="M175" s="85">
        <f t="shared" si="12"/>
        <v>0</v>
      </c>
      <c r="N175" s="54">
        <f t="shared" si="13"/>
        <v>0</v>
      </c>
      <c r="O175" s="56">
        <f t="shared" si="14"/>
        <v>0</v>
      </c>
      <c r="P175" s="43"/>
      <c r="Q175" s="33"/>
      <c r="R175" s="36"/>
    </row>
    <row r="176" spans="1:18" ht="12.95" customHeight="1">
      <c r="A176" s="39" t="s">
        <v>588</v>
      </c>
      <c r="B176" s="25" t="s">
        <v>1283</v>
      </c>
      <c r="C176" s="47" t="s">
        <v>1291</v>
      </c>
      <c r="D176" s="47" t="s">
        <v>1097</v>
      </c>
      <c r="E176" s="86">
        <v>4</v>
      </c>
      <c r="F176" s="140" t="s">
        <v>1094</v>
      </c>
      <c r="G176" s="56">
        <v>0</v>
      </c>
      <c r="H176" s="56">
        <v>0</v>
      </c>
      <c r="I176" s="56">
        <f t="shared" si="10"/>
        <v>0</v>
      </c>
      <c r="J176" s="56">
        <v>43</v>
      </c>
      <c r="K176" s="52">
        <v>43</v>
      </c>
      <c r="L176" s="85">
        <f t="shared" si="11"/>
        <v>0</v>
      </c>
      <c r="M176" s="85">
        <f t="shared" si="12"/>
        <v>43</v>
      </c>
      <c r="N176" s="54">
        <f t="shared" si="13"/>
        <v>43</v>
      </c>
      <c r="O176" s="56">
        <f t="shared" si="14"/>
        <v>0</v>
      </c>
      <c r="P176" s="43"/>
      <c r="Q176" s="33"/>
      <c r="R176" s="36"/>
    </row>
    <row r="177" spans="1:18" ht="12.95" customHeight="1">
      <c r="A177" s="146" t="s">
        <v>1380</v>
      </c>
      <c r="B177" s="25" t="s">
        <v>1343</v>
      </c>
      <c r="C177" s="47" t="s">
        <v>1291</v>
      </c>
      <c r="D177" s="66" t="s">
        <v>570</v>
      </c>
      <c r="E177" s="86">
        <v>4</v>
      </c>
      <c r="F177" s="140" t="s">
        <v>1094</v>
      </c>
      <c r="G177" s="56">
        <v>190</v>
      </c>
      <c r="H177" s="56">
        <v>190</v>
      </c>
      <c r="I177" s="56">
        <f t="shared" si="10"/>
        <v>0</v>
      </c>
      <c r="J177" s="56">
        <v>190</v>
      </c>
      <c r="K177" s="52">
        <v>190</v>
      </c>
      <c r="L177" s="85">
        <f t="shared" si="11"/>
        <v>0</v>
      </c>
      <c r="M177" s="85">
        <f t="shared" si="12"/>
        <v>0</v>
      </c>
      <c r="N177" s="54">
        <f t="shared" si="13"/>
        <v>0</v>
      </c>
      <c r="O177" s="56">
        <f t="shared" si="14"/>
        <v>0</v>
      </c>
      <c r="R177" s="36"/>
    </row>
    <row r="178" spans="1:18" ht="12.95" customHeight="1">
      <c r="A178" s="146" t="s">
        <v>1379</v>
      </c>
      <c r="B178" s="25" t="s">
        <v>1275</v>
      </c>
      <c r="C178" s="47" t="s">
        <v>1292</v>
      </c>
      <c r="D178" s="47" t="s">
        <v>1101</v>
      </c>
      <c r="E178" s="86">
        <v>4</v>
      </c>
      <c r="F178" s="140" t="s">
        <v>1094</v>
      </c>
      <c r="G178" s="56">
        <v>29</v>
      </c>
      <c r="H178" s="56">
        <v>27</v>
      </c>
      <c r="I178" s="56">
        <f t="shared" si="10"/>
        <v>2</v>
      </c>
      <c r="J178" s="56">
        <v>29</v>
      </c>
      <c r="K178" s="52">
        <v>29</v>
      </c>
      <c r="L178" s="85">
        <f t="shared" si="11"/>
        <v>0</v>
      </c>
      <c r="M178" s="85">
        <f t="shared" si="12"/>
        <v>0</v>
      </c>
      <c r="N178" s="54">
        <f t="shared" si="13"/>
        <v>2</v>
      </c>
      <c r="O178" s="56">
        <f t="shared" si="14"/>
        <v>-2</v>
      </c>
      <c r="P178" s="43"/>
      <c r="Q178" s="33"/>
      <c r="R178" s="36"/>
    </row>
    <row r="179" spans="1:18" ht="12.95" customHeight="1">
      <c r="A179" s="39" t="s">
        <v>606</v>
      </c>
      <c r="B179" s="25" t="s">
        <v>1160</v>
      </c>
      <c r="C179" s="47" t="s">
        <v>1292</v>
      </c>
      <c r="D179" s="47" t="s">
        <v>568</v>
      </c>
      <c r="E179" s="86">
        <v>4</v>
      </c>
      <c r="F179" s="140" t="s">
        <v>1094</v>
      </c>
      <c r="G179" s="56">
        <v>78</v>
      </c>
      <c r="H179" s="56">
        <v>78</v>
      </c>
      <c r="I179" s="56">
        <f t="shared" si="10"/>
        <v>0</v>
      </c>
      <c r="J179" s="56">
        <v>78</v>
      </c>
      <c r="K179" s="52">
        <v>78</v>
      </c>
      <c r="L179" s="85">
        <f t="shared" si="11"/>
        <v>0</v>
      </c>
      <c r="M179" s="85">
        <f t="shared" si="12"/>
        <v>0</v>
      </c>
      <c r="N179" s="54">
        <f t="shared" si="13"/>
        <v>0</v>
      </c>
      <c r="O179" s="56">
        <f t="shared" si="14"/>
        <v>0</v>
      </c>
      <c r="R179" s="26"/>
    </row>
    <row r="180" spans="1:18" ht="12.95" customHeight="1">
      <c r="A180" s="39" t="s">
        <v>580</v>
      </c>
      <c r="B180" s="25" t="s">
        <v>1157</v>
      </c>
      <c r="C180" s="47" t="s">
        <v>1291</v>
      </c>
      <c r="D180" s="47" t="s">
        <v>1071</v>
      </c>
      <c r="E180" s="86">
        <v>4</v>
      </c>
      <c r="F180" s="140" t="s">
        <v>1094</v>
      </c>
      <c r="G180" s="56">
        <v>61</v>
      </c>
      <c r="H180" s="56">
        <v>61</v>
      </c>
      <c r="I180" s="56">
        <f t="shared" si="10"/>
        <v>0</v>
      </c>
      <c r="J180" s="56">
        <v>61</v>
      </c>
      <c r="K180" s="52">
        <v>61</v>
      </c>
      <c r="L180" s="85">
        <f t="shared" si="11"/>
        <v>0</v>
      </c>
      <c r="M180" s="85">
        <f t="shared" si="12"/>
        <v>0</v>
      </c>
      <c r="N180" s="54">
        <f t="shared" si="13"/>
        <v>0</v>
      </c>
      <c r="O180" s="56">
        <f t="shared" si="14"/>
        <v>0</v>
      </c>
      <c r="R180" s="36"/>
    </row>
    <row r="181" spans="1:18" ht="12.95" customHeight="1">
      <c r="A181" s="146" t="s">
        <v>1364</v>
      </c>
      <c r="B181" s="25" t="s">
        <v>1271</v>
      </c>
      <c r="C181" s="47" t="s">
        <v>1291</v>
      </c>
      <c r="D181" s="47" t="s">
        <v>1100</v>
      </c>
      <c r="E181" s="86">
        <v>4</v>
      </c>
      <c r="F181" s="140" t="s">
        <v>1094</v>
      </c>
      <c r="G181" s="56">
        <v>51</v>
      </c>
      <c r="H181" s="56">
        <v>51</v>
      </c>
      <c r="I181" s="56">
        <f t="shared" si="10"/>
        <v>0</v>
      </c>
      <c r="J181" s="56">
        <v>51</v>
      </c>
      <c r="K181" s="52">
        <v>51</v>
      </c>
      <c r="L181" s="85">
        <f t="shared" si="11"/>
        <v>0</v>
      </c>
      <c r="M181" s="85">
        <f t="shared" si="12"/>
        <v>0</v>
      </c>
      <c r="N181" s="54">
        <f t="shared" si="13"/>
        <v>0</v>
      </c>
      <c r="O181" s="56">
        <f t="shared" si="14"/>
        <v>0</v>
      </c>
      <c r="R181" s="26"/>
    </row>
    <row r="182" spans="1:18" ht="12.95" customHeight="1">
      <c r="A182" s="39" t="e">
        <f>VLOOKUP(B182,#REF!, 2,FALSE)</f>
        <v>#REF!</v>
      </c>
      <c r="B182" s="25" t="s">
        <v>1272</v>
      </c>
      <c r="C182" s="47" t="s">
        <v>1292</v>
      </c>
      <c r="D182" s="47" t="s">
        <v>1099</v>
      </c>
      <c r="E182" s="86">
        <v>4</v>
      </c>
      <c r="F182" s="140" t="s">
        <v>1094</v>
      </c>
      <c r="G182" s="56">
        <v>48</v>
      </c>
      <c r="H182" s="60">
        <v>48</v>
      </c>
      <c r="I182" s="56">
        <f t="shared" si="10"/>
        <v>0</v>
      </c>
      <c r="J182" s="60">
        <v>48</v>
      </c>
      <c r="K182" s="52">
        <v>48</v>
      </c>
      <c r="L182" s="85">
        <f t="shared" si="11"/>
        <v>0</v>
      </c>
      <c r="M182" s="85">
        <f t="shared" si="12"/>
        <v>0</v>
      </c>
      <c r="N182" s="54">
        <f t="shared" si="13"/>
        <v>0</v>
      </c>
      <c r="O182" s="56">
        <f t="shared" si="14"/>
        <v>0</v>
      </c>
      <c r="R182" s="36"/>
    </row>
    <row r="183" spans="1:18" ht="12.95" customHeight="1">
      <c r="A183" s="39" t="s">
        <v>665</v>
      </c>
      <c r="B183" s="25" t="s">
        <v>1333</v>
      </c>
      <c r="C183" s="47" t="s">
        <v>1292</v>
      </c>
      <c r="D183" s="47" t="s">
        <v>1102</v>
      </c>
      <c r="E183" s="86">
        <v>4</v>
      </c>
      <c r="F183" s="140" t="s">
        <v>1094</v>
      </c>
      <c r="G183" s="56">
        <v>102</v>
      </c>
      <c r="H183" s="56">
        <v>102</v>
      </c>
      <c r="I183" s="56">
        <f t="shared" si="10"/>
        <v>0</v>
      </c>
      <c r="J183" s="56">
        <v>102</v>
      </c>
      <c r="K183" s="52">
        <v>102</v>
      </c>
      <c r="L183" s="85">
        <f t="shared" si="11"/>
        <v>0</v>
      </c>
      <c r="M183" s="85">
        <f t="shared" si="12"/>
        <v>0</v>
      </c>
      <c r="N183" s="54">
        <f t="shared" si="13"/>
        <v>0</v>
      </c>
      <c r="O183" s="56">
        <f t="shared" si="14"/>
        <v>0</v>
      </c>
      <c r="R183" s="36"/>
    </row>
    <row r="184" spans="1:18" ht="12.95" customHeight="1">
      <c r="A184" s="146" t="s">
        <v>1366</v>
      </c>
      <c r="B184" s="25" t="s">
        <v>1265</v>
      </c>
      <c r="C184" s="47" t="s">
        <v>1291</v>
      </c>
      <c r="D184" s="66" t="s">
        <v>573</v>
      </c>
      <c r="E184" s="86">
        <v>4</v>
      </c>
      <c r="F184" s="140" t="s">
        <v>1094</v>
      </c>
      <c r="G184" s="56">
        <v>129</v>
      </c>
      <c r="H184" s="56">
        <v>129</v>
      </c>
      <c r="I184" s="56">
        <f t="shared" si="10"/>
        <v>0</v>
      </c>
      <c r="J184" s="56">
        <v>129</v>
      </c>
      <c r="K184" s="52">
        <v>129</v>
      </c>
      <c r="L184" s="85">
        <f t="shared" si="11"/>
        <v>0</v>
      </c>
      <c r="M184" s="85">
        <f t="shared" si="12"/>
        <v>0</v>
      </c>
      <c r="N184" s="54">
        <f t="shared" si="13"/>
        <v>0</v>
      </c>
      <c r="O184" s="56">
        <f t="shared" si="14"/>
        <v>0</v>
      </c>
      <c r="R184" s="36"/>
    </row>
    <row r="185" spans="1:18" ht="12.95" customHeight="1">
      <c r="A185" s="39" t="s">
        <v>681</v>
      </c>
      <c r="B185" s="25" t="s">
        <v>1279</v>
      </c>
      <c r="C185" s="47" t="s">
        <v>1292</v>
      </c>
      <c r="D185" s="47" t="s">
        <v>1090</v>
      </c>
      <c r="E185" s="86">
        <v>4</v>
      </c>
      <c r="F185" s="140" t="s">
        <v>1094</v>
      </c>
      <c r="G185" s="56">
        <v>296</v>
      </c>
      <c r="H185" s="56">
        <v>294</v>
      </c>
      <c r="I185" s="56">
        <f t="shared" si="10"/>
        <v>2</v>
      </c>
      <c r="J185" s="56">
        <v>296</v>
      </c>
      <c r="K185" s="52">
        <v>293</v>
      </c>
      <c r="L185" s="85">
        <f t="shared" si="11"/>
        <v>3</v>
      </c>
      <c r="M185" s="85">
        <f t="shared" si="12"/>
        <v>0</v>
      </c>
      <c r="N185" s="54">
        <f t="shared" si="13"/>
        <v>-1</v>
      </c>
      <c r="O185" s="56">
        <f t="shared" si="14"/>
        <v>1</v>
      </c>
      <c r="R185" s="36"/>
    </row>
    <row r="186" spans="1:18" ht="12.95" customHeight="1">
      <c r="A186" s="39" t="s">
        <v>695</v>
      </c>
      <c r="B186" s="25" t="s">
        <v>1286</v>
      </c>
      <c r="C186" s="47" t="s">
        <v>1291</v>
      </c>
      <c r="D186" s="47" t="s">
        <v>570</v>
      </c>
      <c r="E186" s="86">
        <v>4</v>
      </c>
      <c r="F186" s="140" t="s">
        <v>1094</v>
      </c>
      <c r="G186" s="56">
        <v>118</v>
      </c>
      <c r="H186" s="56">
        <v>118</v>
      </c>
      <c r="I186" s="56">
        <f t="shared" si="10"/>
        <v>0</v>
      </c>
      <c r="J186" s="56">
        <v>118</v>
      </c>
      <c r="K186" s="52">
        <v>118</v>
      </c>
      <c r="L186" s="85">
        <f t="shared" si="11"/>
        <v>0</v>
      </c>
      <c r="M186" s="85">
        <f t="shared" si="12"/>
        <v>0</v>
      </c>
      <c r="N186" s="54">
        <f t="shared" si="13"/>
        <v>0</v>
      </c>
      <c r="O186" s="56">
        <f t="shared" si="14"/>
        <v>0</v>
      </c>
      <c r="R186" s="26"/>
    </row>
    <row r="187" spans="1:18" ht="12.95" customHeight="1">
      <c r="A187" s="146" t="s">
        <v>1368</v>
      </c>
      <c r="B187" s="25" t="s">
        <v>1367</v>
      </c>
      <c r="C187" s="47" t="s">
        <v>1291</v>
      </c>
      <c r="D187" s="47" t="s">
        <v>1086</v>
      </c>
      <c r="E187" s="86">
        <v>4</v>
      </c>
      <c r="F187" s="140" t="s">
        <v>1094</v>
      </c>
      <c r="G187" s="56">
        <v>41</v>
      </c>
      <c r="H187" s="56">
        <v>41</v>
      </c>
      <c r="I187" s="56">
        <f t="shared" si="10"/>
        <v>0</v>
      </c>
      <c r="J187" s="56">
        <v>41</v>
      </c>
      <c r="K187" s="52">
        <v>39</v>
      </c>
      <c r="L187" s="85">
        <f t="shared" si="11"/>
        <v>2</v>
      </c>
      <c r="M187" s="85">
        <f t="shared" si="12"/>
        <v>0</v>
      </c>
      <c r="N187" s="54">
        <f t="shared" si="13"/>
        <v>-2</v>
      </c>
      <c r="O187" s="56">
        <f t="shared" si="14"/>
        <v>2</v>
      </c>
      <c r="P187" s="43"/>
      <c r="Q187" s="33"/>
      <c r="R187" s="36"/>
    </row>
    <row r="188" spans="1:18" ht="12.95" customHeight="1">
      <c r="A188" s="146" t="s">
        <v>1363</v>
      </c>
      <c r="B188" s="25" t="s">
        <v>1276</v>
      </c>
      <c r="C188" s="47" t="s">
        <v>1291</v>
      </c>
      <c r="D188" s="47" t="s">
        <v>570</v>
      </c>
      <c r="E188" s="86">
        <v>4</v>
      </c>
      <c r="F188" s="140" t="s">
        <v>1094</v>
      </c>
      <c r="G188" s="56">
        <v>180</v>
      </c>
      <c r="H188" s="56">
        <v>179</v>
      </c>
      <c r="I188" s="56">
        <f t="shared" si="10"/>
        <v>1</v>
      </c>
      <c r="J188" s="56">
        <v>180</v>
      </c>
      <c r="K188" s="52">
        <v>180</v>
      </c>
      <c r="L188" s="85">
        <f t="shared" si="11"/>
        <v>0</v>
      </c>
      <c r="M188" s="85">
        <f t="shared" si="12"/>
        <v>0</v>
      </c>
      <c r="N188" s="54">
        <f t="shared" si="13"/>
        <v>1</v>
      </c>
      <c r="O188" s="56">
        <f t="shared" si="14"/>
        <v>-1</v>
      </c>
      <c r="R188" s="36"/>
    </row>
    <row r="189" spans="1:18" ht="12.95" customHeight="1">
      <c r="A189" s="146" t="s">
        <v>1369</v>
      </c>
      <c r="B189" s="25" t="s">
        <v>1277</v>
      </c>
      <c r="C189" s="47" t="s">
        <v>1292</v>
      </c>
      <c r="D189" s="47" t="s">
        <v>591</v>
      </c>
      <c r="E189" s="86">
        <v>4</v>
      </c>
      <c r="F189" s="140" t="s">
        <v>1094</v>
      </c>
      <c r="G189" s="56">
        <v>180</v>
      </c>
      <c r="H189" s="56">
        <v>180</v>
      </c>
      <c r="I189" s="56">
        <f t="shared" si="10"/>
        <v>0</v>
      </c>
      <c r="J189" s="56">
        <v>180</v>
      </c>
      <c r="K189" s="52">
        <v>180</v>
      </c>
      <c r="L189" s="85">
        <f t="shared" si="11"/>
        <v>0</v>
      </c>
      <c r="M189" s="85">
        <f t="shared" si="12"/>
        <v>0</v>
      </c>
      <c r="N189" s="54">
        <f t="shared" si="13"/>
        <v>0</v>
      </c>
      <c r="O189" s="56">
        <f t="shared" si="14"/>
        <v>0</v>
      </c>
      <c r="R189" s="36"/>
    </row>
    <row r="190" spans="1:18" ht="12.95" customHeight="1">
      <c r="A190" s="39" t="s">
        <v>679</v>
      </c>
      <c r="B190" s="25" t="s">
        <v>1360</v>
      </c>
      <c r="C190" s="47" t="s">
        <v>1292</v>
      </c>
      <c r="D190" s="47" t="s">
        <v>591</v>
      </c>
      <c r="E190" s="86">
        <v>4</v>
      </c>
      <c r="F190" s="140" t="s">
        <v>1094</v>
      </c>
      <c r="G190" s="56">
        <v>360</v>
      </c>
      <c r="H190" s="56">
        <v>360</v>
      </c>
      <c r="I190" s="56">
        <f t="shared" si="10"/>
        <v>0</v>
      </c>
      <c r="J190" s="56">
        <v>360</v>
      </c>
      <c r="K190" s="52">
        <v>360</v>
      </c>
      <c r="L190" s="85">
        <f t="shared" si="11"/>
        <v>0</v>
      </c>
      <c r="M190" s="85">
        <f t="shared" si="12"/>
        <v>0</v>
      </c>
      <c r="N190" s="54">
        <f t="shared" si="13"/>
        <v>0</v>
      </c>
      <c r="O190" s="56">
        <f t="shared" si="14"/>
        <v>0</v>
      </c>
      <c r="R190" s="36"/>
    </row>
    <row r="191" spans="1:18" ht="12.95" customHeight="1">
      <c r="A191" s="39" t="s">
        <v>648</v>
      </c>
      <c r="B191" s="25" t="s">
        <v>1278</v>
      </c>
      <c r="C191" s="47" t="s">
        <v>1292</v>
      </c>
      <c r="D191" s="47" t="s">
        <v>597</v>
      </c>
      <c r="E191" s="86">
        <v>4</v>
      </c>
      <c r="F191" s="140" t="s">
        <v>1094</v>
      </c>
      <c r="G191" s="56">
        <v>234</v>
      </c>
      <c r="H191" s="56">
        <v>234</v>
      </c>
      <c r="I191" s="56">
        <f t="shared" si="10"/>
        <v>0</v>
      </c>
      <c r="J191" s="56">
        <v>234</v>
      </c>
      <c r="K191" s="52">
        <v>234</v>
      </c>
      <c r="L191" s="85">
        <f t="shared" si="11"/>
        <v>0</v>
      </c>
      <c r="M191" s="85">
        <f t="shared" si="12"/>
        <v>0</v>
      </c>
      <c r="N191" s="54">
        <f t="shared" si="13"/>
        <v>0</v>
      </c>
      <c r="O191" s="56">
        <f t="shared" si="14"/>
        <v>0</v>
      </c>
      <c r="R191" s="36"/>
    </row>
    <row r="192" spans="1:18" ht="12.95" customHeight="1">
      <c r="A192" s="39" t="s">
        <v>615</v>
      </c>
      <c r="B192" s="25" t="s">
        <v>163</v>
      </c>
      <c r="C192" s="47" t="s">
        <v>1291</v>
      </c>
      <c r="D192" s="47" t="s">
        <v>1086</v>
      </c>
      <c r="E192" s="86">
        <v>4</v>
      </c>
      <c r="F192" s="140" t="s">
        <v>1094</v>
      </c>
      <c r="G192" s="56">
        <v>30</v>
      </c>
      <c r="H192" s="60">
        <v>30</v>
      </c>
      <c r="I192" s="56">
        <f t="shared" si="10"/>
        <v>0</v>
      </c>
      <c r="J192" s="60">
        <v>70</v>
      </c>
      <c r="K192" s="52">
        <v>70</v>
      </c>
      <c r="L192" s="85">
        <f t="shared" si="11"/>
        <v>0</v>
      </c>
      <c r="M192" s="85">
        <f t="shared" si="12"/>
        <v>40</v>
      </c>
      <c r="N192" s="54">
        <f t="shared" si="13"/>
        <v>40</v>
      </c>
      <c r="O192" s="56">
        <f t="shared" si="14"/>
        <v>0</v>
      </c>
      <c r="P192" s="43"/>
      <c r="Q192" s="33"/>
      <c r="R192" s="36"/>
    </row>
    <row r="193" spans="1:18" ht="12.95" customHeight="1">
      <c r="A193" s="39" t="s">
        <v>657</v>
      </c>
      <c r="B193" s="25" t="s">
        <v>164</v>
      </c>
      <c r="C193" s="47" t="s">
        <v>1292</v>
      </c>
      <c r="D193" s="47" t="s">
        <v>597</v>
      </c>
      <c r="E193" s="86">
        <v>4</v>
      </c>
      <c r="F193" s="140" t="s">
        <v>1094</v>
      </c>
      <c r="G193" s="56">
        <v>415</v>
      </c>
      <c r="H193" s="56">
        <v>415</v>
      </c>
      <c r="I193" s="56">
        <f t="shared" si="10"/>
        <v>0</v>
      </c>
      <c r="J193" s="56">
        <v>377</v>
      </c>
      <c r="K193" s="52">
        <v>377</v>
      </c>
      <c r="L193" s="85">
        <f t="shared" si="11"/>
        <v>0</v>
      </c>
      <c r="M193" s="85">
        <f t="shared" si="12"/>
        <v>-38</v>
      </c>
      <c r="N193" s="54">
        <f t="shared" si="13"/>
        <v>-38</v>
      </c>
      <c r="O193" s="56">
        <f t="shared" si="14"/>
        <v>0</v>
      </c>
      <c r="R193" s="36"/>
    </row>
    <row r="194" spans="1:18" ht="12.95" customHeight="1">
      <c r="A194" s="146" t="s">
        <v>1370</v>
      </c>
      <c r="B194" s="25" t="s">
        <v>1270</v>
      </c>
      <c r="C194" s="47" t="s">
        <v>1291</v>
      </c>
      <c r="D194" s="47" t="s">
        <v>1086</v>
      </c>
      <c r="E194" s="86">
        <v>4</v>
      </c>
      <c r="F194" s="140" t="s">
        <v>1094</v>
      </c>
      <c r="G194" s="56">
        <v>92</v>
      </c>
      <c r="H194" s="56">
        <v>92</v>
      </c>
      <c r="I194" s="56">
        <f t="shared" si="10"/>
        <v>0</v>
      </c>
      <c r="J194" s="56">
        <v>60</v>
      </c>
      <c r="K194" s="52">
        <v>60</v>
      </c>
      <c r="L194" s="85">
        <f t="shared" si="11"/>
        <v>0</v>
      </c>
      <c r="M194" s="85">
        <f t="shared" si="12"/>
        <v>-32</v>
      </c>
      <c r="N194" s="54">
        <f t="shared" si="13"/>
        <v>-32</v>
      </c>
      <c r="O194" s="56">
        <f t="shared" si="14"/>
        <v>0</v>
      </c>
      <c r="R194" s="36"/>
    </row>
    <row r="195" spans="1:18" ht="12.95" customHeight="1">
      <c r="A195" s="39" t="e">
        <f>VLOOKUP(B195,#REF!, 2,FALSE)</f>
        <v>#REF!</v>
      </c>
      <c r="B195" s="25" t="s">
        <v>1273</v>
      </c>
      <c r="C195" s="47" t="s">
        <v>1291</v>
      </c>
      <c r="D195" s="47" t="s">
        <v>573</v>
      </c>
      <c r="E195" s="86">
        <v>4</v>
      </c>
      <c r="F195" s="140" t="s">
        <v>1094</v>
      </c>
      <c r="G195" s="56">
        <v>35</v>
      </c>
      <c r="H195" s="60">
        <v>35</v>
      </c>
      <c r="I195" s="56">
        <f t="shared" ref="I195:I224" si="15">G195-H195</f>
        <v>0</v>
      </c>
      <c r="J195" s="60">
        <v>35</v>
      </c>
      <c r="K195" s="52">
        <v>35</v>
      </c>
      <c r="L195" s="85">
        <f t="shared" ref="L195:L224" si="16">J195-K195</f>
        <v>0</v>
      </c>
      <c r="M195" s="85">
        <f t="shared" ref="M195:M224" si="17">J195-G195</f>
        <v>0</v>
      </c>
      <c r="N195" s="54">
        <f t="shared" ref="N195:N224" si="18">K195-H195</f>
        <v>0</v>
      </c>
      <c r="O195" s="56">
        <f t="shared" ref="O195:O224" si="19">L195-I195</f>
        <v>0</v>
      </c>
      <c r="P195" s="43"/>
      <c r="Q195" s="33"/>
      <c r="R195" s="36"/>
    </row>
    <row r="196" spans="1:18" ht="12.95" customHeight="1">
      <c r="A196" s="146" t="s">
        <v>1372</v>
      </c>
      <c r="B196" s="25" t="s">
        <v>1377</v>
      </c>
      <c r="C196" s="47" t="s">
        <v>1291</v>
      </c>
      <c r="D196" s="47" t="s">
        <v>1100</v>
      </c>
      <c r="E196" s="86">
        <v>4</v>
      </c>
      <c r="F196" s="140" t="s">
        <v>1094</v>
      </c>
      <c r="G196" s="56">
        <v>21</v>
      </c>
      <c r="H196" s="56">
        <v>21</v>
      </c>
      <c r="I196" s="56">
        <f t="shared" si="15"/>
        <v>0</v>
      </c>
      <c r="J196" s="56">
        <v>21</v>
      </c>
      <c r="K196" s="52">
        <v>21</v>
      </c>
      <c r="L196" s="85">
        <f t="shared" si="16"/>
        <v>0</v>
      </c>
      <c r="M196" s="85">
        <f t="shared" si="17"/>
        <v>0</v>
      </c>
      <c r="N196" s="54">
        <f t="shared" si="18"/>
        <v>0</v>
      </c>
      <c r="O196" s="56">
        <f t="shared" si="19"/>
        <v>0</v>
      </c>
      <c r="P196" s="43"/>
      <c r="Q196" s="33"/>
      <c r="R196" s="36"/>
    </row>
    <row r="197" spans="1:18" ht="12.95" customHeight="1">
      <c r="A197" s="39" t="e">
        <f>VLOOKUP(B197,#REF!, 2,FALSE)</f>
        <v>#REF!</v>
      </c>
      <c r="B197" s="25" t="s">
        <v>1269</v>
      </c>
      <c r="C197" s="47" t="s">
        <v>1291</v>
      </c>
      <c r="D197" s="47" t="s">
        <v>1100</v>
      </c>
      <c r="E197" s="86">
        <v>4</v>
      </c>
      <c r="F197" s="140" t="s">
        <v>1094</v>
      </c>
      <c r="G197" s="56">
        <v>72</v>
      </c>
      <c r="H197" s="56">
        <v>72</v>
      </c>
      <c r="I197" s="56">
        <f t="shared" si="15"/>
        <v>0</v>
      </c>
      <c r="J197" s="56">
        <v>72</v>
      </c>
      <c r="K197" s="52">
        <v>72</v>
      </c>
      <c r="L197" s="85">
        <f t="shared" si="16"/>
        <v>0</v>
      </c>
      <c r="M197" s="85">
        <f t="shared" si="17"/>
        <v>0</v>
      </c>
      <c r="N197" s="54">
        <f t="shared" si="18"/>
        <v>0</v>
      </c>
      <c r="O197" s="56">
        <f t="shared" si="19"/>
        <v>0</v>
      </c>
      <c r="R197" s="36"/>
    </row>
    <row r="198" spans="1:18" ht="12.95" customHeight="1">
      <c r="A198" s="39" t="e">
        <f>VLOOKUP(B198,#REF!, 2,FALSE)</f>
        <v>#REF!</v>
      </c>
      <c r="B198" s="25" t="s">
        <v>1340</v>
      </c>
      <c r="C198" s="47" t="s">
        <v>1291</v>
      </c>
      <c r="D198" s="47" t="s">
        <v>1100</v>
      </c>
      <c r="E198" s="86">
        <v>4</v>
      </c>
      <c r="F198" s="140" t="s">
        <v>1094</v>
      </c>
      <c r="G198" s="56">
        <v>84</v>
      </c>
      <c r="H198" s="56">
        <v>84</v>
      </c>
      <c r="I198" s="56">
        <f t="shared" si="15"/>
        <v>0</v>
      </c>
      <c r="J198" s="56">
        <v>84</v>
      </c>
      <c r="K198" s="52">
        <v>84</v>
      </c>
      <c r="L198" s="85">
        <f t="shared" si="16"/>
        <v>0</v>
      </c>
      <c r="M198" s="85">
        <f t="shared" si="17"/>
        <v>0</v>
      </c>
      <c r="N198" s="54">
        <f t="shared" si="18"/>
        <v>0</v>
      </c>
      <c r="O198" s="56">
        <f t="shared" si="19"/>
        <v>0</v>
      </c>
      <c r="R198" s="36"/>
    </row>
    <row r="199" spans="1:18" ht="12.95" customHeight="1">
      <c r="A199" s="146" t="s">
        <v>1371</v>
      </c>
      <c r="B199" s="25" t="s">
        <v>1062</v>
      </c>
      <c r="C199" s="47" t="s">
        <v>1292</v>
      </c>
      <c r="D199" s="47" t="s">
        <v>1098</v>
      </c>
      <c r="E199" s="86">
        <v>4</v>
      </c>
      <c r="F199" s="140" t="s">
        <v>1094</v>
      </c>
      <c r="G199" s="56">
        <v>40</v>
      </c>
      <c r="H199" s="60">
        <v>32</v>
      </c>
      <c r="I199" s="56">
        <f t="shared" si="15"/>
        <v>8</v>
      </c>
      <c r="J199" s="60">
        <v>40</v>
      </c>
      <c r="K199" s="52">
        <v>24</v>
      </c>
      <c r="L199" s="85">
        <f t="shared" si="16"/>
        <v>16</v>
      </c>
      <c r="M199" s="85">
        <f t="shared" si="17"/>
        <v>0</v>
      </c>
      <c r="N199" s="54">
        <f t="shared" si="18"/>
        <v>-8</v>
      </c>
      <c r="O199" s="56">
        <f t="shared" si="19"/>
        <v>8</v>
      </c>
      <c r="P199" s="43"/>
      <c r="Q199" s="33"/>
      <c r="R199" s="26"/>
    </row>
    <row r="200" spans="1:18" ht="12.95" customHeight="1">
      <c r="A200" s="39" t="s">
        <v>920</v>
      </c>
      <c r="B200" s="25" t="s">
        <v>428</v>
      </c>
      <c r="C200" s="47" t="s">
        <v>1291</v>
      </c>
      <c r="D200" s="47" t="s">
        <v>1097</v>
      </c>
      <c r="E200" s="86">
        <v>4</v>
      </c>
      <c r="F200" s="140" t="s">
        <v>1094</v>
      </c>
      <c r="G200" s="56">
        <v>19</v>
      </c>
      <c r="H200" s="56">
        <v>0</v>
      </c>
      <c r="I200" s="56">
        <f t="shared" si="15"/>
        <v>19</v>
      </c>
      <c r="J200" s="56">
        <v>19</v>
      </c>
      <c r="K200" s="52">
        <v>0</v>
      </c>
      <c r="L200" s="85">
        <f t="shared" si="16"/>
        <v>19</v>
      </c>
      <c r="M200" s="85">
        <f t="shared" si="17"/>
        <v>0</v>
      </c>
      <c r="N200" s="54">
        <f t="shared" si="18"/>
        <v>0</v>
      </c>
      <c r="O200" s="56">
        <f t="shared" si="19"/>
        <v>0</v>
      </c>
      <c r="P200" s="43"/>
      <c r="Q200" s="33"/>
      <c r="R200" s="36"/>
    </row>
    <row r="201" spans="1:18" ht="12.95" customHeight="1">
      <c r="A201" s="39" t="s">
        <v>596</v>
      </c>
      <c r="B201" s="25" t="s">
        <v>17</v>
      </c>
      <c r="C201" s="47" t="s">
        <v>1291</v>
      </c>
      <c r="D201" s="47" t="s">
        <v>1071</v>
      </c>
      <c r="E201" s="86">
        <v>4</v>
      </c>
      <c r="F201" s="140" t="s">
        <v>1094</v>
      </c>
      <c r="G201" s="56">
        <v>43</v>
      </c>
      <c r="H201" s="56">
        <v>43</v>
      </c>
      <c r="I201" s="56">
        <f t="shared" si="15"/>
        <v>0</v>
      </c>
      <c r="J201" s="56">
        <v>37</v>
      </c>
      <c r="K201" s="52">
        <v>37</v>
      </c>
      <c r="L201" s="85">
        <f t="shared" si="16"/>
        <v>0</v>
      </c>
      <c r="M201" s="85">
        <f t="shared" si="17"/>
        <v>-6</v>
      </c>
      <c r="N201" s="54">
        <f t="shared" si="18"/>
        <v>-6</v>
      </c>
      <c r="O201" s="56">
        <f t="shared" si="19"/>
        <v>0</v>
      </c>
      <c r="P201" s="43"/>
      <c r="Q201" s="33"/>
      <c r="R201" s="36"/>
    </row>
    <row r="202" spans="1:18" ht="12.95" customHeight="1">
      <c r="A202" s="39" t="s">
        <v>666</v>
      </c>
      <c r="B202" s="25" t="s">
        <v>165</v>
      </c>
      <c r="C202" s="47" t="s">
        <v>1292</v>
      </c>
      <c r="D202" s="47" t="s">
        <v>591</v>
      </c>
      <c r="E202" s="86">
        <v>4</v>
      </c>
      <c r="F202" s="140" t="s">
        <v>1094</v>
      </c>
      <c r="G202" s="56">
        <v>9</v>
      </c>
      <c r="H202" s="60">
        <v>9</v>
      </c>
      <c r="I202" s="56">
        <f t="shared" si="15"/>
        <v>0</v>
      </c>
      <c r="J202" s="60">
        <v>9</v>
      </c>
      <c r="K202" s="52">
        <v>9</v>
      </c>
      <c r="L202" s="85">
        <f t="shared" si="16"/>
        <v>0</v>
      </c>
      <c r="M202" s="85">
        <f t="shared" si="17"/>
        <v>0</v>
      </c>
      <c r="N202" s="54">
        <f t="shared" si="18"/>
        <v>0</v>
      </c>
      <c r="O202" s="56">
        <f t="shared" si="19"/>
        <v>0</v>
      </c>
      <c r="P202" s="43"/>
      <c r="Q202" s="33"/>
      <c r="R202" s="36"/>
    </row>
    <row r="203" spans="1:18" ht="12.95" customHeight="1">
      <c r="A203" s="39" t="s">
        <v>619</v>
      </c>
      <c r="B203" s="25" t="s">
        <v>97</v>
      </c>
      <c r="C203" s="47" t="s">
        <v>1291</v>
      </c>
      <c r="D203" s="47" t="s">
        <v>573</v>
      </c>
      <c r="E203" s="86">
        <v>4</v>
      </c>
      <c r="F203" s="140" t="s">
        <v>1094</v>
      </c>
      <c r="G203" s="56">
        <v>0</v>
      </c>
      <c r="H203" s="56">
        <v>0</v>
      </c>
      <c r="I203" s="56">
        <f t="shared" si="15"/>
        <v>0</v>
      </c>
      <c r="J203" s="56">
        <v>0</v>
      </c>
      <c r="K203" s="52">
        <v>0</v>
      </c>
      <c r="L203" s="85">
        <f t="shared" si="16"/>
        <v>0</v>
      </c>
      <c r="M203" s="85">
        <f t="shared" si="17"/>
        <v>0</v>
      </c>
      <c r="N203" s="54">
        <f t="shared" si="18"/>
        <v>0</v>
      </c>
      <c r="O203" s="56">
        <f t="shared" si="19"/>
        <v>0</v>
      </c>
      <c r="P203" s="43"/>
      <c r="Q203" s="33"/>
      <c r="R203" s="36"/>
    </row>
    <row r="204" spans="1:18" ht="12.95" customHeight="1">
      <c r="A204" s="39" t="s">
        <v>582</v>
      </c>
      <c r="B204" s="46" t="s">
        <v>23</v>
      </c>
      <c r="C204" s="47" t="s">
        <v>1292</v>
      </c>
      <c r="D204" s="47" t="s">
        <v>581</v>
      </c>
      <c r="E204" s="86">
        <v>5</v>
      </c>
      <c r="F204" s="140" t="s">
        <v>1307</v>
      </c>
      <c r="G204" s="60">
        <v>43</v>
      </c>
      <c r="H204" s="60">
        <v>0</v>
      </c>
      <c r="I204" s="60">
        <f t="shared" si="15"/>
        <v>43</v>
      </c>
      <c r="J204" s="60">
        <v>43</v>
      </c>
      <c r="K204" s="60">
        <v>0</v>
      </c>
      <c r="L204" s="85">
        <f t="shared" si="16"/>
        <v>43</v>
      </c>
      <c r="M204" s="85">
        <f t="shared" si="17"/>
        <v>0</v>
      </c>
      <c r="N204" s="85">
        <f t="shared" si="18"/>
        <v>0</v>
      </c>
      <c r="O204" s="85">
        <f t="shared" si="19"/>
        <v>0</v>
      </c>
    </row>
    <row r="205" spans="1:18" ht="12.95" customHeight="1">
      <c r="A205" s="39" t="s">
        <v>1027</v>
      </c>
      <c r="B205" s="46" t="s">
        <v>553</v>
      </c>
      <c r="C205" s="47" t="s">
        <v>1291</v>
      </c>
      <c r="D205" s="47" t="s">
        <v>1100</v>
      </c>
      <c r="E205" s="86">
        <v>5</v>
      </c>
      <c r="F205" s="140" t="s">
        <v>1307</v>
      </c>
      <c r="G205" s="60">
        <v>10</v>
      </c>
      <c r="H205" s="60">
        <v>10</v>
      </c>
      <c r="I205" s="60">
        <f t="shared" si="15"/>
        <v>0</v>
      </c>
      <c r="J205" s="60">
        <v>0</v>
      </c>
      <c r="K205" s="60">
        <v>0</v>
      </c>
      <c r="L205" s="85">
        <f t="shared" si="16"/>
        <v>0</v>
      </c>
      <c r="M205" s="85">
        <f t="shared" si="17"/>
        <v>-10</v>
      </c>
      <c r="N205" s="85">
        <f t="shared" si="18"/>
        <v>-10</v>
      </c>
      <c r="O205" s="85">
        <f t="shared" si="19"/>
        <v>0</v>
      </c>
    </row>
    <row r="206" spans="1:18" ht="12.95" customHeight="1">
      <c r="A206" s="39" t="s">
        <v>571</v>
      </c>
      <c r="B206" s="46" t="s">
        <v>92</v>
      </c>
      <c r="C206" s="47" t="s">
        <v>1291</v>
      </c>
      <c r="D206" s="47" t="s">
        <v>570</v>
      </c>
      <c r="E206" s="86">
        <v>5</v>
      </c>
      <c r="F206" s="140" t="s">
        <v>1307</v>
      </c>
      <c r="G206" s="60">
        <v>48</v>
      </c>
      <c r="H206" s="60">
        <v>0</v>
      </c>
      <c r="I206" s="60">
        <f t="shared" si="15"/>
        <v>48</v>
      </c>
      <c r="J206" s="60">
        <v>48</v>
      </c>
      <c r="K206" s="60">
        <v>0</v>
      </c>
      <c r="L206" s="85">
        <f t="shared" si="16"/>
        <v>48</v>
      </c>
      <c r="M206" s="85">
        <f t="shared" si="17"/>
        <v>0</v>
      </c>
      <c r="N206" s="85">
        <f t="shared" si="18"/>
        <v>0</v>
      </c>
      <c r="O206" s="85">
        <f t="shared" si="19"/>
        <v>0</v>
      </c>
    </row>
    <row r="207" spans="1:18" ht="12.95" customHeight="1">
      <c r="A207" s="39" t="e">
        <f>VLOOKUP(B207,#REF!, 2,FALSE)</f>
        <v>#REF!</v>
      </c>
      <c r="B207" s="46" t="s">
        <v>519</v>
      </c>
      <c r="C207" s="47" t="s">
        <v>1291</v>
      </c>
      <c r="D207" s="47" t="s">
        <v>1100</v>
      </c>
      <c r="E207" s="86">
        <v>5</v>
      </c>
      <c r="F207" s="140" t="s">
        <v>1307</v>
      </c>
      <c r="G207" s="60">
        <v>4</v>
      </c>
      <c r="H207" s="60">
        <v>0</v>
      </c>
      <c r="I207" s="60">
        <f t="shared" si="15"/>
        <v>4</v>
      </c>
      <c r="J207" s="60">
        <v>0</v>
      </c>
      <c r="K207" s="60">
        <v>0</v>
      </c>
      <c r="L207" s="85">
        <f t="shared" si="16"/>
        <v>0</v>
      </c>
      <c r="M207" s="85">
        <f t="shared" si="17"/>
        <v>-4</v>
      </c>
      <c r="N207" s="85">
        <f t="shared" si="18"/>
        <v>0</v>
      </c>
      <c r="O207" s="85">
        <f t="shared" si="19"/>
        <v>-4</v>
      </c>
    </row>
    <row r="208" spans="1:18" ht="12.95" customHeight="1">
      <c r="A208" s="39" t="s">
        <v>602</v>
      </c>
      <c r="B208" s="46" t="s">
        <v>1274</v>
      </c>
      <c r="C208" s="47" t="s">
        <v>1291</v>
      </c>
      <c r="D208" s="47" t="s">
        <v>573</v>
      </c>
      <c r="E208" s="86">
        <v>5</v>
      </c>
      <c r="F208" s="140" t="s">
        <v>1307</v>
      </c>
      <c r="G208" s="60">
        <v>50</v>
      </c>
      <c r="H208" s="60">
        <v>0</v>
      </c>
      <c r="I208" s="60">
        <f t="shared" si="15"/>
        <v>50</v>
      </c>
      <c r="J208" s="60">
        <v>0</v>
      </c>
      <c r="K208" s="60">
        <v>0</v>
      </c>
      <c r="L208" s="85">
        <f t="shared" si="16"/>
        <v>0</v>
      </c>
      <c r="M208" s="85">
        <f t="shared" si="17"/>
        <v>-50</v>
      </c>
      <c r="N208" s="85">
        <f t="shared" si="18"/>
        <v>0</v>
      </c>
      <c r="O208" s="85">
        <f t="shared" si="19"/>
        <v>-50</v>
      </c>
    </row>
    <row r="209" spans="1:17" ht="12.95" customHeight="1">
      <c r="A209" s="39" t="s">
        <v>609</v>
      </c>
      <c r="B209" s="46" t="s">
        <v>104</v>
      </c>
      <c r="C209" s="47" t="s">
        <v>1292</v>
      </c>
      <c r="D209" s="47" t="s">
        <v>597</v>
      </c>
      <c r="E209" s="86">
        <v>5</v>
      </c>
      <c r="F209" s="140" t="s">
        <v>1311</v>
      </c>
      <c r="G209" s="60">
        <v>0</v>
      </c>
      <c r="H209" s="60">
        <v>0</v>
      </c>
      <c r="I209" s="60">
        <f t="shared" si="15"/>
        <v>0</v>
      </c>
      <c r="J209" s="60">
        <v>53</v>
      </c>
      <c r="K209" s="60">
        <v>53</v>
      </c>
      <c r="L209" s="85">
        <f t="shared" si="16"/>
        <v>0</v>
      </c>
      <c r="M209" s="85">
        <f t="shared" si="17"/>
        <v>53</v>
      </c>
      <c r="N209" s="85">
        <f t="shared" si="18"/>
        <v>53</v>
      </c>
      <c r="O209" s="85">
        <f t="shared" si="19"/>
        <v>0</v>
      </c>
      <c r="P209" s="26"/>
      <c r="Q209" s="26"/>
    </row>
    <row r="210" spans="1:17" ht="12.95" customHeight="1">
      <c r="A210" s="39" t="s">
        <v>939</v>
      </c>
      <c r="B210" s="46" t="s">
        <v>520</v>
      </c>
      <c r="C210" s="47" t="s">
        <v>1292</v>
      </c>
      <c r="D210" s="47" t="s">
        <v>1102</v>
      </c>
      <c r="E210" s="86">
        <v>5</v>
      </c>
      <c r="F210" s="140" t="s">
        <v>1307</v>
      </c>
      <c r="G210" s="60">
        <v>3</v>
      </c>
      <c r="H210" s="60">
        <v>0</v>
      </c>
      <c r="I210" s="60">
        <f t="shared" si="15"/>
        <v>3</v>
      </c>
      <c r="J210" s="60">
        <v>0</v>
      </c>
      <c r="K210" s="60">
        <v>0</v>
      </c>
      <c r="L210" s="85">
        <f t="shared" si="16"/>
        <v>0</v>
      </c>
      <c r="M210" s="85">
        <f t="shared" si="17"/>
        <v>-3</v>
      </c>
      <c r="N210" s="85">
        <f t="shared" si="18"/>
        <v>0</v>
      </c>
      <c r="O210" s="85">
        <f t="shared" si="19"/>
        <v>-3</v>
      </c>
    </row>
    <row r="211" spans="1:17" ht="12.95" customHeight="1">
      <c r="A211" s="39" t="s">
        <v>569</v>
      </c>
      <c r="B211" s="46" t="s">
        <v>1353</v>
      </c>
      <c r="C211" s="47" t="s">
        <v>1292</v>
      </c>
      <c r="D211" s="47" t="s">
        <v>568</v>
      </c>
      <c r="E211" s="86">
        <v>5</v>
      </c>
      <c r="F211" s="140" t="s">
        <v>1307</v>
      </c>
      <c r="G211" s="60">
        <v>47</v>
      </c>
      <c r="H211" s="60">
        <v>0</v>
      </c>
      <c r="I211" s="60">
        <f t="shared" si="15"/>
        <v>47</v>
      </c>
      <c r="J211" s="60">
        <v>47</v>
      </c>
      <c r="K211" s="60">
        <v>0</v>
      </c>
      <c r="L211" s="85">
        <f t="shared" si="16"/>
        <v>47</v>
      </c>
      <c r="M211" s="85">
        <f t="shared" si="17"/>
        <v>0</v>
      </c>
      <c r="N211" s="85">
        <f t="shared" si="18"/>
        <v>0</v>
      </c>
      <c r="O211" s="85">
        <f t="shared" si="19"/>
        <v>0</v>
      </c>
    </row>
    <row r="212" spans="1:17" ht="12.95" customHeight="1">
      <c r="A212" s="146" t="s">
        <v>1382</v>
      </c>
      <c r="B212" s="46" t="s">
        <v>1287</v>
      </c>
      <c r="C212" s="47" t="s">
        <v>1292</v>
      </c>
      <c r="D212" s="47" t="s">
        <v>597</v>
      </c>
      <c r="E212" s="86">
        <v>5</v>
      </c>
      <c r="F212" s="140" t="s">
        <v>1307</v>
      </c>
      <c r="G212" s="60">
        <v>20</v>
      </c>
      <c r="H212" s="60">
        <v>20</v>
      </c>
      <c r="I212" s="60">
        <f t="shared" si="15"/>
        <v>0</v>
      </c>
      <c r="J212" s="60">
        <v>0</v>
      </c>
      <c r="K212" s="60">
        <v>0</v>
      </c>
      <c r="L212" s="85">
        <f t="shared" si="16"/>
        <v>0</v>
      </c>
      <c r="M212" s="85">
        <f t="shared" si="17"/>
        <v>-20</v>
      </c>
      <c r="N212" s="85">
        <f t="shared" si="18"/>
        <v>-20</v>
      </c>
      <c r="O212" s="85">
        <f t="shared" si="19"/>
        <v>0</v>
      </c>
    </row>
    <row r="213" spans="1:17" ht="12.95" customHeight="1">
      <c r="A213" s="39" t="s">
        <v>665</v>
      </c>
      <c r="B213" s="46" t="s">
        <v>1337</v>
      </c>
      <c r="C213" s="47" t="s">
        <v>1292</v>
      </c>
      <c r="D213" s="47" t="s">
        <v>591</v>
      </c>
      <c r="E213" s="86">
        <v>5</v>
      </c>
      <c r="F213" s="140" t="s">
        <v>1307</v>
      </c>
      <c r="G213" s="60">
        <v>42</v>
      </c>
      <c r="H213" s="60">
        <v>0</v>
      </c>
      <c r="I213" s="60">
        <f t="shared" si="15"/>
        <v>42</v>
      </c>
      <c r="J213" s="60">
        <v>42</v>
      </c>
      <c r="K213" s="60">
        <v>0</v>
      </c>
      <c r="L213" s="85">
        <f t="shared" si="16"/>
        <v>42</v>
      </c>
      <c r="M213" s="85">
        <f t="shared" si="17"/>
        <v>0</v>
      </c>
      <c r="N213" s="85">
        <f t="shared" si="18"/>
        <v>0</v>
      </c>
      <c r="O213" s="85">
        <f t="shared" si="19"/>
        <v>0</v>
      </c>
    </row>
    <row r="214" spans="1:17" ht="12.95" customHeight="1">
      <c r="A214" s="39" t="s">
        <v>695</v>
      </c>
      <c r="B214" s="46" t="s">
        <v>1330</v>
      </c>
      <c r="C214" s="47" t="s">
        <v>1291</v>
      </c>
      <c r="D214" s="47" t="s">
        <v>570</v>
      </c>
      <c r="E214" s="86">
        <v>5</v>
      </c>
      <c r="F214" s="140" t="s">
        <v>1307</v>
      </c>
      <c r="G214" s="60">
        <v>36</v>
      </c>
      <c r="H214" s="60">
        <v>36</v>
      </c>
      <c r="I214" s="60">
        <f t="shared" si="15"/>
        <v>0</v>
      </c>
      <c r="J214" s="60">
        <v>36</v>
      </c>
      <c r="K214" s="60">
        <v>0</v>
      </c>
      <c r="L214" s="85">
        <f t="shared" si="16"/>
        <v>36</v>
      </c>
      <c r="M214" s="85">
        <f t="shared" si="17"/>
        <v>0</v>
      </c>
      <c r="N214" s="85">
        <f t="shared" si="18"/>
        <v>-36</v>
      </c>
      <c r="O214" s="85">
        <f t="shared" si="19"/>
        <v>36</v>
      </c>
    </row>
    <row r="215" spans="1:17" ht="12.95" customHeight="1">
      <c r="A215" s="146" t="s">
        <v>1373</v>
      </c>
      <c r="B215" s="46" t="s">
        <v>518</v>
      </c>
      <c r="C215" s="47" t="s">
        <v>1291</v>
      </c>
      <c r="D215" s="47" t="s">
        <v>1100</v>
      </c>
      <c r="E215" s="86">
        <v>5</v>
      </c>
      <c r="F215" s="140" t="s">
        <v>1307</v>
      </c>
      <c r="G215" s="60">
        <v>8</v>
      </c>
      <c r="H215" s="60">
        <v>8</v>
      </c>
      <c r="I215" s="60">
        <f t="shared" si="15"/>
        <v>0</v>
      </c>
      <c r="J215" s="60">
        <v>0</v>
      </c>
      <c r="K215" s="60">
        <v>0</v>
      </c>
      <c r="L215" s="85">
        <f t="shared" si="16"/>
        <v>0</v>
      </c>
      <c r="M215" s="85">
        <f t="shared" si="17"/>
        <v>-8</v>
      </c>
      <c r="N215" s="85">
        <f t="shared" si="18"/>
        <v>-8</v>
      </c>
      <c r="O215" s="85">
        <f t="shared" si="19"/>
        <v>0</v>
      </c>
    </row>
    <row r="216" spans="1:17" ht="12.95" customHeight="1">
      <c r="A216" s="39" t="s">
        <v>931</v>
      </c>
      <c r="B216" s="46" t="s">
        <v>458</v>
      </c>
      <c r="C216" s="47" t="s">
        <v>1292</v>
      </c>
      <c r="D216" s="47" t="s">
        <v>1110</v>
      </c>
      <c r="E216" s="86">
        <v>5</v>
      </c>
      <c r="F216" s="140" t="s">
        <v>1307</v>
      </c>
      <c r="G216" s="60">
        <v>0</v>
      </c>
      <c r="H216" s="60">
        <v>0</v>
      </c>
      <c r="I216" s="60">
        <f t="shared" si="15"/>
        <v>0</v>
      </c>
      <c r="J216" s="60">
        <v>11</v>
      </c>
      <c r="K216" s="60">
        <v>11</v>
      </c>
      <c r="L216" s="85">
        <f t="shared" si="16"/>
        <v>0</v>
      </c>
      <c r="M216" s="85">
        <f t="shared" si="17"/>
        <v>11</v>
      </c>
      <c r="N216" s="85">
        <f t="shared" si="18"/>
        <v>11</v>
      </c>
      <c r="O216" s="85">
        <f t="shared" si="19"/>
        <v>0</v>
      </c>
    </row>
    <row r="217" spans="1:17" ht="12.95" customHeight="1">
      <c r="A217" s="39" t="s">
        <v>977</v>
      </c>
      <c r="B217" s="46" t="s">
        <v>481</v>
      </c>
      <c r="C217" s="47" t="s">
        <v>1291</v>
      </c>
      <c r="D217" s="47" t="s">
        <v>1104</v>
      </c>
      <c r="E217" s="86">
        <v>5</v>
      </c>
      <c r="F217" s="140" t="s">
        <v>1307</v>
      </c>
      <c r="G217" s="60">
        <v>7</v>
      </c>
      <c r="H217" s="60">
        <v>7</v>
      </c>
      <c r="I217" s="60">
        <f t="shared" si="15"/>
        <v>0</v>
      </c>
      <c r="J217" s="60">
        <v>7</v>
      </c>
      <c r="K217" s="60">
        <v>0</v>
      </c>
      <c r="L217" s="85">
        <f t="shared" si="16"/>
        <v>7</v>
      </c>
      <c r="M217" s="85">
        <f t="shared" si="17"/>
        <v>0</v>
      </c>
      <c r="N217" s="85">
        <f t="shared" si="18"/>
        <v>-7</v>
      </c>
      <c r="O217" s="85">
        <f t="shared" si="19"/>
        <v>7</v>
      </c>
    </row>
    <row r="218" spans="1:17" ht="12.95" customHeight="1">
      <c r="A218" s="39" t="s">
        <v>1045</v>
      </c>
      <c r="B218" s="46" t="s">
        <v>423</v>
      </c>
      <c r="C218" s="47" t="s">
        <v>1291</v>
      </c>
      <c r="D218" s="47" t="s">
        <v>1096</v>
      </c>
      <c r="E218" s="86">
        <v>5</v>
      </c>
      <c r="F218" s="140" t="s">
        <v>1307</v>
      </c>
      <c r="G218" s="60">
        <v>0</v>
      </c>
      <c r="H218" s="60">
        <v>0</v>
      </c>
      <c r="I218" s="60">
        <f t="shared" si="15"/>
        <v>0</v>
      </c>
      <c r="J218" s="60">
        <v>5</v>
      </c>
      <c r="K218" s="60">
        <v>0</v>
      </c>
      <c r="L218" s="85">
        <f t="shared" si="16"/>
        <v>5</v>
      </c>
      <c r="M218" s="85">
        <f t="shared" si="17"/>
        <v>5</v>
      </c>
      <c r="N218" s="85">
        <f t="shared" si="18"/>
        <v>0</v>
      </c>
      <c r="O218" s="85">
        <f t="shared" si="19"/>
        <v>5</v>
      </c>
    </row>
    <row r="219" spans="1:17" ht="12.95" customHeight="1">
      <c r="A219" s="39" t="s">
        <v>905</v>
      </c>
      <c r="B219" s="46" t="s">
        <v>455</v>
      </c>
      <c r="C219" s="47" t="s">
        <v>1291</v>
      </c>
      <c r="D219" s="47" t="s">
        <v>1086</v>
      </c>
      <c r="E219" s="86">
        <v>6</v>
      </c>
      <c r="F219" s="140" t="s">
        <v>1306</v>
      </c>
      <c r="G219" s="60">
        <v>4</v>
      </c>
      <c r="H219" s="60">
        <v>0</v>
      </c>
      <c r="I219" s="60">
        <f t="shared" si="15"/>
        <v>4</v>
      </c>
      <c r="J219" s="60">
        <v>4</v>
      </c>
      <c r="K219" s="60">
        <v>0</v>
      </c>
      <c r="L219" s="85">
        <f t="shared" si="16"/>
        <v>4</v>
      </c>
      <c r="M219" s="85">
        <f t="shared" si="17"/>
        <v>0</v>
      </c>
      <c r="N219" s="85">
        <f t="shared" si="18"/>
        <v>0</v>
      </c>
      <c r="O219" s="85">
        <f t="shared" si="19"/>
        <v>0</v>
      </c>
    </row>
    <row r="220" spans="1:17" ht="12.95" customHeight="1">
      <c r="A220" s="39" t="s">
        <v>928</v>
      </c>
      <c r="B220" s="46" t="s">
        <v>457</v>
      </c>
      <c r="C220" s="47" t="s">
        <v>1292</v>
      </c>
      <c r="D220" s="47" t="s">
        <v>1099</v>
      </c>
      <c r="E220" s="86">
        <v>6</v>
      </c>
      <c r="F220" s="140" t="s">
        <v>1306</v>
      </c>
      <c r="G220" s="60">
        <v>19</v>
      </c>
      <c r="H220" s="60">
        <v>0</v>
      </c>
      <c r="I220" s="60">
        <f t="shared" si="15"/>
        <v>19</v>
      </c>
      <c r="J220" s="60">
        <v>19</v>
      </c>
      <c r="K220" s="60">
        <v>0</v>
      </c>
      <c r="L220" s="85">
        <f t="shared" si="16"/>
        <v>19</v>
      </c>
      <c r="M220" s="85">
        <f t="shared" si="17"/>
        <v>0</v>
      </c>
      <c r="N220" s="85">
        <f t="shared" si="18"/>
        <v>0</v>
      </c>
      <c r="O220" s="85">
        <f t="shared" si="19"/>
        <v>0</v>
      </c>
    </row>
    <row r="221" spans="1:17" ht="12.95" customHeight="1">
      <c r="A221" s="39" t="s">
        <v>587</v>
      </c>
      <c r="B221" s="46" t="s">
        <v>22</v>
      </c>
      <c r="C221" s="47" t="s">
        <v>1292</v>
      </c>
      <c r="D221" s="47" t="s">
        <v>568</v>
      </c>
      <c r="E221" s="86">
        <v>6</v>
      </c>
      <c r="F221" s="140" t="s">
        <v>1306</v>
      </c>
      <c r="G221" s="60">
        <v>9</v>
      </c>
      <c r="H221" s="60">
        <v>0</v>
      </c>
      <c r="I221" s="60">
        <f t="shared" si="15"/>
        <v>9</v>
      </c>
      <c r="J221" s="60">
        <v>9</v>
      </c>
      <c r="K221" s="60">
        <v>0</v>
      </c>
      <c r="L221" s="85">
        <f t="shared" si="16"/>
        <v>9</v>
      </c>
      <c r="M221" s="85">
        <f t="shared" si="17"/>
        <v>0</v>
      </c>
      <c r="N221" s="85">
        <f t="shared" si="18"/>
        <v>0</v>
      </c>
      <c r="O221" s="85">
        <f t="shared" si="19"/>
        <v>0</v>
      </c>
    </row>
    <row r="222" spans="1:17" ht="12.95" customHeight="1">
      <c r="A222" s="39" t="s">
        <v>921</v>
      </c>
      <c r="B222" s="46" t="s">
        <v>456</v>
      </c>
      <c r="C222" s="47" t="s">
        <v>1291</v>
      </c>
      <c r="D222" s="47" t="s">
        <v>1097</v>
      </c>
      <c r="E222" s="86">
        <v>6</v>
      </c>
      <c r="F222" s="140" t="s">
        <v>1306</v>
      </c>
      <c r="G222" s="60">
        <v>5</v>
      </c>
      <c r="H222" s="60">
        <v>0</v>
      </c>
      <c r="I222" s="60">
        <f t="shared" si="15"/>
        <v>5</v>
      </c>
      <c r="J222" s="60">
        <v>5</v>
      </c>
      <c r="K222" s="60">
        <v>0</v>
      </c>
      <c r="L222" s="85">
        <f t="shared" si="16"/>
        <v>5</v>
      </c>
      <c r="M222" s="85">
        <f t="shared" si="17"/>
        <v>0</v>
      </c>
      <c r="N222" s="85">
        <f t="shared" si="18"/>
        <v>0</v>
      </c>
      <c r="O222" s="85">
        <f t="shared" si="19"/>
        <v>0</v>
      </c>
    </row>
    <row r="223" spans="1:17" ht="12.95" customHeight="1">
      <c r="A223" s="39" t="s">
        <v>906</v>
      </c>
      <c r="B223" s="46" t="s">
        <v>425</v>
      </c>
      <c r="C223" s="47" t="s">
        <v>1291</v>
      </c>
      <c r="D223" s="47" t="s">
        <v>1103</v>
      </c>
      <c r="E223" s="86">
        <v>6</v>
      </c>
      <c r="F223" s="140" t="s">
        <v>1309</v>
      </c>
      <c r="G223" s="60">
        <v>0</v>
      </c>
      <c r="H223" s="60">
        <v>0</v>
      </c>
      <c r="I223" s="60">
        <f t="shared" si="15"/>
        <v>0</v>
      </c>
      <c r="J223" s="60">
        <v>4</v>
      </c>
      <c r="K223" s="60">
        <v>0</v>
      </c>
      <c r="L223" s="85">
        <f t="shared" si="16"/>
        <v>4</v>
      </c>
      <c r="M223" s="85">
        <f t="shared" si="17"/>
        <v>4</v>
      </c>
      <c r="N223" s="85">
        <f t="shared" si="18"/>
        <v>0</v>
      </c>
      <c r="O223" s="85">
        <f t="shared" si="19"/>
        <v>4</v>
      </c>
    </row>
    <row r="224" spans="1:17" ht="12.95" customHeight="1">
      <c r="A224" s="39" t="s">
        <v>1052</v>
      </c>
      <c r="B224" s="46" t="s">
        <v>303</v>
      </c>
      <c r="C224" s="47" t="s">
        <v>1291</v>
      </c>
      <c r="D224" s="47" t="s">
        <v>1096</v>
      </c>
      <c r="E224" s="86">
        <v>6</v>
      </c>
      <c r="F224" s="140" t="s">
        <v>1306</v>
      </c>
      <c r="G224" s="60">
        <v>0</v>
      </c>
      <c r="H224" s="60">
        <v>0</v>
      </c>
      <c r="I224" s="60">
        <f t="shared" si="15"/>
        <v>0</v>
      </c>
      <c r="J224" s="60">
        <v>1</v>
      </c>
      <c r="K224" s="60">
        <v>0</v>
      </c>
      <c r="L224" s="85">
        <f t="shared" si="16"/>
        <v>1</v>
      </c>
      <c r="M224" s="85">
        <f t="shared" si="17"/>
        <v>1</v>
      </c>
      <c r="N224" s="85">
        <f t="shared" si="18"/>
        <v>0</v>
      </c>
      <c r="O224" s="85">
        <f t="shared" si="19"/>
        <v>1</v>
      </c>
    </row>
    <row r="226" spans="2:15" ht="12.95" hidden="1" customHeight="1">
      <c r="B226" s="46" t="s">
        <v>550</v>
      </c>
      <c r="G226" s="60">
        <v>50</v>
      </c>
      <c r="J226" s="60" t="s">
        <v>452</v>
      </c>
      <c r="O226" s="60">
        <v>36</v>
      </c>
    </row>
    <row r="227" spans="2:15" ht="12.95" hidden="1" customHeight="1">
      <c r="B227" s="46" t="s">
        <v>92</v>
      </c>
      <c r="G227" s="60">
        <v>48</v>
      </c>
      <c r="J227" s="60" t="s">
        <v>516</v>
      </c>
      <c r="O227" s="60">
        <v>20</v>
      </c>
    </row>
    <row r="228" spans="2:15" ht="12.95" hidden="1" customHeight="1">
      <c r="B228" s="46" t="s">
        <v>18</v>
      </c>
      <c r="G228" s="60">
        <v>47</v>
      </c>
      <c r="J228" s="60" t="s">
        <v>517</v>
      </c>
      <c r="O228" s="60">
        <v>10</v>
      </c>
    </row>
    <row r="229" spans="2:15" ht="12.95" hidden="1" customHeight="1">
      <c r="B229" s="46" t="s">
        <v>23</v>
      </c>
      <c r="G229" s="60">
        <v>43</v>
      </c>
      <c r="J229" s="60" t="s">
        <v>518</v>
      </c>
      <c r="O229" s="60">
        <v>8</v>
      </c>
    </row>
    <row r="230" spans="2:15" ht="12.95" hidden="1" customHeight="1">
      <c r="B230" s="46" t="s">
        <v>451</v>
      </c>
      <c r="G230" s="60">
        <v>42</v>
      </c>
      <c r="J230" s="60" t="s">
        <v>481</v>
      </c>
      <c r="O230" s="60">
        <v>7</v>
      </c>
    </row>
    <row r="231" spans="2:15" ht="12.95" hidden="1" customHeight="1">
      <c r="B231" s="46" t="s">
        <v>452</v>
      </c>
      <c r="G231" s="60">
        <v>36</v>
      </c>
    </row>
    <row r="232" spans="2:15" ht="12.95" hidden="1" customHeight="1">
      <c r="B232" s="46" t="s">
        <v>551</v>
      </c>
      <c r="G232" s="60">
        <v>20</v>
      </c>
    </row>
    <row r="233" spans="2:15" ht="12.95" hidden="1" customHeight="1">
      <c r="B233" s="46" t="s">
        <v>552</v>
      </c>
      <c r="G233" s="60">
        <v>19</v>
      </c>
    </row>
    <row r="234" spans="2:15" ht="12.95" hidden="1" customHeight="1">
      <c r="B234" s="46" t="s">
        <v>553</v>
      </c>
      <c r="G234" s="60">
        <v>10</v>
      </c>
    </row>
    <row r="235" spans="2:15" ht="12.95" hidden="1" customHeight="1">
      <c r="B235" s="46" t="s">
        <v>22</v>
      </c>
      <c r="G235" s="60">
        <v>9</v>
      </c>
    </row>
    <row r="236" spans="2:15" ht="12.95" hidden="1" customHeight="1">
      <c r="B236" s="46" t="s">
        <v>518</v>
      </c>
      <c r="G236" s="60">
        <v>8</v>
      </c>
    </row>
    <row r="237" spans="2:15" ht="12.95" hidden="1" customHeight="1">
      <c r="B237" s="46" t="s">
        <v>481</v>
      </c>
      <c r="G237" s="60">
        <v>7</v>
      </c>
    </row>
    <row r="238" spans="2:15" ht="12.95" hidden="1" customHeight="1">
      <c r="B238" s="46" t="s">
        <v>456</v>
      </c>
      <c r="G238" s="60">
        <v>5</v>
      </c>
    </row>
    <row r="239" spans="2:15" ht="12.95" hidden="1" customHeight="1">
      <c r="B239" s="46" t="s">
        <v>519</v>
      </c>
      <c r="G239" s="60">
        <v>4</v>
      </c>
    </row>
    <row r="240" spans="2:15" ht="12.95" hidden="1" customHeight="1">
      <c r="B240" s="46" t="s">
        <v>455</v>
      </c>
      <c r="G240" s="60">
        <v>4</v>
      </c>
    </row>
    <row r="241" spans="2:7" ht="12.95" hidden="1" customHeight="1">
      <c r="B241" s="46" t="s">
        <v>520</v>
      </c>
      <c r="G241" s="60">
        <v>3</v>
      </c>
    </row>
  </sheetData>
  <autoFilter ref="A2:R224">
    <sortState ref="A3:R224">
      <sortCondition ref="E2:E224"/>
    </sortState>
  </autoFilter>
  <phoneticPr fontId="8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116"/>
  <sheetViews>
    <sheetView zoomScaleNormal="100" workbookViewId="0">
      <pane ySplit="2" topLeftCell="A57" activePane="bottomLeft" state="frozen"/>
      <selection pane="bottomLeft" activeCell="J86" sqref="B86:J86"/>
    </sheetView>
  </sheetViews>
  <sheetFormatPr defaultColWidth="8.75" defaultRowHeight="12.95" customHeight="1"/>
  <cols>
    <col min="1" max="1" width="9.25" style="46" customWidth="1"/>
    <col min="2" max="2" width="48.75" style="46" customWidth="1"/>
    <col min="3" max="3" width="11.125" style="46" hidden="1" customWidth="1"/>
    <col min="4" max="4" width="12.875" style="46" customWidth="1"/>
    <col min="5" max="5" width="3.5" style="86" customWidth="1"/>
    <col min="6" max="6" width="10.5" style="46" customWidth="1"/>
    <col min="7" max="13" width="6.625" style="60" customWidth="1"/>
    <col min="14" max="14" width="6.625" style="54" customWidth="1"/>
    <col min="15" max="15" width="6.625" style="159" customWidth="1"/>
    <col min="16" max="16" width="30.5" style="32" customWidth="1"/>
    <col min="17" max="17" width="13.125" style="32" customWidth="1"/>
    <col min="18" max="18" width="30.125" style="32" customWidth="1"/>
    <col min="19" max="19" width="8.75" style="32"/>
    <col min="20" max="20" width="8.75" style="32" customWidth="1"/>
    <col min="21" max="16384" width="8.75" style="32"/>
  </cols>
  <sheetData>
    <row r="1" spans="1:18" ht="12.95" customHeight="1">
      <c r="A1" s="46" t="s">
        <v>430</v>
      </c>
      <c r="G1" s="145" t="s">
        <v>14</v>
      </c>
      <c r="H1" s="145" t="s">
        <v>366</v>
      </c>
      <c r="I1" s="145" t="s">
        <v>14</v>
      </c>
      <c r="J1" s="145" t="s">
        <v>15</v>
      </c>
      <c r="K1" s="145" t="s">
        <v>367</v>
      </c>
      <c r="L1" s="145" t="s">
        <v>473</v>
      </c>
      <c r="M1" s="151" t="s">
        <v>500</v>
      </c>
      <c r="N1" s="151" t="s">
        <v>368</v>
      </c>
      <c r="O1" s="151" t="s">
        <v>500</v>
      </c>
    </row>
    <row r="2" spans="1:18" ht="12.95" customHeight="1">
      <c r="A2" s="153" t="s">
        <v>1397</v>
      </c>
      <c r="B2" s="153" t="s">
        <v>1398</v>
      </c>
      <c r="C2" s="153" t="s">
        <v>1399</v>
      </c>
      <c r="D2" s="153" t="s">
        <v>1400</v>
      </c>
      <c r="E2" s="153"/>
      <c r="F2" s="154" t="s">
        <v>1401</v>
      </c>
      <c r="G2" s="160" t="s">
        <v>383</v>
      </c>
      <c r="H2" s="160" t="s">
        <v>382</v>
      </c>
      <c r="I2" s="160" t="s">
        <v>435</v>
      </c>
      <c r="J2" s="160" t="s">
        <v>434</v>
      </c>
      <c r="K2" s="160" t="s">
        <v>382</v>
      </c>
      <c r="L2" s="160" t="s">
        <v>474</v>
      </c>
      <c r="M2" s="160" t="s">
        <v>501</v>
      </c>
      <c r="N2" s="160" t="s">
        <v>448</v>
      </c>
      <c r="O2" s="160" t="s">
        <v>502</v>
      </c>
    </row>
    <row r="3" spans="1:18" ht="12.95" customHeight="1">
      <c r="A3" s="156" t="s">
        <v>689</v>
      </c>
      <c r="B3" s="25" t="s">
        <v>1164</v>
      </c>
      <c r="C3" s="156" t="s">
        <v>1293</v>
      </c>
      <c r="D3" s="156" t="s">
        <v>686</v>
      </c>
      <c r="E3" s="157">
        <v>1</v>
      </c>
      <c r="F3" s="162" t="s">
        <v>1111</v>
      </c>
      <c r="G3" s="87">
        <v>22</v>
      </c>
      <c r="H3" s="87">
        <v>22</v>
      </c>
      <c r="I3" s="87">
        <f t="shared" ref="I3:I34" si="0">G3-H3</f>
        <v>0</v>
      </c>
      <c r="J3" s="87">
        <v>22</v>
      </c>
      <c r="K3" s="87">
        <v>22</v>
      </c>
      <c r="L3" s="87">
        <f t="shared" ref="L3:L34" si="1">J3-K3</f>
        <v>0</v>
      </c>
      <c r="M3" s="87">
        <f t="shared" ref="M3:M34" si="2">J3-G3</f>
        <v>0</v>
      </c>
      <c r="N3" s="87">
        <f t="shared" ref="N3:N34" si="3">K3-H3</f>
        <v>0</v>
      </c>
      <c r="O3" s="87">
        <f t="shared" ref="O3:O34" si="4">L3-I3</f>
        <v>0</v>
      </c>
      <c r="P3" s="22"/>
      <c r="Q3" s="20"/>
      <c r="R3" s="20"/>
    </row>
    <row r="4" spans="1:18" ht="12.95" customHeight="1">
      <c r="A4" s="156" t="s">
        <v>703</v>
      </c>
      <c r="B4" s="25" t="s">
        <v>1180</v>
      </c>
      <c r="C4" s="156" t="s">
        <v>1293</v>
      </c>
      <c r="D4" s="156" t="s">
        <v>686</v>
      </c>
      <c r="E4" s="157">
        <v>1</v>
      </c>
      <c r="F4" s="162" t="s">
        <v>1111</v>
      </c>
      <c r="G4" s="87">
        <v>79</v>
      </c>
      <c r="H4" s="87">
        <v>79</v>
      </c>
      <c r="I4" s="87">
        <f t="shared" si="0"/>
        <v>0</v>
      </c>
      <c r="J4" s="87">
        <v>79</v>
      </c>
      <c r="K4" s="87">
        <v>79</v>
      </c>
      <c r="L4" s="87">
        <f t="shared" si="1"/>
        <v>0</v>
      </c>
      <c r="M4" s="87">
        <f t="shared" si="2"/>
        <v>0</v>
      </c>
      <c r="N4" s="87">
        <f t="shared" si="3"/>
        <v>0</v>
      </c>
      <c r="O4" s="87">
        <f t="shared" si="4"/>
        <v>0</v>
      </c>
      <c r="P4" s="22"/>
      <c r="Q4" s="20"/>
      <c r="R4" s="20"/>
    </row>
    <row r="5" spans="1:18" ht="12.95" customHeight="1">
      <c r="A5" s="156" t="s">
        <v>708</v>
      </c>
      <c r="B5" s="25" t="s">
        <v>52</v>
      </c>
      <c r="C5" s="156" t="s">
        <v>1293</v>
      </c>
      <c r="D5" s="156" t="s">
        <v>686</v>
      </c>
      <c r="E5" s="157">
        <v>1</v>
      </c>
      <c r="F5" s="162" t="s">
        <v>1111</v>
      </c>
      <c r="G5" s="87">
        <v>8</v>
      </c>
      <c r="H5" s="87">
        <v>8</v>
      </c>
      <c r="I5" s="87">
        <f t="shared" si="0"/>
        <v>0</v>
      </c>
      <c r="J5" s="87">
        <v>8</v>
      </c>
      <c r="K5" s="87">
        <v>8</v>
      </c>
      <c r="L5" s="87">
        <f t="shared" si="1"/>
        <v>0</v>
      </c>
      <c r="M5" s="87">
        <f t="shared" si="2"/>
        <v>0</v>
      </c>
      <c r="N5" s="87">
        <f t="shared" si="3"/>
        <v>0</v>
      </c>
      <c r="O5" s="87">
        <f t="shared" si="4"/>
        <v>0</v>
      </c>
      <c r="P5" s="22"/>
      <c r="Q5" s="20"/>
      <c r="R5" s="20"/>
    </row>
    <row r="6" spans="1:18" ht="12.95" customHeight="1">
      <c r="A6" s="156" t="s">
        <v>726</v>
      </c>
      <c r="B6" s="25" t="s">
        <v>53</v>
      </c>
      <c r="C6" s="156" t="s">
        <v>1293</v>
      </c>
      <c r="D6" s="156" t="s">
        <v>686</v>
      </c>
      <c r="E6" s="157">
        <v>1</v>
      </c>
      <c r="F6" s="162" t="s">
        <v>1111</v>
      </c>
      <c r="G6" s="87">
        <v>8</v>
      </c>
      <c r="H6" s="87">
        <v>6</v>
      </c>
      <c r="I6" s="87">
        <f t="shared" si="0"/>
        <v>2</v>
      </c>
      <c r="J6" s="87">
        <v>8</v>
      </c>
      <c r="K6" s="87">
        <v>6</v>
      </c>
      <c r="L6" s="87">
        <f t="shared" si="1"/>
        <v>2</v>
      </c>
      <c r="M6" s="87">
        <f t="shared" si="2"/>
        <v>0</v>
      </c>
      <c r="N6" s="87">
        <f t="shared" si="3"/>
        <v>0</v>
      </c>
      <c r="O6" s="87">
        <f t="shared" si="4"/>
        <v>0</v>
      </c>
      <c r="P6" s="22"/>
      <c r="Q6" s="20"/>
      <c r="R6" s="20"/>
    </row>
    <row r="7" spans="1:18" ht="12.95" customHeight="1">
      <c r="A7" s="156" t="s">
        <v>730</v>
      </c>
      <c r="B7" s="25" t="s">
        <v>54</v>
      </c>
      <c r="C7" s="156" t="s">
        <v>1293</v>
      </c>
      <c r="D7" s="156" t="s">
        <v>728</v>
      </c>
      <c r="E7" s="157">
        <v>1</v>
      </c>
      <c r="F7" s="162" t="s">
        <v>1111</v>
      </c>
      <c r="G7" s="87">
        <v>279</v>
      </c>
      <c r="H7" s="87">
        <v>279</v>
      </c>
      <c r="I7" s="87">
        <f t="shared" si="0"/>
        <v>0</v>
      </c>
      <c r="J7" s="87">
        <v>270</v>
      </c>
      <c r="K7" s="87">
        <v>270</v>
      </c>
      <c r="L7" s="87">
        <f t="shared" si="1"/>
        <v>0</v>
      </c>
      <c r="M7" s="87">
        <f t="shared" si="2"/>
        <v>-9</v>
      </c>
      <c r="N7" s="87">
        <f t="shared" si="3"/>
        <v>-9</v>
      </c>
      <c r="O7" s="87">
        <f t="shared" si="4"/>
        <v>0</v>
      </c>
      <c r="P7" s="22"/>
      <c r="Q7" s="20"/>
      <c r="R7" s="20"/>
    </row>
    <row r="8" spans="1:18" ht="12.95" customHeight="1">
      <c r="A8" s="156" t="s">
        <v>735</v>
      </c>
      <c r="B8" s="25" t="s">
        <v>1170</v>
      </c>
      <c r="C8" s="156" t="s">
        <v>1293</v>
      </c>
      <c r="D8" s="156" t="s">
        <v>728</v>
      </c>
      <c r="E8" s="157">
        <v>1</v>
      </c>
      <c r="F8" s="162" t="s">
        <v>1111</v>
      </c>
      <c r="G8" s="87">
        <v>12</v>
      </c>
      <c r="H8" s="87">
        <v>12</v>
      </c>
      <c r="I8" s="87">
        <f t="shared" si="0"/>
        <v>0</v>
      </c>
      <c r="J8" s="87">
        <v>12</v>
      </c>
      <c r="K8" s="87">
        <v>12</v>
      </c>
      <c r="L8" s="87">
        <f t="shared" si="1"/>
        <v>0</v>
      </c>
      <c r="M8" s="87">
        <f t="shared" si="2"/>
        <v>0</v>
      </c>
      <c r="N8" s="87">
        <f t="shared" si="3"/>
        <v>0</v>
      </c>
      <c r="O8" s="87">
        <f t="shared" si="4"/>
        <v>0</v>
      </c>
      <c r="P8" s="22"/>
      <c r="Q8" s="20"/>
      <c r="R8" s="20"/>
    </row>
    <row r="9" spans="1:18" ht="12.95" customHeight="1">
      <c r="A9" s="156" t="s">
        <v>754</v>
      </c>
      <c r="B9" s="25" t="s">
        <v>55</v>
      </c>
      <c r="C9" s="156" t="s">
        <v>1293</v>
      </c>
      <c r="D9" s="156" t="s">
        <v>728</v>
      </c>
      <c r="E9" s="157">
        <v>1</v>
      </c>
      <c r="F9" s="162" t="s">
        <v>1111</v>
      </c>
      <c r="G9" s="87">
        <v>30</v>
      </c>
      <c r="H9" s="87">
        <v>30</v>
      </c>
      <c r="I9" s="87">
        <f t="shared" si="0"/>
        <v>0</v>
      </c>
      <c r="J9" s="87">
        <v>30</v>
      </c>
      <c r="K9" s="87">
        <v>30</v>
      </c>
      <c r="L9" s="87">
        <f t="shared" si="1"/>
        <v>0</v>
      </c>
      <c r="M9" s="87">
        <f t="shared" si="2"/>
        <v>0</v>
      </c>
      <c r="N9" s="87">
        <f t="shared" si="3"/>
        <v>0</v>
      </c>
      <c r="O9" s="87">
        <f t="shared" si="4"/>
        <v>0</v>
      </c>
      <c r="P9" s="22"/>
      <c r="Q9" s="20"/>
      <c r="R9" s="20"/>
    </row>
    <row r="10" spans="1:18" ht="12.95" customHeight="1">
      <c r="A10" s="156" t="s">
        <v>945</v>
      </c>
      <c r="B10" s="25" t="s">
        <v>363</v>
      </c>
      <c r="C10" s="156" t="s">
        <v>1293</v>
      </c>
      <c r="D10" s="156" t="s">
        <v>686</v>
      </c>
      <c r="E10" s="157">
        <v>1</v>
      </c>
      <c r="F10" s="162" t="s">
        <v>1111</v>
      </c>
      <c r="G10" s="87">
        <v>3</v>
      </c>
      <c r="H10" s="87">
        <v>3</v>
      </c>
      <c r="I10" s="87">
        <f t="shared" si="0"/>
        <v>0</v>
      </c>
      <c r="J10" s="87">
        <v>3</v>
      </c>
      <c r="K10" s="87">
        <v>3</v>
      </c>
      <c r="L10" s="87">
        <f t="shared" si="1"/>
        <v>0</v>
      </c>
      <c r="M10" s="87">
        <f t="shared" si="2"/>
        <v>0</v>
      </c>
      <c r="N10" s="87">
        <f t="shared" si="3"/>
        <v>0</v>
      </c>
      <c r="O10" s="87">
        <f t="shared" si="4"/>
        <v>0</v>
      </c>
      <c r="P10" s="22"/>
      <c r="Q10" s="20"/>
      <c r="R10" s="20"/>
    </row>
    <row r="11" spans="1:18" ht="12.95" customHeight="1">
      <c r="A11" s="156">
        <v>12829387</v>
      </c>
      <c r="B11" s="25" t="s">
        <v>1411</v>
      </c>
      <c r="C11" s="156" t="s">
        <v>1293</v>
      </c>
      <c r="D11" s="156" t="s">
        <v>1383</v>
      </c>
      <c r="E11" s="157">
        <v>2</v>
      </c>
      <c r="F11" s="163" t="s">
        <v>1112</v>
      </c>
      <c r="G11" s="89">
        <v>78</v>
      </c>
      <c r="H11" s="89">
        <v>78</v>
      </c>
      <c r="I11" s="87">
        <f t="shared" si="0"/>
        <v>0</v>
      </c>
      <c r="J11" s="89">
        <v>0</v>
      </c>
      <c r="K11" s="52">
        <v>0</v>
      </c>
      <c r="L11" s="52">
        <f t="shared" si="1"/>
        <v>0</v>
      </c>
      <c r="M11" s="87">
        <f t="shared" si="2"/>
        <v>-78</v>
      </c>
      <c r="N11" s="87">
        <f t="shared" si="3"/>
        <v>-78</v>
      </c>
      <c r="O11" s="87">
        <f t="shared" si="4"/>
        <v>0</v>
      </c>
      <c r="P11" s="22" t="s">
        <v>1412</v>
      </c>
      <c r="Q11" s="28"/>
      <c r="R11" s="2"/>
    </row>
    <row r="12" spans="1:18" ht="12.95" customHeight="1">
      <c r="A12" s="156" t="s">
        <v>687</v>
      </c>
      <c r="B12" s="25" t="s">
        <v>1174</v>
      </c>
      <c r="C12" s="156" t="s">
        <v>1293</v>
      </c>
      <c r="D12" s="156" t="s">
        <v>686</v>
      </c>
      <c r="E12" s="157">
        <v>2</v>
      </c>
      <c r="F12" s="163" t="s">
        <v>1112</v>
      </c>
      <c r="G12" s="89">
        <v>52</v>
      </c>
      <c r="H12" s="89">
        <v>52</v>
      </c>
      <c r="I12" s="87">
        <f t="shared" si="0"/>
        <v>0</v>
      </c>
      <c r="J12" s="89">
        <v>52</v>
      </c>
      <c r="K12" s="52">
        <v>52</v>
      </c>
      <c r="L12" s="52">
        <f t="shared" si="1"/>
        <v>0</v>
      </c>
      <c r="M12" s="87">
        <f t="shared" si="2"/>
        <v>0</v>
      </c>
      <c r="N12" s="87">
        <f t="shared" si="3"/>
        <v>0</v>
      </c>
      <c r="O12" s="87">
        <f t="shared" si="4"/>
        <v>0</v>
      </c>
      <c r="P12" s="22"/>
      <c r="Q12" s="28"/>
      <c r="R12" s="2"/>
    </row>
    <row r="13" spans="1:18" ht="12.95" customHeight="1">
      <c r="A13" s="156" t="s">
        <v>689</v>
      </c>
      <c r="B13" s="25" t="s">
        <v>1164</v>
      </c>
      <c r="C13" s="156" t="s">
        <v>1293</v>
      </c>
      <c r="D13" s="156" t="s">
        <v>686</v>
      </c>
      <c r="E13" s="157">
        <v>2</v>
      </c>
      <c r="F13" s="163" t="s">
        <v>1112</v>
      </c>
      <c r="G13" s="89">
        <v>360</v>
      </c>
      <c r="H13" s="89">
        <v>360</v>
      </c>
      <c r="I13" s="87">
        <f t="shared" si="0"/>
        <v>0</v>
      </c>
      <c r="J13" s="89">
        <v>360</v>
      </c>
      <c r="K13" s="52">
        <v>360</v>
      </c>
      <c r="L13" s="52">
        <f t="shared" si="1"/>
        <v>0</v>
      </c>
      <c r="M13" s="87">
        <f t="shared" si="2"/>
        <v>0</v>
      </c>
      <c r="N13" s="87">
        <f t="shared" si="3"/>
        <v>0</v>
      </c>
      <c r="O13" s="87">
        <f t="shared" si="4"/>
        <v>0</v>
      </c>
      <c r="P13" s="22"/>
      <c r="Q13" s="28"/>
      <c r="R13" s="2"/>
    </row>
    <row r="14" spans="1:18" ht="12.95" customHeight="1">
      <c r="A14" s="156" t="s">
        <v>703</v>
      </c>
      <c r="B14" s="25" t="s">
        <v>1162</v>
      </c>
      <c r="C14" s="156" t="s">
        <v>1293</v>
      </c>
      <c r="D14" s="156" t="s">
        <v>686</v>
      </c>
      <c r="E14" s="157">
        <v>2</v>
      </c>
      <c r="F14" s="163" t="s">
        <v>1112</v>
      </c>
      <c r="G14" s="89">
        <v>43</v>
      </c>
      <c r="H14" s="89">
        <v>43</v>
      </c>
      <c r="I14" s="87">
        <f t="shared" si="0"/>
        <v>0</v>
      </c>
      <c r="J14" s="89">
        <v>43</v>
      </c>
      <c r="K14" s="52">
        <v>43</v>
      </c>
      <c r="L14" s="52">
        <f t="shared" si="1"/>
        <v>0</v>
      </c>
      <c r="M14" s="87">
        <f t="shared" si="2"/>
        <v>0</v>
      </c>
      <c r="N14" s="87">
        <f t="shared" si="3"/>
        <v>0</v>
      </c>
      <c r="O14" s="87">
        <f t="shared" si="4"/>
        <v>0</v>
      </c>
      <c r="P14" s="22"/>
      <c r="Q14" s="28"/>
      <c r="R14" s="2"/>
    </row>
    <row r="15" spans="1:18" ht="12.95" customHeight="1">
      <c r="A15" s="156" t="s">
        <v>704</v>
      </c>
      <c r="B15" s="25" t="s">
        <v>1171</v>
      </c>
      <c r="C15" s="156" t="s">
        <v>1293</v>
      </c>
      <c r="D15" s="156" t="s">
        <v>686</v>
      </c>
      <c r="E15" s="157">
        <v>2</v>
      </c>
      <c r="F15" s="163" t="s">
        <v>1112</v>
      </c>
      <c r="G15" s="89">
        <v>149</v>
      </c>
      <c r="H15" s="89">
        <v>141</v>
      </c>
      <c r="I15" s="87">
        <f t="shared" si="0"/>
        <v>8</v>
      </c>
      <c r="J15" s="89">
        <v>149</v>
      </c>
      <c r="K15" s="52">
        <v>149</v>
      </c>
      <c r="L15" s="52">
        <f t="shared" si="1"/>
        <v>0</v>
      </c>
      <c r="M15" s="87">
        <f t="shared" si="2"/>
        <v>0</v>
      </c>
      <c r="N15" s="87">
        <f t="shared" si="3"/>
        <v>8</v>
      </c>
      <c r="O15" s="87">
        <f t="shared" si="4"/>
        <v>-8</v>
      </c>
      <c r="P15" s="22"/>
      <c r="Q15" s="28"/>
      <c r="R15" s="2"/>
    </row>
    <row r="16" spans="1:18" ht="12.95" customHeight="1">
      <c r="A16" s="156" t="s">
        <v>706</v>
      </c>
      <c r="B16" s="25" t="s">
        <v>1288</v>
      </c>
      <c r="C16" s="156" t="s">
        <v>1293</v>
      </c>
      <c r="D16" s="156" t="s">
        <v>686</v>
      </c>
      <c r="E16" s="157">
        <v>2</v>
      </c>
      <c r="F16" s="163" t="s">
        <v>1112</v>
      </c>
      <c r="G16" s="89">
        <v>99</v>
      </c>
      <c r="H16" s="89">
        <v>99</v>
      </c>
      <c r="I16" s="87">
        <f t="shared" si="0"/>
        <v>0</v>
      </c>
      <c r="J16" s="89">
        <v>99</v>
      </c>
      <c r="K16" s="52">
        <v>99</v>
      </c>
      <c r="L16" s="52">
        <f t="shared" si="1"/>
        <v>0</v>
      </c>
      <c r="M16" s="87">
        <f t="shared" si="2"/>
        <v>0</v>
      </c>
      <c r="N16" s="87">
        <f t="shared" si="3"/>
        <v>0</v>
      </c>
      <c r="O16" s="87">
        <f t="shared" si="4"/>
        <v>0</v>
      </c>
      <c r="P16" s="22"/>
      <c r="Q16" s="28"/>
      <c r="R16" s="2"/>
    </row>
    <row r="17" spans="1:18" ht="12.95" customHeight="1">
      <c r="A17" s="156" t="s">
        <v>708</v>
      </c>
      <c r="B17" s="25" t="s">
        <v>52</v>
      </c>
      <c r="C17" s="156" t="s">
        <v>1293</v>
      </c>
      <c r="D17" s="156" t="s">
        <v>686</v>
      </c>
      <c r="E17" s="157">
        <v>2</v>
      </c>
      <c r="F17" s="163" t="s">
        <v>1112</v>
      </c>
      <c r="G17" s="89">
        <v>392</v>
      </c>
      <c r="H17" s="89">
        <v>392</v>
      </c>
      <c r="I17" s="87">
        <f t="shared" si="0"/>
        <v>0</v>
      </c>
      <c r="J17" s="89">
        <v>392</v>
      </c>
      <c r="K17" s="52">
        <v>367</v>
      </c>
      <c r="L17" s="52">
        <f t="shared" si="1"/>
        <v>25</v>
      </c>
      <c r="M17" s="87">
        <f t="shared" si="2"/>
        <v>0</v>
      </c>
      <c r="N17" s="87">
        <f t="shared" si="3"/>
        <v>-25</v>
      </c>
      <c r="O17" s="87">
        <f t="shared" si="4"/>
        <v>25</v>
      </c>
      <c r="P17" s="22"/>
      <c r="Q17" s="28"/>
      <c r="R17" s="2"/>
    </row>
    <row r="18" spans="1:18" ht="12.95" customHeight="1">
      <c r="A18" s="156" t="s">
        <v>709</v>
      </c>
      <c r="B18" s="25" t="s">
        <v>110</v>
      </c>
      <c r="C18" s="156" t="s">
        <v>1293</v>
      </c>
      <c r="D18" s="156" t="s">
        <v>686</v>
      </c>
      <c r="E18" s="157">
        <v>2</v>
      </c>
      <c r="F18" s="163" t="s">
        <v>1112</v>
      </c>
      <c r="G18" s="89">
        <v>29</v>
      </c>
      <c r="H18" s="89">
        <v>29</v>
      </c>
      <c r="I18" s="87">
        <f t="shared" si="0"/>
        <v>0</v>
      </c>
      <c r="J18" s="89">
        <v>29</v>
      </c>
      <c r="K18" s="52">
        <v>29</v>
      </c>
      <c r="L18" s="52">
        <f t="shared" si="1"/>
        <v>0</v>
      </c>
      <c r="M18" s="87">
        <f t="shared" si="2"/>
        <v>0</v>
      </c>
      <c r="N18" s="87">
        <f t="shared" si="3"/>
        <v>0</v>
      </c>
      <c r="O18" s="87">
        <f t="shared" si="4"/>
        <v>0</v>
      </c>
      <c r="P18" s="22"/>
      <c r="Q18" s="28"/>
      <c r="R18" s="2"/>
    </row>
    <row r="19" spans="1:18" ht="12.95" customHeight="1">
      <c r="A19" s="156" t="s">
        <v>711</v>
      </c>
      <c r="B19" s="25" t="s">
        <v>111</v>
      </c>
      <c r="C19" s="156" t="s">
        <v>1293</v>
      </c>
      <c r="D19" s="156" t="s">
        <v>686</v>
      </c>
      <c r="E19" s="157">
        <v>2</v>
      </c>
      <c r="F19" s="163" t="s">
        <v>1112</v>
      </c>
      <c r="G19" s="89">
        <v>59</v>
      </c>
      <c r="H19" s="89">
        <v>59</v>
      </c>
      <c r="I19" s="87">
        <f t="shared" si="0"/>
        <v>0</v>
      </c>
      <c r="J19" s="89">
        <v>59</v>
      </c>
      <c r="K19" s="52">
        <v>59</v>
      </c>
      <c r="L19" s="52">
        <f t="shared" si="1"/>
        <v>0</v>
      </c>
      <c r="M19" s="87">
        <f t="shared" si="2"/>
        <v>0</v>
      </c>
      <c r="N19" s="87">
        <f t="shared" si="3"/>
        <v>0</v>
      </c>
      <c r="O19" s="87">
        <f t="shared" si="4"/>
        <v>0</v>
      </c>
      <c r="P19" s="22"/>
      <c r="Q19" s="28"/>
      <c r="R19" s="2"/>
    </row>
    <row r="20" spans="1:18" ht="12.95" customHeight="1">
      <c r="A20" s="156" t="s">
        <v>716</v>
      </c>
      <c r="B20" s="25" t="s">
        <v>1169</v>
      </c>
      <c r="C20" s="156" t="s">
        <v>1293</v>
      </c>
      <c r="D20" s="156" t="s">
        <v>686</v>
      </c>
      <c r="E20" s="157">
        <v>2</v>
      </c>
      <c r="F20" s="163" t="s">
        <v>1112</v>
      </c>
      <c r="G20" s="89">
        <v>112</v>
      </c>
      <c r="H20" s="89">
        <v>112</v>
      </c>
      <c r="I20" s="87">
        <f t="shared" si="0"/>
        <v>0</v>
      </c>
      <c r="J20" s="89">
        <v>94</v>
      </c>
      <c r="K20" s="52">
        <v>94</v>
      </c>
      <c r="L20" s="52">
        <f t="shared" si="1"/>
        <v>0</v>
      </c>
      <c r="M20" s="87">
        <f t="shared" si="2"/>
        <v>-18</v>
      </c>
      <c r="N20" s="87">
        <f t="shared" si="3"/>
        <v>-18</v>
      </c>
      <c r="O20" s="87">
        <f t="shared" si="4"/>
        <v>0</v>
      </c>
      <c r="P20" s="22"/>
      <c r="Q20" s="28"/>
      <c r="R20" s="2"/>
    </row>
    <row r="21" spans="1:18" ht="12.95" customHeight="1">
      <c r="A21" s="156" t="s">
        <v>719</v>
      </c>
      <c r="B21" s="25" t="s">
        <v>112</v>
      </c>
      <c r="C21" s="156" t="s">
        <v>1293</v>
      </c>
      <c r="D21" s="156" t="s">
        <v>686</v>
      </c>
      <c r="E21" s="157">
        <v>2</v>
      </c>
      <c r="F21" s="163" t="s">
        <v>1112</v>
      </c>
      <c r="G21" s="89">
        <v>78</v>
      </c>
      <c r="H21" s="89">
        <v>78</v>
      </c>
      <c r="I21" s="87">
        <f t="shared" si="0"/>
        <v>0</v>
      </c>
      <c r="J21" s="89">
        <v>78</v>
      </c>
      <c r="K21" s="52">
        <v>78</v>
      </c>
      <c r="L21" s="52">
        <f t="shared" si="1"/>
        <v>0</v>
      </c>
      <c r="M21" s="87">
        <f t="shared" si="2"/>
        <v>0</v>
      </c>
      <c r="N21" s="87">
        <f t="shared" si="3"/>
        <v>0</v>
      </c>
      <c r="O21" s="87">
        <f t="shared" si="4"/>
        <v>0</v>
      </c>
      <c r="P21" s="22"/>
      <c r="Q21" s="28"/>
      <c r="R21" s="2"/>
    </row>
    <row r="22" spans="1:18" ht="12.95" customHeight="1">
      <c r="A22" s="156" t="s">
        <v>720</v>
      </c>
      <c r="B22" s="25" t="s">
        <v>1410</v>
      </c>
      <c r="C22" s="156" t="s">
        <v>1293</v>
      </c>
      <c r="D22" s="156" t="s">
        <v>686</v>
      </c>
      <c r="E22" s="157">
        <v>2</v>
      </c>
      <c r="F22" s="163" t="s">
        <v>1112</v>
      </c>
      <c r="G22" s="89">
        <v>0</v>
      </c>
      <c r="H22" s="89">
        <v>0</v>
      </c>
      <c r="I22" s="87">
        <f t="shared" si="0"/>
        <v>0</v>
      </c>
      <c r="J22" s="88">
        <v>104</v>
      </c>
      <c r="K22" s="88">
        <v>88</v>
      </c>
      <c r="L22" s="52">
        <f t="shared" si="1"/>
        <v>16</v>
      </c>
      <c r="M22" s="87">
        <f t="shared" si="2"/>
        <v>104</v>
      </c>
      <c r="N22" s="87">
        <f t="shared" si="3"/>
        <v>88</v>
      </c>
      <c r="O22" s="87">
        <f t="shared" si="4"/>
        <v>16</v>
      </c>
      <c r="R22" s="2"/>
    </row>
    <row r="23" spans="1:18" ht="12.95" customHeight="1">
      <c r="A23" s="156" t="s">
        <v>723</v>
      </c>
      <c r="B23" s="25" t="s">
        <v>113</v>
      </c>
      <c r="C23" s="156" t="s">
        <v>1293</v>
      </c>
      <c r="D23" s="156" t="s">
        <v>686</v>
      </c>
      <c r="E23" s="157">
        <v>2</v>
      </c>
      <c r="F23" s="163" t="s">
        <v>1112</v>
      </c>
      <c r="G23" s="89">
        <v>46</v>
      </c>
      <c r="H23" s="89">
        <v>46</v>
      </c>
      <c r="I23" s="87">
        <f t="shared" si="0"/>
        <v>0</v>
      </c>
      <c r="J23" s="89">
        <v>46</v>
      </c>
      <c r="K23" s="52">
        <v>46</v>
      </c>
      <c r="L23" s="52">
        <f t="shared" si="1"/>
        <v>0</v>
      </c>
      <c r="M23" s="87">
        <f t="shared" si="2"/>
        <v>0</v>
      </c>
      <c r="N23" s="87">
        <f t="shared" si="3"/>
        <v>0</v>
      </c>
      <c r="O23" s="87">
        <f t="shared" si="4"/>
        <v>0</v>
      </c>
      <c r="P23" s="22"/>
      <c r="Q23" s="28"/>
      <c r="R23" s="2"/>
    </row>
    <row r="24" spans="1:18" ht="12.95" customHeight="1">
      <c r="A24" s="156" t="s">
        <v>726</v>
      </c>
      <c r="B24" s="25" t="s">
        <v>53</v>
      </c>
      <c r="C24" s="156" t="s">
        <v>1293</v>
      </c>
      <c r="D24" s="156" t="s">
        <v>686</v>
      </c>
      <c r="E24" s="157">
        <v>2</v>
      </c>
      <c r="F24" s="163" t="s">
        <v>1112</v>
      </c>
      <c r="G24" s="89">
        <v>299</v>
      </c>
      <c r="H24" s="89">
        <v>295</v>
      </c>
      <c r="I24" s="87">
        <f t="shared" si="0"/>
        <v>4</v>
      </c>
      <c r="J24" s="89">
        <v>299</v>
      </c>
      <c r="K24" s="52">
        <v>295</v>
      </c>
      <c r="L24" s="52">
        <f t="shared" si="1"/>
        <v>4</v>
      </c>
      <c r="M24" s="87">
        <f t="shared" si="2"/>
        <v>0</v>
      </c>
      <c r="N24" s="87">
        <f t="shared" si="3"/>
        <v>0</v>
      </c>
      <c r="O24" s="87">
        <f t="shared" si="4"/>
        <v>0</v>
      </c>
      <c r="P24" s="22"/>
      <c r="Q24" s="28"/>
      <c r="R24" s="2"/>
    </row>
    <row r="25" spans="1:18" ht="12.95" customHeight="1">
      <c r="A25" s="156" t="s">
        <v>727</v>
      </c>
      <c r="B25" s="25" t="s">
        <v>1173</v>
      </c>
      <c r="C25" s="156" t="s">
        <v>1293</v>
      </c>
      <c r="D25" s="156" t="s">
        <v>686</v>
      </c>
      <c r="E25" s="157">
        <v>2</v>
      </c>
      <c r="F25" s="163" t="s">
        <v>1112</v>
      </c>
      <c r="G25" s="89">
        <v>58</v>
      </c>
      <c r="H25" s="89">
        <v>58</v>
      </c>
      <c r="I25" s="87">
        <f t="shared" si="0"/>
        <v>0</v>
      </c>
      <c r="J25" s="89">
        <v>58</v>
      </c>
      <c r="K25" s="52">
        <v>58</v>
      </c>
      <c r="L25" s="52">
        <f t="shared" si="1"/>
        <v>0</v>
      </c>
      <c r="M25" s="87">
        <f t="shared" si="2"/>
        <v>0</v>
      </c>
      <c r="N25" s="87">
        <f t="shared" si="3"/>
        <v>0</v>
      </c>
      <c r="O25" s="87">
        <f t="shared" si="4"/>
        <v>0</v>
      </c>
      <c r="P25" s="22"/>
      <c r="Q25" s="28"/>
      <c r="R25" s="2"/>
    </row>
    <row r="26" spans="1:18" ht="12.95" customHeight="1">
      <c r="A26" s="156" t="s">
        <v>729</v>
      </c>
      <c r="B26" s="25" t="s">
        <v>114</v>
      </c>
      <c r="C26" s="156" t="s">
        <v>1293</v>
      </c>
      <c r="D26" s="156" t="s">
        <v>728</v>
      </c>
      <c r="E26" s="157">
        <v>2</v>
      </c>
      <c r="F26" s="163" t="s">
        <v>1112</v>
      </c>
      <c r="G26" s="89">
        <v>49</v>
      </c>
      <c r="H26" s="89">
        <v>49</v>
      </c>
      <c r="I26" s="87">
        <f t="shared" si="0"/>
        <v>0</v>
      </c>
      <c r="J26" s="89">
        <v>49</v>
      </c>
      <c r="K26" s="52">
        <v>49</v>
      </c>
      <c r="L26" s="52">
        <f t="shared" si="1"/>
        <v>0</v>
      </c>
      <c r="M26" s="87">
        <f t="shared" si="2"/>
        <v>0</v>
      </c>
      <c r="N26" s="87">
        <f t="shared" si="3"/>
        <v>0</v>
      </c>
      <c r="O26" s="87">
        <f t="shared" si="4"/>
        <v>0</v>
      </c>
      <c r="P26" s="22"/>
      <c r="Q26" s="28"/>
      <c r="R26" s="2"/>
    </row>
    <row r="27" spans="1:18" ht="12.95" customHeight="1">
      <c r="A27" s="156" t="s">
        <v>730</v>
      </c>
      <c r="B27" s="25" t="s">
        <v>54</v>
      </c>
      <c r="C27" s="156" t="s">
        <v>1293</v>
      </c>
      <c r="D27" s="156" t="s">
        <v>728</v>
      </c>
      <c r="E27" s="157">
        <v>2</v>
      </c>
      <c r="F27" s="163" t="s">
        <v>1112</v>
      </c>
      <c r="G27" s="89">
        <v>321</v>
      </c>
      <c r="H27" s="89">
        <v>321</v>
      </c>
      <c r="I27" s="87">
        <f t="shared" si="0"/>
        <v>0</v>
      </c>
      <c r="J27" s="89">
        <v>330</v>
      </c>
      <c r="K27" s="52">
        <v>324</v>
      </c>
      <c r="L27" s="52">
        <f t="shared" si="1"/>
        <v>6</v>
      </c>
      <c r="M27" s="87">
        <f t="shared" si="2"/>
        <v>9</v>
      </c>
      <c r="N27" s="87">
        <f t="shared" si="3"/>
        <v>3</v>
      </c>
      <c r="O27" s="87">
        <f t="shared" si="4"/>
        <v>6</v>
      </c>
      <c r="P27" s="22"/>
      <c r="Q27" s="28"/>
      <c r="R27" s="2"/>
    </row>
    <row r="28" spans="1:18" ht="12.95" customHeight="1">
      <c r="A28" s="156" t="s">
        <v>731</v>
      </c>
      <c r="B28" s="25" t="s">
        <v>115</v>
      </c>
      <c r="C28" s="156" t="s">
        <v>1293</v>
      </c>
      <c r="D28" s="156" t="s">
        <v>728</v>
      </c>
      <c r="E28" s="157">
        <v>2</v>
      </c>
      <c r="F28" s="163" t="s">
        <v>1112</v>
      </c>
      <c r="G28" s="89">
        <v>59</v>
      </c>
      <c r="H28" s="89">
        <v>59</v>
      </c>
      <c r="I28" s="87">
        <f t="shared" si="0"/>
        <v>0</v>
      </c>
      <c r="J28" s="89">
        <v>59</v>
      </c>
      <c r="K28" s="52">
        <v>59</v>
      </c>
      <c r="L28" s="52">
        <f t="shared" si="1"/>
        <v>0</v>
      </c>
      <c r="M28" s="87">
        <f t="shared" si="2"/>
        <v>0</v>
      </c>
      <c r="N28" s="87">
        <f t="shared" si="3"/>
        <v>0</v>
      </c>
      <c r="O28" s="87">
        <f t="shared" si="4"/>
        <v>0</v>
      </c>
      <c r="P28" s="22"/>
      <c r="Q28" s="28"/>
      <c r="R28" s="2"/>
    </row>
    <row r="29" spans="1:18" ht="12.95" customHeight="1">
      <c r="A29" s="156" t="s">
        <v>735</v>
      </c>
      <c r="B29" s="25" t="s">
        <v>1170</v>
      </c>
      <c r="C29" s="156" t="s">
        <v>1293</v>
      </c>
      <c r="D29" s="156" t="s">
        <v>728</v>
      </c>
      <c r="E29" s="157">
        <v>2</v>
      </c>
      <c r="F29" s="163" t="s">
        <v>1112</v>
      </c>
      <c r="G29" s="89">
        <v>162</v>
      </c>
      <c r="H29" s="89">
        <v>162</v>
      </c>
      <c r="I29" s="87">
        <f t="shared" si="0"/>
        <v>0</v>
      </c>
      <c r="J29" s="89">
        <v>162</v>
      </c>
      <c r="K29" s="52">
        <v>162</v>
      </c>
      <c r="L29" s="52">
        <f t="shared" si="1"/>
        <v>0</v>
      </c>
      <c r="M29" s="87">
        <f t="shared" si="2"/>
        <v>0</v>
      </c>
      <c r="N29" s="87">
        <f t="shared" si="3"/>
        <v>0</v>
      </c>
      <c r="O29" s="87">
        <f t="shared" si="4"/>
        <v>0</v>
      </c>
      <c r="P29" s="22"/>
      <c r="Q29" s="28"/>
      <c r="R29" s="2"/>
    </row>
    <row r="30" spans="1:18" ht="12.95" customHeight="1">
      <c r="A30" s="156" t="s">
        <v>739</v>
      </c>
      <c r="B30" s="25" t="s">
        <v>1167</v>
      </c>
      <c r="C30" s="156" t="s">
        <v>1293</v>
      </c>
      <c r="D30" s="156" t="s">
        <v>728</v>
      </c>
      <c r="E30" s="157">
        <v>2</v>
      </c>
      <c r="F30" s="163" t="s">
        <v>1112</v>
      </c>
      <c r="G30" s="89">
        <v>113</v>
      </c>
      <c r="H30" s="89">
        <v>113</v>
      </c>
      <c r="I30" s="87">
        <f t="shared" si="0"/>
        <v>0</v>
      </c>
      <c r="J30" s="89">
        <v>113</v>
      </c>
      <c r="K30" s="52">
        <v>113</v>
      </c>
      <c r="L30" s="52">
        <f t="shared" si="1"/>
        <v>0</v>
      </c>
      <c r="M30" s="87">
        <f t="shared" si="2"/>
        <v>0</v>
      </c>
      <c r="N30" s="87">
        <f t="shared" si="3"/>
        <v>0</v>
      </c>
      <c r="O30" s="87">
        <f t="shared" si="4"/>
        <v>0</v>
      </c>
      <c r="P30" s="22"/>
      <c r="Q30" s="28"/>
      <c r="R30" s="2"/>
    </row>
    <row r="31" spans="1:18" ht="12.95" customHeight="1">
      <c r="A31" s="156" t="s">
        <v>740</v>
      </c>
      <c r="B31" s="25" t="s">
        <v>1175</v>
      </c>
      <c r="C31" s="156" t="s">
        <v>1293</v>
      </c>
      <c r="D31" s="156" t="s">
        <v>728</v>
      </c>
      <c r="E31" s="157">
        <v>2</v>
      </c>
      <c r="F31" s="163" t="s">
        <v>1112</v>
      </c>
      <c r="G31" s="89">
        <v>82</v>
      </c>
      <c r="H31" s="89">
        <v>82</v>
      </c>
      <c r="I31" s="87">
        <f t="shared" si="0"/>
        <v>0</v>
      </c>
      <c r="J31" s="89">
        <v>40</v>
      </c>
      <c r="K31" s="52">
        <v>40</v>
      </c>
      <c r="L31" s="52">
        <f t="shared" si="1"/>
        <v>0</v>
      </c>
      <c r="M31" s="87">
        <f t="shared" si="2"/>
        <v>-42</v>
      </c>
      <c r="N31" s="87">
        <f t="shared" si="3"/>
        <v>-42</v>
      </c>
      <c r="O31" s="87">
        <f t="shared" si="4"/>
        <v>0</v>
      </c>
      <c r="P31" s="22"/>
      <c r="Q31" s="28"/>
      <c r="R31" s="2"/>
    </row>
    <row r="32" spans="1:18" ht="12.95" customHeight="1">
      <c r="A32" s="156" t="s">
        <v>754</v>
      </c>
      <c r="B32" s="25" t="s">
        <v>55</v>
      </c>
      <c r="C32" s="156" t="s">
        <v>1293</v>
      </c>
      <c r="D32" s="156" t="s">
        <v>728</v>
      </c>
      <c r="E32" s="157">
        <v>2</v>
      </c>
      <c r="F32" s="163" t="s">
        <v>1112</v>
      </c>
      <c r="G32" s="89">
        <v>315</v>
      </c>
      <c r="H32" s="89">
        <v>315</v>
      </c>
      <c r="I32" s="87">
        <f t="shared" si="0"/>
        <v>0</v>
      </c>
      <c r="J32" s="89">
        <v>315</v>
      </c>
      <c r="K32" s="52">
        <v>315</v>
      </c>
      <c r="L32" s="52">
        <f t="shared" si="1"/>
        <v>0</v>
      </c>
      <c r="M32" s="87">
        <f t="shared" si="2"/>
        <v>0</v>
      </c>
      <c r="N32" s="87">
        <f t="shared" si="3"/>
        <v>0</v>
      </c>
      <c r="O32" s="87">
        <f t="shared" si="4"/>
        <v>0</v>
      </c>
      <c r="P32" s="22"/>
      <c r="Q32" s="28"/>
      <c r="R32" s="2"/>
    </row>
    <row r="33" spans="1:18" ht="12.95" customHeight="1">
      <c r="A33" s="156" t="s">
        <v>757</v>
      </c>
      <c r="B33" s="25" t="s">
        <v>116</v>
      </c>
      <c r="C33" s="156" t="s">
        <v>1293</v>
      </c>
      <c r="D33" s="156" t="s">
        <v>756</v>
      </c>
      <c r="E33" s="157">
        <v>2</v>
      </c>
      <c r="F33" s="163" t="s">
        <v>1112</v>
      </c>
      <c r="G33" s="89">
        <v>171</v>
      </c>
      <c r="H33" s="89">
        <v>164</v>
      </c>
      <c r="I33" s="87">
        <f t="shared" si="0"/>
        <v>7</v>
      </c>
      <c r="J33" s="89">
        <v>165</v>
      </c>
      <c r="K33" s="52">
        <v>144</v>
      </c>
      <c r="L33" s="52">
        <f t="shared" si="1"/>
        <v>21</v>
      </c>
      <c r="M33" s="87">
        <f t="shared" si="2"/>
        <v>-6</v>
      </c>
      <c r="N33" s="87">
        <f t="shared" si="3"/>
        <v>-20</v>
      </c>
      <c r="O33" s="87">
        <f t="shared" si="4"/>
        <v>14</v>
      </c>
      <c r="P33" s="22"/>
      <c r="Q33" s="28"/>
      <c r="R33" s="2"/>
    </row>
    <row r="34" spans="1:18" ht="12.95" customHeight="1">
      <c r="A34" s="156" t="s">
        <v>760</v>
      </c>
      <c r="B34" s="25" t="s">
        <v>117</v>
      </c>
      <c r="C34" s="156" t="s">
        <v>1293</v>
      </c>
      <c r="D34" s="156" t="s">
        <v>756</v>
      </c>
      <c r="E34" s="157">
        <v>2</v>
      </c>
      <c r="F34" s="163" t="s">
        <v>1112</v>
      </c>
      <c r="G34" s="89">
        <v>168</v>
      </c>
      <c r="H34" s="89">
        <v>142</v>
      </c>
      <c r="I34" s="87">
        <f t="shared" si="0"/>
        <v>26</v>
      </c>
      <c r="J34" s="89">
        <v>148</v>
      </c>
      <c r="K34" s="52">
        <v>141</v>
      </c>
      <c r="L34" s="52">
        <f t="shared" si="1"/>
        <v>7</v>
      </c>
      <c r="M34" s="87">
        <f t="shared" si="2"/>
        <v>-20</v>
      </c>
      <c r="N34" s="87">
        <f t="shared" si="3"/>
        <v>-1</v>
      </c>
      <c r="O34" s="87">
        <f t="shared" si="4"/>
        <v>-19</v>
      </c>
      <c r="P34" s="22"/>
      <c r="Q34" s="29"/>
      <c r="R34" s="2"/>
    </row>
    <row r="35" spans="1:18" ht="12.95" customHeight="1">
      <c r="A35" s="156" t="s">
        <v>765</v>
      </c>
      <c r="B35" s="25" t="s">
        <v>118</v>
      </c>
      <c r="C35" s="156" t="s">
        <v>1293</v>
      </c>
      <c r="D35" s="156" t="s">
        <v>764</v>
      </c>
      <c r="E35" s="157">
        <v>2</v>
      </c>
      <c r="F35" s="163" t="s">
        <v>1112</v>
      </c>
      <c r="G35" s="89">
        <v>50</v>
      </c>
      <c r="H35" s="89">
        <v>50</v>
      </c>
      <c r="I35" s="87">
        <f t="shared" ref="I35:I66" si="5">G35-H35</f>
        <v>0</v>
      </c>
      <c r="J35" s="89">
        <v>50</v>
      </c>
      <c r="K35" s="52">
        <v>50</v>
      </c>
      <c r="L35" s="52">
        <f t="shared" ref="L35:L66" si="6">J35-K35</f>
        <v>0</v>
      </c>
      <c r="M35" s="87">
        <f t="shared" ref="M35:M66" si="7">J35-G35</f>
        <v>0</v>
      </c>
      <c r="N35" s="87">
        <f t="shared" ref="N35:N66" si="8">K35-H35</f>
        <v>0</v>
      </c>
      <c r="O35" s="87">
        <f t="shared" ref="O35:O66" si="9">L35-I35</f>
        <v>0</v>
      </c>
      <c r="P35" s="23"/>
      <c r="Q35" s="29"/>
      <c r="R35" s="2"/>
    </row>
    <row r="36" spans="1:18" ht="12.95" customHeight="1">
      <c r="A36" s="156" t="s">
        <v>769</v>
      </c>
      <c r="B36" s="25" t="s">
        <v>1172</v>
      </c>
      <c r="C36" s="156" t="s">
        <v>1293</v>
      </c>
      <c r="D36" s="156" t="s">
        <v>768</v>
      </c>
      <c r="E36" s="157">
        <v>2</v>
      </c>
      <c r="F36" s="163" t="s">
        <v>1112</v>
      </c>
      <c r="G36" s="89">
        <v>89</v>
      </c>
      <c r="H36" s="89">
        <v>89</v>
      </c>
      <c r="I36" s="87">
        <f t="shared" si="5"/>
        <v>0</v>
      </c>
      <c r="J36" s="89">
        <v>89</v>
      </c>
      <c r="K36" s="52">
        <v>89</v>
      </c>
      <c r="L36" s="52">
        <f t="shared" si="6"/>
        <v>0</v>
      </c>
      <c r="M36" s="87">
        <f t="shared" si="7"/>
        <v>0</v>
      </c>
      <c r="N36" s="87">
        <f t="shared" si="8"/>
        <v>0</v>
      </c>
      <c r="O36" s="87">
        <f t="shared" si="9"/>
        <v>0</v>
      </c>
      <c r="P36" s="22"/>
      <c r="Q36" s="28"/>
      <c r="R36" s="2"/>
    </row>
    <row r="37" spans="1:18" ht="12.95" customHeight="1">
      <c r="A37" s="158" t="s">
        <v>1386</v>
      </c>
      <c r="B37" s="25" t="s">
        <v>290</v>
      </c>
      <c r="C37" s="156" t="s">
        <v>1293</v>
      </c>
      <c r="D37" s="156" t="s">
        <v>728</v>
      </c>
      <c r="E37" s="157">
        <v>2</v>
      </c>
      <c r="F37" s="163" t="s">
        <v>1112</v>
      </c>
      <c r="G37" s="89">
        <v>18</v>
      </c>
      <c r="H37" s="88">
        <v>18</v>
      </c>
      <c r="I37" s="87">
        <f t="shared" si="5"/>
        <v>0</v>
      </c>
      <c r="J37" s="88">
        <v>0</v>
      </c>
      <c r="K37" s="88">
        <v>0</v>
      </c>
      <c r="L37" s="52">
        <f t="shared" si="6"/>
        <v>0</v>
      </c>
      <c r="M37" s="87">
        <f t="shared" si="7"/>
        <v>-18</v>
      </c>
      <c r="N37" s="87">
        <f t="shared" si="8"/>
        <v>-18</v>
      </c>
      <c r="O37" s="87">
        <f t="shared" si="9"/>
        <v>0</v>
      </c>
      <c r="R37" s="2"/>
    </row>
    <row r="38" spans="1:18" ht="12.95" customHeight="1">
      <c r="A38" s="156">
        <v>22829271</v>
      </c>
      <c r="B38" s="25" t="s">
        <v>298</v>
      </c>
      <c r="C38" s="156" t="s">
        <v>1293</v>
      </c>
      <c r="D38" s="156" t="s">
        <v>1387</v>
      </c>
      <c r="E38" s="157">
        <v>2</v>
      </c>
      <c r="F38" s="163" t="s">
        <v>1112</v>
      </c>
      <c r="G38" s="89">
        <v>3</v>
      </c>
      <c r="H38" s="88">
        <v>3</v>
      </c>
      <c r="I38" s="87">
        <f t="shared" si="5"/>
        <v>0</v>
      </c>
      <c r="J38" s="89">
        <v>0</v>
      </c>
      <c r="K38" s="52">
        <v>0</v>
      </c>
      <c r="L38" s="52">
        <f t="shared" si="6"/>
        <v>0</v>
      </c>
      <c r="M38" s="87">
        <f t="shared" si="7"/>
        <v>-3</v>
      </c>
      <c r="N38" s="87">
        <f t="shared" si="8"/>
        <v>-3</v>
      </c>
      <c r="O38" s="87">
        <f t="shared" si="9"/>
        <v>0</v>
      </c>
      <c r="R38" s="2"/>
    </row>
    <row r="39" spans="1:18" ht="12.95" customHeight="1">
      <c r="A39" s="156">
        <v>22829441</v>
      </c>
      <c r="B39" s="25" t="s">
        <v>291</v>
      </c>
      <c r="C39" s="156" t="s">
        <v>1293</v>
      </c>
      <c r="D39" s="156" t="s">
        <v>1387</v>
      </c>
      <c r="E39" s="157">
        <v>2</v>
      </c>
      <c r="F39" s="163" t="s">
        <v>1112</v>
      </c>
      <c r="G39" s="89">
        <v>15</v>
      </c>
      <c r="H39" s="88">
        <v>15</v>
      </c>
      <c r="I39" s="87">
        <f t="shared" si="5"/>
        <v>0</v>
      </c>
      <c r="J39" s="88">
        <v>0</v>
      </c>
      <c r="K39" s="88">
        <v>0</v>
      </c>
      <c r="L39" s="52">
        <f t="shared" si="6"/>
        <v>0</v>
      </c>
      <c r="M39" s="87">
        <f t="shared" si="7"/>
        <v>-15</v>
      </c>
      <c r="N39" s="87">
        <f t="shared" si="8"/>
        <v>-15</v>
      </c>
      <c r="O39" s="87">
        <f t="shared" si="9"/>
        <v>0</v>
      </c>
      <c r="R39" s="2"/>
    </row>
    <row r="40" spans="1:18" ht="12.95" customHeight="1">
      <c r="A40" s="156">
        <v>22829461</v>
      </c>
      <c r="B40" s="25" t="s">
        <v>287</v>
      </c>
      <c r="C40" s="156" t="s">
        <v>1293</v>
      </c>
      <c r="D40" s="156" t="s">
        <v>1385</v>
      </c>
      <c r="E40" s="157">
        <v>2</v>
      </c>
      <c r="F40" s="163" t="s">
        <v>1112</v>
      </c>
      <c r="G40" s="89">
        <v>19</v>
      </c>
      <c r="H40" s="89">
        <v>19</v>
      </c>
      <c r="I40" s="87">
        <f t="shared" si="5"/>
        <v>0</v>
      </c>
      <c r="J40" s="89">
        <v>0</v>
      </c>
      <c r="K40" s="52">
        <v>0</v>
      </c>
      <c r="L40" s="52">
        <f t="shared" si="6"/>
        <v>0</v>
      </c>
      <c r="M40" s="87">
        <f t="shared" si="7"/>
        <v>-19</v>
      </c>
      <c r="N40" s="87">
        <f t="shared" si="8"/>
        <v>-19</v>
      </c>
      <c r="O40" s="87">
        <f t="shared" si="9"/>
        <v>0</v>
      </c>
      <c r="R40" s="2"/>
    </row>
    <row r="41" spans="1:18" ht="12.95" customHeight="1">
      <c r="A41" s="156" t="s">
        <v>941</v>
      </c>
      <c r="B41" s="25" t="s">
        <v>286</v>
      </c>
      <c r="C41" s="156" t="s">
        <v>1293</v>
      </c>
      <c r="D41" s="156" t="s">
        <v>686</v>
      </c>
      <c r="E41" s="157">
        <v>2</v>
      </c>
      <c r="F41" s="163" t="s">
        <v>1112</v>
      </c>
      <c r="G41" s="89">
        <v>19</v>
      </c>
      <c r="H41" s="89">
        <v>19</v>
      </c>
      <c r="I41" s="87">
        <f t="shared" si="5"/>
        <v>0</v>
      </c>
      <c r="J41" s="89">
        <v>19</v>
      </c>
      <c r="K41" s="52">
        <v>19</v>
      </c>
      <c r="L41" s="52">
        <f t="shared" si="6"/>
        <v>0</v>
      </c>
      <c r="M41" s="87">
        <f t="shared" si="7"/>
        <v>0</v>
      </c>
      <c r="N41" s="87">
        <f t="shared" si="8"/>
        <v>0</v>
      </c>
      <c r="O41" s="87">
        <f t="shared" si="9"/>
        <v>0</v>
      </c>
      <c r="R41" s="2"/>
    </row>
    <row r="42" spans="1:18" ht="12.95" customHeight="1">
      <c r="A42" s="156" t="s">
        <v>947</v>
      </c>
      <c r="B42" s="25" t="s">
        <v>295</v>
      </c>
      <c r="C42" s="156" t="s">
        <v>1293</v>
      </c>
      <c r="D42" s="156" t="s">
        <v>686</v>
      </c>
      <c r="E42" s="157">
        <v>2</v>
      </c>
      <c r="F42" s="163" t="s">
        <v>1112</v>
      </c>
      <c r="G42" s="89">
        <v>10</v>
      </c>
      <c r="H42" s="89">
        <v>10</v>
      </c>
      <c r="I42" s="87">
        <f t="shared" si="5"/>
        <v>0</v>
      </c>
      <c r="J42" s="89">
        <v>10</v>
      </c>
      <c r="K42" s="52">
        <v>10</v>
      </c>
      <c r="L42" s="52">
        <f t="shared" si="6"/>
        <v>0</v>
      </c>
      <c r="M42" s="87">
        <f t="shared" si="7"/>
        <v>0</v>
      </c>
      <c r="N42" s="87">
        <f t="shared" si="8"/>
        <v>0</v>
      </c>
      <c r="O42" s="87">
        <f t="shared" si="9"/>
        <v>0</v>
      </c>
      <c r="R42" s="2"/>
    </row>
    <row r="43" spans="1:18" ht="12.95" customHeight="1">
      <c r="A43" s="156" t="s">
        <v>948</v>
      </c>
      <c r="B43" s="25" t="s">
        <v>284</v>
      </c>
      <c r="C43" s="156" t="s">
        <v>1293</v>
      </c>
      <c r="D43" s="156" t="s">
        <v>686</v>
      </c>
      <c r="E43" s="157">
        <v>2</v>
      </c>
      <c r="F43" s="163" t="s">
        <v>1112</v>
      </c>
      <c r="G43" s="89">
        <v>19</v>
      </c>
      <c r="H43" s="89">
        <v>19</v>
      </c>
      <c r="I43" s="87">
        <f t="shared" si="5"/>
        <v>0</v>
      </c>
      <c r="J43" s="89">
        <v>19</v>
      </c>
      <c r="K43" s="52">
        <v>19</v>
      </c>
      <c r="L43" s="52">
        <f t="shared" si="6"/>
        <v>0</v>
      </c>
      <c r="M43" s="87">
        <f t="shared" si="7"/>
        <v>0</v>
      </c>
      <c r="N43" s="87">
        <f t="shared" si="8"/>
        <v>0</v>
      </c>
      <c r="O43" s="87">
        <f t="shared" si="9"/>
        <v>0</v>
      </c>
      <c r="P43" s="23"/>
      <c r="Q43" s="28"/>
      <c r="R43" s="2"/>
    </row>
    <row r="44" spans="1:18" ht="12.95" customHeight="1">
      <c r="A44" s="156" t="s">
        <v>949</v>
      </c>
      <c r="B44" s="25" t="s">
        <v>294</v>
      </c>
      <c r="C44" s="156" t="s">
        <v>1293</v>
      </c>
      <c r="D44" s="156" t="s">
        <v>686</v>
      </c>
      <c r="E44" s="157">
        <v>2</v>
      </c>
      <c r="F44" s="163" t="s">
        <v>1112</v>
      </c>
      <c r="G44" s="89">
        <v>13</v>
      </c>
      <c r="H44" s="89">
        <v>13</v>
      </c>
      <c r="I44" s="87">
        <f t="shared" si="5"/>
        <v>0</v>
      </c>
      <c r="J44" s="89">
        <v>13</v>
      </c>
      <c r="K44" s="52">
        <v>13</v>
      </c>
      <c r="L44" s="52">
        <f t="shared" si="6"/>
        <v>0</v>
      </c>
      <c r="M44" s="87">
        <f t="shared" si="7"/>
        <v>0</v>
      </c>
      <c r="N44" s="87">
        <f t="shared" si="8"/>
        <v>0</v>
      </c>
      <c r="O44" s="87">
        <f t="shared" si="9"/>
        <v>0</v>
      </c>
      <c r="R44" s="2"/>
    </row>
    <row r="45" spans="1:18" ht="12.95" customHeight="1">
      <c r="A45" s="156" t="s">
        <v>951</v>
      </c>
      <c r="B45" s="25" t="s">
        <v>299</v>
      </c>
      <c r="C45" s="156" t="s">
        <v>1293</v>
      </c>
      <c r="D45" s="156" t="s">
        <v>686</v>
      </c>
      <c r="E45" s="157">
        <v>2</v>
      </c>
      <c r="F45" s="163" t="s">
        <v>1112</v>
      </c>
      <c r="G45" s="89">
        <v>2</v>
      </c>
      <c r="H45" s="88">
        <v>2</v>
      </c>
      <c r="I45" s="87">
        <f t="shared" si="5"/>
        <v>0</v>
      </c>
      <c r="J45" s="88">
        <v>2</v>
      </c>
      <c r="K45" s="88">
        <v>2</v>
      </c>
      <c r="L45" s="52">
        <f t="shared" si="6"/>
        <v>0</v>
      </c>
      <c r="M45" s="87">
        <f t="shared" si="7"/>
        <v>0</v>
      </c>
      <c r="N45" s="87">
        <f t="shared" si="8"/>
        <v>0</v>
      </c>
      <c r="O45" s="87">
        <f t="shared" si="9"/>
        <v>0</v>
      </c>
      <c r="R45" s="2"/>
    </row>
    <row r="46" spans="1:18" ht="12.95" customHeight="1">
      <c r="A46" s="156" t="s">
        <v>952</v>
      </c>
      <c r="B46" s="25" t="s">
        <v>297</v>
      </c>
      <c r="C46" s="156" t="s">
        <v>1293</v>
      </c>
      <c r="D46" s="156" t="s">
        <v>728</v>
      </c>
      <c r="E46" s="157">
        <v>2</v>
      </c>
      <c r="F46" s="163" t="s">
        <v>1112</v>
      </c>
      <c r="G46" s="89">
        <v>10</v>
      </c>
      <c r="H46" s="89">
        <v>10</v>
      </c>
      <c r="I46" s="87">
        <f t="shared" si="5"/>
        <v>0</v>
      </c>
      <c r="J46" s="89">
        <v>10</v>
      </c>
      <c r="K46" s="52">
        <v>10</v>
      </c>
      <c r="L46" s="52">
        <f t="shared" si="6"/>
        <v>0</v>
      </c>
      <c r="M46" s="87">
        <f t="shared" si="7"/>
        <v>0</v>
      </c>
      <c r="N46" s="87">
        <f t="shared" si="8"/>
        <v>0</v>
      </c>
      <c r="O46" s="87">
        <f t="shared" si="9"/>
        <v>0</v>
      </c>
      <c r="R46" s="2"/>
    </row>
    <row r="47" spans="1:18" ht="12.95" customHeight="1">
      <c r="A47" s="156" t="s">
        <v>954</v>
      </c>
      <c r="B47" s="25" t="s">
        <v>285</v>
      </c>
      <c r="C47" s="156" t="s">
        <v>1293</v>
      </c>
      <c r="D47" s="156" t="s">
        <v>728</v>
      </c>
      <c r="E47" s="157">
        <v>2</v>
      </c>
      <c r="F47" s="163" t="s">
        <v>1112</v>
      </c>
      <c r="G47" s="89">
        <v>19</v>
      </c>
      <c r="H47" s="89">
        <v>19</v>
      </c>
      <c r="I47" s="87">
        <f t="shared" si="5"/>
        <v>0</v>
      </c>
      <c r="J47" s="89">
        <v>19</v>
      </c>
      <c r="K47" s="52">
        <v>16</v>
      </c>
      <c r="L47" s="52">
        <f t="shared" si="6"/>
        <v>3</v>
      </c>
      <c r="M47" s="87">
        <f t="shared" si="7"/>
        <v>0</v>
      </c>
      <c r="N47" s="87">
        <f t="shared" si="8"/>
        <v>-3</v>
      </c>
      <c r="O47" s="87">
        <f t="shared" si="9"/>
        <v>3</v>
      </c>
      <c r="P47" s="22"/>
      <c r="Q47" s="28"/>
      <c r="R47" s="2"/>
    </row>
    <row r="48" spans="1:18" ht="12.95" customHeight="1">
      <c r="A48" s="156" t="s">
        <v>956</v>
      </c>
      <c r="B48" s="25" t="s">
        <v>288</v>
      </c>
      <c r="C48" s="156" t="s">
        <v>1293</v>
      </c>
      <c r="D48" s="156" t="s">
        <v>728</v>
      </c>
      <c r="E48" s="157">
        <v>2</v>
      </c>
      <c r="F48" s="163" t="s">
        <v>1112</v>
      </c>
      <c r="G48" s="89">
        <v>19</v>
      </c>
      <c r="H48" s="89">
        <v>19</v>
      </c>
      <c r="I48" s="87">
        <f t="shared" si="5"/>
        <v>0</v>
      </c>
      <c r="J48" s="89">
        <v>0</v>
      </c>
      <c r="K48" s="52">
        <v>0</v>
      </c>
      <c r="L48" s="52">
        <f t="shared" si="6"/>
        <v>0</v>
      </c>
      <c r="M48" s="87">
        <f t="shared" si="7"/>
        <v>-19</v>
      </c>
      <c r="N48" s="87">
        <f t="shared" si="8"/>
        <v>-19</v>
      </c>
      <c r="O48" s="87">
        <f t="shared" si="9"/>
        <v>0</v>
      </c>
      <c r="R48" s="2"/>
    </row>
    <row r="49" spans="1:20" ht="12.95" customHeight="1">
      <c r="A49" s="156" t="s">
        <v>957</v>
      </c>
      <c r="B49" s="25" t="s">
        <v>296</v>
      </c>
      <c r="C49" s="156" t="s">
        <v>1293</v>
      </c>
      <c r="D49" s="156" t="s">
        <v>728</v>
      </c>
      <c r="E49" s="157">
        <v>2</v>
      </c>
      <c r="F49" s="163" t="s">
        <v>1112</v>
      </c>
      <c r="G49" s="89">
        <v>10</v>
      </c>
      <c r="H49" s="89">
        <v>10</v>
      </c>
      <c r="I49" s="87">
        <f t="shared" si="5"/>
        <v>0</v>
      </c>
      <c r="J49" s="89">
        <v>10</v>
      </c>
      <c r="K49" s="52">
        <v>10</v>
      </c>
      <c r="L49" s="52">
        <f t="shared" si="6"/>
        <v>0</v>
      </c>
      <c r="M49" s="87">
        <f t="shared" si="7"/>
        <v>0</v>
      </c>
      <c r="N49" s="87">
        <f t="shared" si="8"/>
        <v>0</v>
      </c>
      <c r="O49" s="87">
        <f t="shared" si="9"/>
        <v>0</v>
      </c>
      <c r="R49" s="2"/>
    </row>
    <row r="50" spans="1:20" ht="12.95" customHeight="1">
      <c r="A50" s="156" t="s">
        <v>963</v>
      </c>
      <c r="B50" s="25" t="s">
        <v>283</v>
      </c>
      <c r="C50" s="156" t="s">
        <v>1293</v>
      </c>
      <c r="D50" s="156" t="s">
        <v>728</v>
      </c>
      <c r="E50" s="157">
        <v>2</v>
      </c>
      <c r="F50" s="163" t="s">
        <v>1112</v>
      </c>
      <c r="G50" s="89">
        <v>19</v>
      </c>
      <c r="H50" s="89">
        <v>19</v>
      </c>
      <c r="I50" s="87">
        <f t="shared" si="5"/>
        <v>0</v>
      </c>
      <c r="J50" s="89">
        <v>19</v>
      </c>
      <c r="K50" s="52">
        <v>19</v>
      </c>
      <c r="L50" s="52">
        <f t="shared" si="6"/>
        <v>0</v>
      </c>
      <c r="M50" s="87">
        <f t="shared" si="7"/>
        <v>0</v>
      </c>
      <c r="N50" s="87">
        <f t="shared" si="8"/>
        <v>0</v>
      </c>
      <c r="O50" s="87">
        <f t="shared" si="9"/>
        <v>0</v>
      </c>
      <c r="P50" s="22"/>
      <c r="Q50" s="28"/>
      <c r="R50" s="2"/>
    </row>
    <row r="51" spans="1:20" ht="12.95" customHeight="1">
      <c r="A51" s="156" t="s">
        <v>965</v>
      </c>
      <c r="B51" s="25" t="s">
        <v>1384</v>
      </c>
      <c r="C51" s="156" t="s">
        <v>1293</v>
      </c>
      <c r="D51" s="156" t="s">
        <v>728</v>
      </c>
      <c r="E51" s="157">
        <v>2</v>
      </c>
      <c r="F51" s="163" t="s">
        <v>1112</v>
      </c>
      <c r="G51" s="89">
        <v>19</v>
      </c>
      <c r="H51" s="89">
        <v>19</v>
      </c>
      <c r="I51" s="87">
        <f t="shared" si="5"/>
        <v>0</v>
      </c>
      <c r="J51" s="89">
        <v>19</v>
      </c>
      <c r="K51" s="52">
        <v>19</v>
      </c>
      <c r="L51" s="52">
        <f t="shared" si="6"/>
        <v>0</v>
      </c>
      <c r="M51" s="87">
        <f t="shared" si="7"/>
        <v>0</v>
      </c>
      <c r="N51" s="87">
        <f t="shared" si="8"/>
        <v>0</v>
      </c>
      <c r="O51" s="87">
        <f t="shared" si="9"/>
        <v>0</v>
      </c>
      <c r="P51" s="22"/>
      <c r="Q51" s="28"/>
      <c r="R51" s="2"/>
    </row>
    <row r="52" spans="1:20" ht="12.95" customHeight="1">
      <c r="A52" s="156" t="s">
        <v>967</v>
      </c>
      <c r="B52" s="25" t="s">
        <v>289</v>
      </c>
      <c r="C52" s="156" t="s">
        <v>1293</v>
      </c>
      <c r="D52" s="156" t="s">
        <v>756</v>
      </c>
      <c r="E52" s="157">
        <v>2</v>
      </c>
      <c r="F52" s="163" t="s">
        <v>1112</v>
      </c>
      <c r="G52" s="89">
        <v>19</v>
      </c>
      <c r="H52" s="88">
        <v>18</v>
      </c>
      <c r="I52" s="87">
        <f t="shared" si="5"/>
        <v>1</v>
      </c>
      <c r="J52" s="89">
        <v>19</v>
      </c>
      <c r="K52" s="52">
        <v>19</v>
      </c>
      <c r="L52" s="52">
        <f t="shared" si="6"/>
        <v>0</v>
      </c>
      <c r="M52" s="87">
        <f t="shared" si="7"/>
        <v>0</v>
      </c>
      <c r="N52" s="87">
        <f t="shared" si="8"/>
        <v>1</v>
      </c>
      <c r="O52" s="87">
        <f t="shared" si="9"/>
        <v>-1</v>
      </c>
      <c r="R52" s="2"/>
    </row>
    <row r="53" spans="1:20" ht="12.95" customHeight="1">
      <c r="A53" s="156" t="s">
        <v>970</v>
      </c>
      <c r="B53" s="25" t="s">
        <v>293</v>
      </c>
      <c r="C53" s="156" t="s">
        <v>1293</v>
      </c>
      <c r="D53" s="156" t="s">
        <v>756</v>
      </c>
      <c r="E53" s="157">
        <v>2</v>
      </c>
      <c r="F53" s="163" t="s">
        <v>1112</v>
      </c>
      <c r="G53" s="89">
        <v>14</v>
      </c>
      <c r="H53" s="89">
        <v>14</v>
      </c>
      <c r="I53" s="87">
        <f t="shared" si="5"/>
        <v>0</v>
      </c>
      <c r="J53" s="88">
        <v>14</v>
      </c>
      <c r="K53" s="88">
        <v>14</v>
      </c>
      <c r="L53" s="52">
        <f t="shared" si="6"/>
        <v>0</v>
      </c>
      <c r="M53" s="87">
        <f t="shared" si="7"/>
        <v>0</v>
      </c>
      <c r="N53" s="87">
        <f t="shared" si="8"/>
        <v>0</v>
      </c>
      <c r="O53" s="87">
        <f t="shared" si="9"/>
        <v>0</v>
      </c>
      <c r="R53" s="2"/>
    </row>
    <row r="54" spans="1:20" ht="12.95" customHeight="1">
      <c r="A54" s="156" t="s">
        <v>971</v>
      </c>
      <c r="B54" s="25" t="s">
        <v>292</v>
      </c>
      <c r="C54" s="156" t="s">
        <v>1293</v>
      </c>
      <c r="D54" s="156" t="s">
        <v>756</v>
      </c>
      <c r="E54" s="157">
        <v>2</v>
      </c>
      <c r="F54" s="163" t="s">
        <v>1112</v>
      </c>
      <c r="G54" s="89">
        <v>19</v>
      </c>
      <c r="H54" s="88">
        <v>15</v>
      </c>
      <c r="I54" s="87">
        <f t="shared" si="5"/>
        <v>4</v>
      </c>
      <c r="J54" s="88">
        <v>19</v>
      </c>
      <c r="K54" s="88">
        <v>12</v>
      </c>
      <c r="L54" s="52">
        <f t="shared" si="6"/>
        <v>7</v>
      </c>
      <c r="M54" s="87">
        <f t="shared" si="7"/>
        <v>0</v>
      </c>
      <c r="N54" s="87">
        <f t="shared" si="8"/>
        <v>-3</v>
      </c>
      <c r="O54" s="87">
        <f t="shared" si="9"/>
        <v>3</v>
      </c>
      <c r="R54" s="2"/>
    </row>
    <row r="55" spans="1:20" ht="12.95" customHeight="1">
      <c r="A55" s="156" t="s">
        <v>973</v>
      </c>
      <c r="B55" s="25" t="s">
        <v>282</v>
      </c>
      <c r="C55" s="156" t="s">
        <v>1293</v>
      </c>
      <c r="D55" s="156" t="s">
        <v>756</v>
      </c>
      <c r="E55" s="157">
        <v>2</v>
      </c>
      <c r="F55" s="163" t="s">
        <v>1112</v>
      </c>
      <c r="G55" s="89">
        <v>19</v>
      </c>
      <c r="H55" s="89">
        <v>19</v>
      </c>
      <c r="I55" s="87">
        <f t="shared" si="5"/>
        <v>0</v>
      </c>
      <c r="J55" s="89">
        <v>19</v>
      </c>
      <c r="K55" s="52">
        <v>19</v>
      </c>
      <c r="L55" s="52">
        <f t="shared" si="6"/>
        <v>0</v>
      </c>
      <c r="M55" s="87">
        <f t="shared" si="7"/>
        <v>0</v>
      </c>
      <c r="N55" s="87">
        <f t="shared" si="8"/>
        <v>0</v>
      </c>
      <c r="O55" s="87">
        <f t="shared" si="9"/>
        <v>0</v>
      </c>
      <c r="P55" s="22"/>
      <c r="Q55" s="28"/>
      <c r="R55" s="2"/>
    </row>
    <row r="56" spans="1:20" ht="12.95" customHeight="1">
      <c r="A56" s="156" t="s">
        <v>974</v>
      </c>
      <c r="B56" s="25" t="s">
        <v>281</v>
      </c>
      <c r="C56" s="156" t="s">
        <v>1293</v>
      </c>
      <c r="D56" s="156" t="s">
        <v>768</v>
      </c>
      <c r="E56" s="157">
        <v>2</v>
      </c>
      <c r="F56" s="163" t="s">
        <v>1112</v>
      </c>
      <c r="G56" s="89">
        <v>19</v>
      </c>
      <c r="H56" s="89">
        <v>19</v>
      </c>
      <c r="I56" s="87">
        <f t="shared" si="5"/>
        <v>0</v>
      </c>
      <c r="J56" s="89">
        <v>19</v>
      </c>
      <c r="K56" s="52">
        <v>19</v>
      </c>
      <c r="L56" s="52">
        <f t="shared" si="6"/>
        <v>0</v>
      </c>
      <c r="M56" s="87">
        <f t="shared" si="7"/>
        <v>0</v>
      </c>
      <c r="N56" s="87">
        <f t="shared" si="8"/>
        <v>0</v>
      </c>
      <c r="O56" s="87">
        <f t="shared" si="9"/>
        <v>0</v>
      </c>
      <c r="P56" s="23"/>
      <c r="Q56" s="28"/>
      <c r="R56" s="2"/>
    </row>
    <row r="57" spans="1:20" ht="12.95" customHeight="1">
      <c r="A57" s="156" t="s">
        <v>703</v>
      </c>
      <c r="B57" s="25" t="s">
        <v>1162</v>
      </c>
      <c r="C57" s="156" t="s">
        <v>1293</v>
      </c>
      <c r="D57" s="156" t="s">
        <v>686</v>
      </c>
      <c r="E57" s="157">
        <v>3</v>
      </c>
      <c r="F57" s="163" t="s">
        <v>1113</v>
      </c>
      <c r="G57" s="89">
        <v>31</v>
      </c>
      <c r="H57" s="89">
        <v>21</v>
      </c>
      <c r="I57" s="87">
        <f t="shared" si="5"/>
        <v>10</v>
      </c>
      <c r="J57" s="89">
        <v>31</v>
      </c>
      <c r="K57" s="52">
        <v>31</v>
      </c>
      <c r="L57" s="52">
        <f t="shared" si="6"/>
        <v>0</v>
      </c>
      <c r="M57" s="87">
        <f t="shared" si="7"/>
        <v>0</v>
      </c>
      <c r="N57" s="87">
        <f t="shared" si="8"/>
        <v>10</v>
      </c>
      <c r="O57" s="87">
        <f t="shared" si="9"/>
        <v>-10</v>
      </c>
      <c r="P57" s="22"/>
      <c r="Q57" s="16"/>
      <c r="R57" s="22"/>
      <c r="S57" s="16"/>
      <c r="T57" s="38"/>
    </row>
    <row r="58" spans="1:20" ht="12.95" customHeight="1">
      <c r="A58" s="156" t="s">
        <v>709</v>
      </c>
      <c r="B58" s="25" t="s">
        <v>110</v>
      </c>
      <c r="C58" s="156" t="s">
        <v>1293</v>
      </c>
      <c r="D58" s="156" t="s">
        <v>686</v>
      </c>
      <c r="E58" s="157">
        <v>3</v>
      </c>
      <c r="F58" s="163" t="s">
        <v>1113</v>
      </c>
      <c r="G58" s="89">
        <v>20</v>
      </c>
      <c r="H58" s="89">
        <v>20</v>
      </c>
      <c r="I58" s="87">
        <f t="shared" si="5"/>
        <v>0</v>
      </c>
      <c r="J58" s="89">
        <v>20</v>
      </c>
      <c r="K58" s="52">
        <v>20</v>
      </c>
      <c r="L58" s="52">
        <f t="shared" si="6"/>
        <v>0</v>
      </c>
      <c r="M58" s="87">
        <f t="shared" si="7"/>
        <v>0</v>
      </c>
      <c r="N58" s="87">
        <f t="shared" si="8"/>
        <v>0</v>
      </c>
      <c r="O58" s="87">
        <f t="shared" si="9"/>
        <v>0</v>
      </c>
      <c r="P58" s="22"/>
      <c r="Q58" s="16"/>
      <c r="R58" s="22"/>
      <c r="S58" s="16"/>
      <c r="T58" s="38"/>
    </row>
    <row r="59" spans="1:20" ht="12.95" customHeight="1">
      <c r="A59" s="156" t="s">
        <v>713</v>
      </c>
      <c r="B59" s="25" t="s">
        <v>1165</v>
      </c>
      <c r="C59" s="156" t="s">
        <v>1293</v>
      </c>
      <c r="D59" s="156" t="s">
        <v>686</v>
      </c>
      <c r="E59" s="157">
        <v>3</v>
      </c>
      <c r="F59" s="163" t="s">
        <v>1113</v>
      </c>
      <c r="G59" s="89">
        <v>103</v>
      </c>
      <c r="H59" s="89">
        <v>103</v>
      </c>
      <c r="I59" s="87">
        <f t="shared" si="5"/>
        <v>0</v>
      </c>
      <c r="J59" s="89">
        <v>103</v>
      </c>
      <c r="K59" s="52">
        <v>103</v>
      </c>
      <c r="L59" s="52">
        <f t="shared" si="6"/>
        <v>0</v>
      </c>
      <c r="M59" s="87">
        <f t="shared" si="7"/>
        <v>0</v>
      </c>
      <c r="N59" s="87">
        <f t="shared" si="8"/>
        <v>0</v>
      </c>
      <c r="O59" s="87">
        <f t="shared" si="9"/>
        <v>0</v>
      </c>
      <c r="R59" s="22"/>
      <c r="S59" s="16"/>
      <c r="T59" s="38"/>
    </row>
    <row r="60" spans="1:20" ht="12.95" customHeight="1">
      <c r="A60" s="156" t="s">
        <v>715</v>
      </c>
      <c r="B60" s="25" t="s">
        <v>167</v>
      </c>
      <c r="C60" s="156" t="s">
        <v>1293</v>
      </c>
      <c r="D60" s="156" t="s">
        <v>686</v>
      </c>
      <c r="E60" s="157">
        <v>3</v>
      </c>
      <c r="F60" s="163" t="s">
        <v>1113</v>
      </c>
      <c r="G60" s="89">
        <v>100</v>
      </c>
      <c r="H60" s="89">
        <v>100</v>
      </c>
      <c r="I60" s="87">
        <f t="shared" si="5"/>
        <v>0</v>
      </c>
      <c r="J60" s="89">
        <v>100</v>
      </c>
      <c r="K60" s="52">
        <v>100</v>
      </c>
      <c r="L60" s="52">
        <f t="shared" si="6"/>
        <v>0</v>
      </c>
      <c r="M60" s="87">
        <f t="shared" si="7"/>
        <v>0</v>
      </c>
      <c r="N60" s="87">
        <f t="shared" si="8"/>
        <v>0</v>
      </c>
      <c r="O60" s="87">
        <f t="shared" si="9"/>
        <v>0</v>
      </c>
      <c r="P60" s="22"/>
      <c r="Q60" s="16"/>
      <c r="R60" s="22"/>
      <c r="S60" s="16"/>
      <c r="T60" s="38"/>
    </row>
    <row r="61" spans="1:20" ht="12.95" customHeight="1">
      <c r="A61" s="156" t="s">
        <v>716</v>
      </c>
      <c r="B61" s="25" t="s">
        <v>1169</v>
      </c>
      <c r="C61" s="156" t="s">
        <v>1293</v>
      </c>
      <c r="D61" s="156" t="s">
        <v>686</v>
      </c>
      <c r="E61" s="157">
        <v>3</v>
      </c>
      <c r="F61" s="163" t="s">
        <v>1113</v>
      </c>
      <c r="G61" s="89">
        <v>48</v>
      </c>
      <c r="H61" s="89">
        <v>48</v>
      </c>
      <c r="I61" s="87">
        <f t="shared" si="5"/>
        <v>0</v>
      </c>
      <c r="J61" s="89">
        <v>48</v>
      </c>
      <c r="K61" s="52">
        <v>48</v>
      </c>
      <c r="L61" s="52">
        <f t="shared" si="6"/>
        <v>0</v>
      </c>
      <c r="M61" s="87">
        <f t="shared" si="7"/>
        <v>0</v>
      </c>
      <c r="N61" s="87">
        <f t="shared" si="8"/>
        <v>0</v>
      </c>
      <c r="O61" s="87">
        <f t="shared" si="9"/>
        <v>0</v>
      </c>
      <c r="P61" s="22"/>
      <c r="Q61" s="16"/>
      <c r="R61" s="22"/>
      <c r="S61" s="16"/>
      <c r="T61" s="38"/>
    </row>
    <row r="62" spans="1:20" ht="12.95" customHeight="1">
      <c r="A62" s="156" t="s">
        <v>723</v>
      </c>
      <c r="B62" s="25" t="s">
        <v>1177</v>
      </c>
      <c r="C62" s="156" t="s">
        <v>1293</v>
      </c>
      <c r="D62" s="156" t="s">
        <v>686</v>
      </c>
      <c r="E62" s="157">
        <v>3</v>
      </c>
      <c r="F62" s="163" t="s">
        <v>1113</v>
      </c>
      <c r="G62" s="54">
        <v>24</v>
      </c>
      <c r="H62" s="54">
        <v>24</v>
      </c>
      <c r="I62" s="87">
        <f t="shared" si="5"/>
        <v>0</v>
      </c>
      <c r="J62" s="54">
        <v>24</v>
      </c>
      <c r="K62" s="52">
        <v>24</v>
      </c>
      <c r="L62" s="52">
        <f t="shared" si="6"/>
        <v>0</v>
      </c>
      <c r="M62" s="87">
        <f t="shared" si="7"/>
        <v>0</v>
      </c>
      <c r="N62" s="87">
        <f t="shared" si="8"/>
        <v>0</v>
      </c>
      <c r="O62" s="87">
        <f t="shared" si="9"/>
        <v>0</v>
      </c>
      <c r="P62" s="22"/>
      <c r="Q62" s="16"/>
      <c r="R62" s="22"/>
      <c r="S62" s="16"/>
      <c r="T62" s="38"/>
    </row>
    <row r="63" spans="1:20" ht="12.95" customHeight="1">
      <c r="A63" s="156" t="s">
        <v>727</v>
      </c>
      <c r="B63" s="25" t="s">
        <v>1173</v>
      </c>
      <c r="C63" s="156" t="s">
        <v>1293</v>
      </c>
      <c r="D63" s="156" t="s">
        <v>686</v>
      </c>
      <c r="E63" s="157">
        <v>3</v>
      </c>
      <c r="F63" s="163" t="s">
        <v>1113</v>
      </c>
      <c r="G63" s="89">
        <v>60</v>
      </c>
      <c r="H63" s="89">
        <v>60</v>
      </c>
      <c r="I63" s="87">
        <f t="shared" si="5"/>
        <v>0</v>
      </c>
      <c r="J63" s="89">
        <v>60</v>
      </c>
      <c r="K63" s="52">
        <v>60</v>
      </c>
      <c r="L63" s="52">
        <f t="shared" si="6"/>
        <v>0</v>
      </c>
      <c r="M63" s="87">
        <f t="shared" si="7"/>
        <v>0</v>
      </c>
      <c r="N63" s="87">
        <f t="shared" si="8"/>
        <v>0</v>
      </c>
      <c r="O63" s="87">
        <f t="shared" si="9"/>
        <v>0</v>
      </c>
      <c r="P63" s="22"/>
      <c r="Q63" s="16"/>
      <c r="R63" s="22"/>
      <c r="S63" s="16"/>
      <c r="T63" s="38"/>
    </row>
    <row r="64" spans="1:20" ht="12.95" customHeight="1">
      <c r="A64" s="156" t="s">
        <v>739</v>
      </c>
      <c r="B64" s="25" t="s">
        <v>1167</v>
      </c>
      <c r="C64" s="156" t="s">
        <v>1293</v>
      </c>
      <c r="D64" s="156" t="s">
        <v>728</v>
      </c>
      <c r="E64" s="157">
        <v>3</v>
      </c>
      <c r="F64" s="163" t="s">
        <v>1113</v>
      </c>
      <c r="G64" s="89">
        <v>77</v>
      </c>
      <c r="H64" s="89">
        <v>77</v>
      </c>
      <c r="I64" s="87">
        <f t="shared" si="5"/>
        <v>0</v>
      </c>
      <c r="J64" s="89">
        <v>77</v>
      </c>
      <c r="K64" s="52">
        <v>77</v>
      </c>
      <c r="L64" s="52">
        <f t="shared" si="6"/>
        <v>0</v>
      </c>
      <c r="M64" s="87">
        <f t="shared" si="7"/>
        <v>0</v>
      </c>
      <c r="N64" s="87">
        <f t="shared" si="8"/>
        <v>0</v>
      </c>
      <c r="O64" s="87">
        <f t="shared" si="9"/>
        <v>0</v>
      </c>
      <c r="P64" s="22"/>
      <c r="Q64" s="16"/>
      <c r="R64" s="22"/>
      <c r="S64" s="16"/>
      <c r="T64" s="38"/>
    </row>
    <row r="65" spans="1:20" ht="12.95" customHeight="1">
      <c r="A65" s="156" t="s">
        <v>740</v>
      </c>
      <c r="B65" s="25" t="s">
        <v>1175</v>
      </c>
      <c r="C65" s="156" t="s">
        <v>1293</v>
      </c>
      <c r="D65" s="156" t="s">
        <v>728</v>
      </c>
      <c r="E65" s="157">
        <v>3</v>
      </c>
      <c r="F65" s="163" t="s">
        <v>1113</v>
      </c>
      <c r="G65" s="89">
        <v>0</v>
      </c>
      <c r="H65" s="89">
        <v>0</v>
      </c>
      <c r="I65" s="87">
        <f t="shared" si="5"/>
        <v>0</v>
      </c>
      <c r="J65" s="89">
        <v>37</v>
      </c>
      <c r="K65" s="52">
        <v>37</v>
      </c>
      <c r="L65" s="52">
        <f t="shared" si="6"/>
        <v>0</v>
      </c>
      <c r="M65" s="87">
        <f t="shared" si="7"/>
        <v>37</v>
      </c>
      <c r="N65" s="87">
        <f t="shared" si="8"/>
        <v>37</v>
      </c>
      <c r="O65" s="87">
        <f t="shared" si="9"/>
        <v>0</v>
      </c>
      <c r="P65" s="16"/>
      <c r="Q65" s="21"/>
      <c r="R65" s="22"/>
      <c r="S65" s="16"/>
      <c r="T65" s="38"/>
    </row>
    <row r="66" spans="1:20" ht="12.95" customHeight="1">
      <c r="A66" s="156" t="s">
        <v>751</v>
      </c>
      <c r="B66" s="25" t="s">
        <v>1176</v>
      </c>
      <c r="C66" s="156" t="s">
        <v>1293</v>
      </c>
      <c r="D66" s="156" t="s">
        <v>728</v>
      </c>
      <c r="E66" s="157">
        <v>3</v>
      </c>
      <c r="F66" s="163" t="s">
        <v>1113</v>
      </c>
      <c r="G66" s="89">
        <v>120</v>
      </c>
      <c r="H66" s="89">
        <v>120</v>
      </c>
      <c r="I66" s="87">
        <f t="shared" si="5"/>
        <v>0</v>
      </c>
      <c r="J66" s="89">
        <v>120</v>
      </c>
      <c r="K66" s="52">
        <v>120</v>
      </c>
      <c r="L66" s="52">
        <f t="shared" si="6"/>
        <v>0</v>
      </c>
      <c r="M66" s="87">
        <f t="shared" si="7"/>
        <v>0</v>
      </c>
      <c r="N66" s="87">
        <f t="shared" si="8"/>
        <v>0</v>
      </c>
      <c r="O66" s="87">
        <f t="shared" si="9"/>
        <v>0</v>
      </c>
      <c r="R66" s="22"/>
      <c r="S66" s="16"/>
      <c r="T66" s="38"/>
    </row>
    <row r="67" spans="1:20" ht="12.95" customHeight="1">
      <c r="A67" s="156" t="s">
        <v>755</v>
      </c>
      <c r="B67" s="25" t="s">
        <v>168</v>
      </c>
      <c r="C67" s="156" t="s">
        <v>1293</v>
      </c>
      <c r="D67" s="156" t="s">
        <v>728</v>
      </c>
      <c r="E67" s="157">
        <v>3</v>
      </c>
      <c r="F67" s="163" t="s">
        <v>1113</v>
      </c>
      <c r="G67" s="89">
        <v>0</v>
      </c>
      <c r="H67" s="89">
        <v>0</v>
      </c>
      <c r="I67" s="87">
        <f t="shared" ref="I67:I98" si="10">G67-H67</f>
        <v>0</v>
      </c>
      <c r="J67" s="89">
        <v>37</v>
      </c>
      <c r="K67" s="52">
        <v>37</v>
      </c>
      <c r="L67" s="52">
        <f t="shared" ref="L67:L98" si="11">J67-K67</f>
        <v>0</v>
      </c>
      <c r="M67" s="87">
        <f t="shared" ref="M67:M103" si="12">J67-G67</f>
        <v>37</v>
      </c>
      <c r="N67" s="87">
        <f t="shared" ref="N67:N103" si="13">K67-H67</f>
        <v>37</v>
      </c>
      <c r="O67" s="87">
        <f t="shared" ref="O67:O103" si="14">L67-I67</f>
        <v>0</v>
      </c>
      <c r="P67" s="16"/>
      <c r="Q67" s="2"/>
      <c r="R67" s="21"/>
      <c r="S67" s="38"/>
      <c r="T67" s="38"/>
    </row>
    <row r="68" spans="1:20" ht="12.95" customHeight="1">
      <c r="A68" s="156" t="s">
        <v>757</v>
      </c>
      <c r="B68" s="25" t="s">
        <v>364</v>
      </c>
      <c r="C68" s="156" t="s">
        <v>1293</v>
      </c>
      <c r="D68" s="156" t="s">
        <v>756</v>
      </c>
      <c r="E68" s="157">
        <v>3</v>
      </c>
      <c r="F68" s="163" t="s">
        <v>1113</v>
      </c>
      <c r="G68" s="89">
        <v>50</v>
      </c>
      <c r="H68" s="89">
        <v>48</v>
      </c>
      <c r="I68" s="87">
        <f t="shared" si="10"/>
        <v>2</v>
      </c>
      <c r="J68" s="89">
        <v>46</v>
      </c>
      <c r="K68" s="52">
        <v>46</v>
      </c>
      <c r="L68" s="52">
        <f t="shared" si="11"/>
        <v>0</v>
      </c>
      <c r="M68" s="87">
        <f t="shared" si="12"/>
        <v>-4</v>
      </c>
      <c r="N68" s="87">
        <f t="shared" si="13"/>
        <v>-2</v>
      </c>
      <c r="O68" s="87">
        <f t="shared" si="14"/>
        <v>-2</v>
      </c>
      <c r="P68" s="22"/>
      <c r="Q68" s="16"/>
      <c r="R68" s="2"/>
    </row>
    <row r="69" spans="1:20" ht="12.95" customHeight="1">
      <c r="A69" s="156">
        <v>12829004</v>
      </c>
      <c r="B69" s="25" t="s">
        <v>1163</v>
      </c>
      <c r="C69" s="156" t="s">
        <v>1293</v>
      </c>
      <c r="D69" s="156" t="s">
        <v>686</v>
      </c>
      <c r="E69" s="157">
        <v>4</v>
      </c>
      <c r="F69" s="140" t="s">
        <v>1114</v>
      </c>
      <c r="G69" s="89">
        <v>30</v>
      </c>
      <c r="H69" s="89">
        <v>30</v>
      </c>
      <c r="I69" s="87">
        <f t="shared" si="10"/>
        <v>0</v>
      </c>
      <c r="J69" s="89">
        <v>30</v>
      </c>
      <c r="K69" s="53">
        <v>30</v>
      </c>
      <c r="L69" s="53">
        <f t="shared" si="11"/>
        <v>0</v>
      </c>
      <c r="M69" s="87">
        <f t="shared" si="12"/>
        <v>0</v>
      </c>
      <c r="N69" s="87">
        <f t="shared" si="13"/>
        <v>0</v>
      </c>
      <c r="O69" s="87">
        <f t="shared" si="14"/>
        <v>0</v>
      </c>
      <c r="P69" s="22"/>
      <c r="Q69" s="16"/>
      <c r="R69" s="21"/>
    </row>
    <row r="70" spans="1:20" ht="12.95" customHeight="1">
      <c r="A70" s="156">
        <v>12829019</v>
      </c>
      <c r="B70" s="25" t="s">
        <v>1178</v>
      </c>
      <c r="C70" s="156" t="s">
        <v>1293</v>
      </c>
      <c r="D70" s="156" t="e">
        <v>#N/A</v>
      </c>
      <c r="E70" s="157">
        <v>4</v>
      </c>
      <c r="F70" s="140" t="s">
        <v>1114</v>
      </c>
      <c r="G70" s="89">
        <v>69</v>
      </c>
      <c r="H70" s="89">
        <v>69</v>
      </c>
      <c r="I70" s="87">
        <f t="shared" si="10"/>
        <v>0</v>
      </c>
      <c r="J70" s="89">
        <v>69</v>
      </c>
      <c r="K70" s="53">
        <v>69</v>
      </c>
      <c r="L70" s="53">
        <f t="shared" si="11"/>
        <v>0</v>
      </c>
      <c r="M70" s="87">
        <f t="shared" si="12"/>
        <v>0</v>
      </c>
      <c r="N70" s="87">
        <f t="shared" si="13"/>
        <v>0</v>
      </c>
      <c r="O70" s="87">
        <f t="shared" si="14"/>
        <v>0</v>
      </c>
      <c r="P70" s="22"/>
      <c r="Q70" s="16"/>
      <c r="R70" s="21"/>
    </row>
    <row r="71" spans="1:20" ht="12.95" customHeight="1">
      <c r="A71" s="156">
        <v>12829387</v>
      </c>
      <c r="B71" s="25" t="s">
        <v>1413</v>
      </c>
      <c r="C71" s="156" t="s">
        <v>1293</v>
      </c>
      <c r="D71" s="156" t="s">
        <v>1383</v>
      </c>
      <c r="E71" s="157">
        <v>4</v>
      </c>
      <c r="F71" s="140" t="s">
        <v>1114</v>
      </c>
      <c r="G71" s="89">
        <v>26</v>
      </c>
      <c r="H71" s="89">
        <v>26</v>
      </c>
      <c r="I71" s="87">
        <f t="shared" si="10"/>
        <v>0</v>
      </c>
      <c r="J71" s="89">
        <v>0</v>
      </c>
      <c r="K71" s="53">
        <v>0</v>
      </c>
      <c r="L71" s="53">
        <f t="shared" si="11"/>
        <v>0</v>
      </c>
      <c r="M71" s="87">
        <f t="shared" si="12"/>
        <v>-26</v>
      </c>
      <c r="N71" s="87">
        <f t="shared" si="13"/>
        <v>-26</v>
      </c>
      <c r="O71" s="87">
        <f t="shared" si="14"/>
        <v>0</v>
      </c>
      <c r="P71" s="22"/>
      <c r="Q71" s="16"/>
      <c r="R71" s="21"/>
    </row>
    <row r="72" spans="1:20" ht="12.95" customHeight="1">
      <c r="A72" s="156" t="s">
        <v>701</v>
      </c>
      <c r="B72" s="25" t="s">
        <v>1179</v>
      </c>
      <c r="C72" s="156" t="s">
        <v>1293</v>
      </c>
      <c r="D72" s="156" t="s">
        <v>686</v>
      </c>
      <c r="E72" s="157">
        <v>4</v>
      </c>
      <c r="F72" s="140" t="s">
        <v>1114</v>
      </c>
      <c r="G72" s="89">
        <v>60</v>
      </c>
      <c r="H72" s="89">
        <v>60</v>
      </c>
      <c r="I72" s="87">
        <f t="shared" si="10"/>
        <v>0</v>
      </c>
      <c r="J72" s="89">
        <v>60</v>
      </c>
      <c r="K72" s="53">
        <v>60</v>
      </c>
      <c r="L72" s="53">
        <f t="shared" si="11"/>
        <v>0</v>
      </c>
      <c r="M72" s="87">
        <f t="shared" si="12"/>
        <v>0</v>
      </c>
      <c r="N72" s="87">
        <f t="shared" si="13"/>
        <v>0</v>
      </c>
      <c r="O72" s="87">
        <f t="shared" si="14"/>
        <v>0</v>
      </c>
      <c r="P72" s="22"/>
      <c r="Q72" s="16"/>
      <c r="R72" s="38"/>
    </row>
    <row r="73" spans="1:20" ht="12.95" customHeight="1">
      <c r="A73" s="156" t="s">
        <v>704</v>
      </c>
      <c r="B73" s="25" t="s">
        <v>1171</v>
      </c>
      <c r="C73" s="156" t="s">
        <v>1293</v>
      </c>
      <c r="D73" s="156" t="s">
        <v>686</v>
      </c>
      <c r="E73" s="157">
        <v>4</v>
      </c>
      <c r="F73" s="140" t="s">
        <v>1114</v>
      </c>
      <c r="G73" s="89">
        <v>50</v>
      </c>
      <c r="H73" s="89">
        <v>50</v>
      </c>
      <c r="I73" s="87">
        <f t="shared" si="10"/>
        <v>0</v>
      </c>
      <c r="J73" s="89">
        <v>50</v>
      </c>
      <c r="K73" s="53">
        <v>50</v>
      </c>
      <c r="L73" s="53">
        <f t="shared" si="11"/>
        <v>0</v>
      </c>
      <c r="M73" s="87">
        <f t="shared" si="12"/>
        <v>0</v>
      </c>
      <c r="N73" s="87">
        <f t="shared" si="13"/>
        <v>0</v>
      </c>
      <c r="O73" s="87">
        <f t="shared" si="14"/>
        <v>0</v>
      </c>
      <c r="P73" s="22"/>
      <c r="Q73" s="17"/>
      <c r="R73" s="21"/>
    </row>
    <row r="74" spans="1:20" ht="12.95" customHeight="1">
      <c r="A74" s="156" t="s">
        <v>707</v>
      </c>
      <c r="B74" s="25" t="s">
        <v>199</v>
      </c>
      <c r="C74" s="156" t="s">
        <v>1293</v>
      </c>
      <c r="D74" s="156" t="s">
        <v>686</v>
      </c>
      <c r="E74" s="157">
        <v>4</v>
      </c>
      <c r="F74" s="140" t="s">
        <v>1114</v>
      </c>
      <c r="G74" s="89">
        <v>99</v>
      </c>
      <c r="H74" s="89">
        <v>99</v>
      </c>
      <c r="I74" s="87">
        <f t="shared" si="10"/>
        <v>0</v>
      </c>
      <c r="J74" s="89">
        <v>99</v>
      </c>
      <c r="K74" s="53">
        <v>99</v>
      </c>
      <c r="L74" s="53">
        <f t="shared" si="11"/>
        <v>0</v>
      </c>
      <c r="M74" s="87">
        <f t="shared" si="12"/>
        <v>0</v>
      </c>
      <c r="N74" s="87">
        <f t="shared" si="13"/>
        <v>0</v>
      </c>
      <c r="O74" s="87">
        <f t="shared" si="14"/>
        <v>0</v>
      </c>
      <c r="P74" s="22"/>
      <c r="Q74" s="16"/>
      <c r="R74" s="21"/>
    </row>
    <row r="75" spans="1:20" ht="12.95" customHeight="1">
      <c r="A75" s="156" t="s">
        <v>709</v>
      </c>
      <c r="B75" s="25" t="s">
        <v>110</v>
      </c>
      <c r="C75" s="156" t="s">
        <v>1293</v>
      </c>
      <c r="D75" s="156" t="s">
        <v>686</v>
      </c>
      <c r="E75" s="157">
        <v>4</v>
      </c>
      <c r="F75" s="140" t="s">
        <v>1114</v>
      </c>
      <c r="G75" s="89">
        <v>100</v>
      </c>
      <c r="H75" s="89">
        <v>100</v>
      </c>
      <c r="I75" s="87">
        <f t="shared" si="10"/>
        <v>0</v>
      </c>
      <c r="J75" s="89">
        <v>100</v>
      </c>
      <c r="K75" s="53">
        <v>100</v>
      </c>
      <c r="L75" s="53">
        <f t="shared" si="11"/>
        <v>0</v>
      </c>
      <c r="M75" s="87">
        <f t="shared" si="12"/>
        <v>0</v>
      </c>
      <c r="N75" s="87">
        <f t="shared" si="13"/>
        <v>0</v>
      </c>
      <c r="O75" s="87">
        <f t="shared" si="14"/>
        <v>0</v>
      </c>
      <c r="P75" s="22"/>
      <c r="Q75" s="16"/>
      <c r="R75" s="21"/>
    </row>
    <row r="76" spans="1:20" ht="12.95" customHeight="1">
      <c r="A76" s="156" t="s">
        <v>711</v>
      </c>
      <c r="B76" s="25" t="s">
        <v>111</v>
      </c>
      <c r="C76" s="156" t="s">
        <v>1293</v>
      </c>
      <c r="D76" s="156" t="s">
        <v>686</v>
      </c>
      <c r="E76" s="157">
        <v>4</v>
      </c>
      <c r="F76" s="140" t="s">
        <v>1114</v>
      </c>
      <c r="G76" s="89">
        <v>40</v>
      </c>
      <c r="H76" s="89">
        <v>40</v>
      </c>
      <c r="I76" s="87">
        <f t="shared" si="10"/>
        <v>0</v>
      </c>
      <c r="J76" s="89">
        <v>40</v>
      </c>
      <c r="K76" s="53">
        <v>40</v>
      </c>
      <c r="L76" s="53">
        <f t="shared" si="11"/>
        <v>0</v>
      </c>
      <c r="M76" s="87">
        <f t="shared" si="12"/>
        <v>0</v>
      </c>
      <c r="N76" s="87">
        <f t="shared" si="13"/>
        <v>0</v>
      </c>
      <c r="O76" s="87">
        <f t="shared" si="14"/>
        <v>0</v>
      </c>
      <c r="P76" s="22"/>
      <c r="Q76" s="16"/>
      <c r="R76" s="21"/>
    </row>
    <row r="77" spans="1:20" ht="12.95" customHeight="1">
      <c r="A77" s="156" t="s">
        <v>716</v>
      </c>
      <c r="B77" s="25" t="s">
        <v>1169</v>
      </c>
      <c r="C77" s="156" t="s">
        <v>1293</v>
      </c>
      <c r="D77" s="156" t="s">
        <v>686</v>
      </c>
      <c r="E77" s="157">
        <v>4</v>
      </c>
      <c r="F77" s="140" t="s">
        <v>1114</v>
      </c>
      <c r="G77" s="89">
        <v>39</v>
      </c>
      <c r="H77" s="60">
        <v>39</v>
      </c>
      <c r="I77" s="87">
        <f t="shared" si="10"/>
        <v>0</v>
      </c>
      <c r="J77" s="60">
        <v>57</v>
      </c>
      <c r="K77" s="53">
        <v>57</v>
      </c>
      <c r="L77" s="53">
        <f t="shared" si="11"/>
        <v>0</v>
      </c>
      <c r="M77" s="87">
        <f t="shared" si="12"/>
        <v>18</v>
      </c>
      <c r="N77" s="87">
        <f t="shared" si="13"/>
        <v>18</v>
      </c>
      <c r="O77" s="87">
        <f t="shared" si="14"/>
        <v>0</v>
      </c>
      <c r="P77" s="22"/>
      <c r="Q77" s="16"/>
      <c r="R77" s="21"/>
    </row>
    <row r="78" spans="1:20" ht="12.95" customHeight="1">
      <c r="A78" s="156" t="s">
        <v>719</v>
      </c>
      <c r="B78" s="25" t="s">
        <v>112</v>
      </c>
      <c r="C78" s="156" t="s">
        <v>1293</v>
      </c>
      <c r="D78" s="156" t="s">
        <v>686</v>
      </c>
      <c r="E78" s="157">
        <v>4</v>
      </c>
      <c r="F78" s="140" t="s">
        <v>1114</v>
      </c>
      <c r="G78" s="89">
        <v>77</v>
      </c>
      <c r="H78" s="89">
        <v>77</v>
      </c>
      <c r="I78" s="87">
        <f t="shared" si="10"/>
        <v>0</v>
      </c>
      <c r="J78" s="89">
        <v>77</v>
      </c>
      <c r="K78" s="53">
        <v>77</v>
      </c>
      <c r="L78" s="53">
        <f t="shared" si="11"/>
        <v>0</v>
      </c>
      <c r="M78" s="87">
        <f t="shared" si="12"/>
        <v>0</v>
      </c>
      <c r="N78" s="87">
        <f t="shared" si="13"/>
        <v>0</v>
      </c>
      <c r="O78" s="87">
        <f t="shared" si="14"/>
        <v>0</v>
      </c>
      <c r="P78" s="22"/>
      <c r="Q78" s="16"/>
      <c r="R78" s="21"/>
    </row>
    <row r="79" spans="1:20" ht="12.95" customHeight="1">
      <c r="A79" s="156" t="s">
        <v>723</v>
      </c>
      <c r="B79" s="25" t="s">
        <v>113</v>
      </c>
      <c r="C79" s="156" t="s">
        <v>1293</v>
      </c>
      <c r="D79" s="156" t="s">
        <v>686</v>
      </c>
      <c r="E79" s="157">
        <v>4</v>
      </c>
      <c r="F79" s="140" t="s">
        <v>1114</v>
      </c>
      <c r="G79" s="89">
        <v>33</v>
      </c>
      <c r="H79" s="89">
        <v>33</v>
      </c>
      <c r="I79" s="87">
        <f t="shared" si="10"/>
        <v>0</v>
      </c>
      <c r="J79" s="89">
        <v>33</v>
      </c>
      <c r="K79" s="53">
        <v>33</v>
      </c>
      <c r="L79" s="53">
        <f t="shared" si="11"/>
        <v>0</v>
      </c>
      <c r="M79" s="87">
        <f t="shared" si="12"/>
        <v>0</v>
      </c>
      <c r="N79" s="87">
        <f t="shared" si="13"/>
        <v>0</v>
      </c>
      <c r="O79" s="87">
        <f t="shared" si="14"/>
        <v>0</v>
      </c>
      <c r="P79" s="22"/>
      <c r="Q79" s="16"/>
      <c r="R79" s="38"/>
    </row>
    <row r="80" spans="1:20" ht="12.95" customHeight="1">
      <c r="A80" s="156" t="s">
        <v>729</v>
      </c>
      <c r="B80" s="25" t="s">
        <v>114</v>
      </c>
      <c r="C80" s="156" t="s">
        <v>1293</v>
      </c>
      <c r="D80" s="156" t="s">
        <v>728</v>
      </c>
      <c r="E80" s="157">
        <v>4</v>
      </c>
      <c r="F80" s="140" t="s">
        <v>1114</v>
      </c>
      <c r="G80" s="89">
        <v>47</v>
      </c>
      <c r="H80" s="89">
        <v>47</v>
      </c>
      <c r="I80" s="87">
        <f t="shared" si="10"/>
        <v>0</v>
      </c>
      <c r="J80" s="89">
        <v>47</v>
      </c>
      <c r="K80" s="53">
        <v>47</v>
      </c>
      <c r="L80" s="53">
        <f t="shared" si="11"/>
        <v>0</v>
      </c>
      <c r="M80" s="87">
        <f t="shared" si="12"/>
        <v>0</v>
      </c>
      <c r="N80" s="87">
        <f t="shared" si="13"/>
        <v>0</v>
      </c>
      <c r="O80" s="87">
        <f t="shared" si="14"/>
        <v>0</v>
      </c>
      <c r="P80" s="22"/>
      <c r="Q80" s="16"/>
      <c r="R80" s="21"/>
    </row>
    <row r="81" spans="1:18" ht="12.95" customHeight="1">
      <c r="A81" s="156" t="s">
        <v>738</v>
      </c>
      <c r="B81" s="25" t="s">
        <v>200</v>
      </c>
      <c r="C81" s="156" t="s">
        <v>1293</v>
      </c>
      <c r="D81" s="156" t="s">
        <v>728</v>
      </c>
      <c r="E81" s="157">
        <v>4</v>
      </c>
      <c r="F81" s="140" t="s">
        <v>1114</v>
      </c>
      <c r="G81" s="89">
        <v>170</v>
      </c>
      <c r="H81" s="89">
        <v>170</v>
      </c>
      <c r="I81" s="87">
        <f t="shared" si="10"/>
        <v>0</v>
      </c>
      <c r="J81" s="89">
        <v>170</v>
      </c>
      <c r="K81" s="53">
        <v>170</v>
      </c>
      <c r="L81" s="53">
        <f t="shared" si="11"/>
        <v>0</v>
      </c>
      <c r="M81" s="87">
        <f t="shared" si="12"/>
        <v>0</v>
      </c>
      <c r="N81" s="87">
        <f t="shared" si="13"/>
        <v>0</v>
      </c>
      <c r="O81" s="87">
        <f t="shared" si="14"/>
        <v>0</v>
      </c>
      <c r="P81" s="22"/>
      <c r="Q81" s="16"/>
      <c r="R81" s="21"/>
    </row>
    <row r="82" spans="1:18" ht="12.95" customHeight="1">
      <c r="A82" s="156" t="s">
        <v>740</v>
      </c>
      <c r="B82" s="25" t="s">
        <v>1175</v>
      </c>
      <c r="C82" s="156" t="s">
        <v>1293</v>
      </c>
      <c r="D82" s="156" t="s">
        <v>728</v>
      </c>
      <c r="E82" s="157">
        <v>4</v>
      </c>
      <c r="F82" s="140" t="s">
        <v>1114</v>
      </c>
      <c r="G82" s="89">
        <v>41</v>
      </c>
      <c r="H82" s="89">
        <v>41</v>
      </c>
      <c r="I82" s="87">
        <f t="shared" si="10"/>
        <v>0</v>
      </c>
      <c r="J82" s="89">
        <v>41</v>
      </c>
      <c r="K82" s="53">
        <v>41</v>
      </c>
      <c r="L82" s="53">
        <f t="shared" si="11"/>
        <v>0</v>
      </c>
      <c r="M82" s="87">
        <f t="shared" si="12"/>
        <v>0</v>
      </c>
      <c r="N82" s="87">
        <f t="shared" si="13"/>
        <v>0</v>
      </c>
      <c r="O82" s="87">
        <f t="shared" si="14"/>
        <v>0</v>
      </c>
      <c r="P82" s="22"/>
      <c r="Q82" s="16"/>
      <c r="R82" s="38"/>
    </row>
    <row r="83" spans="1:18" ht="12.95" customHeight="1">
      <c r="A83" s="156" t="s">
        <v>743</v>
      </c>
      <c r="B83" s="25" t="s">
        <v>1166</v>
      </c>
      <c r="C83" s="156" t="s">
        <v>1293</v>
      </c>
      <c r="D83" s="156" t="s">
        <v>728</v>
      </c>
      <c r="E83" s="157">
        <v>4</v>
      </c>
      <c r="F83" s="140" t="s">
        <v>1114</v>
      </c>
      <c r="G83" s="60">
        <v>290</v>
      </c>
      <c r="H83" s="60">
        <v>290</v>
      </c>
      <c r="I83" s="87">
        <f t="shared" si="10"/>
        <v>0</v>
      </c>
      <c r="J83" s="60">
        <v>290</v>
      </c>
      <c r="K83" s="53">
        <v>290</v>
      </c>
      <c r="L83" s="53">
        <f t="shared" si="11"/>
        <v>0</v>
      </c>
      <c r="M83" s="87">
        <f t="shared" si="12"/>
        <v>0</v>
      </c>
      <c r="N83" s="87">
        <f t="shared" si="13"/>
        <v>0</v>
      </c>
      <c r="O83" s="87">
        <f t="shared" si="14"/>
        <v>0</v>
      </c>
      <c r="P83" s="22"/>
      <c r="Q83" s="16"/>
      <c r="R83" s="21"/>
    </row>
    <row r="84" spans="1:18" ht="12.95" customHeight="1">
      <c r="A84" s="156" t="s">
        <v>751</v>
      </c>
      <c r="B84" s="25" t="s">
        <v>1176</v>
      </c>
      <c r="C84" s="156" t="s">
        <v>1293</v>
      </c>
      <c r="D84" s="156" t="s">
        <v>728</v>
      </c>
      <c r="E84" s="157">
        <v>4</v>
      </c>
      <c r="F84" s="140" t="s">
        <v>1114</v>
      </c>
      <c r="G84" s="89">
        <v>60</v>
      </c>
      <c r="H84" s="89">
        <v>60</v>
      </c>
      <c r="I84" s="87">
        <f t="shared" si="10"/>
        <v>0</v>
      </c>
      <c r="J84" s="89">
        <v>60</v>
      </c>
      <c r="K84" s="53">
        <v>60</v>
      </c>
      <c r="L84" s="53">
        <f t="shared" si="11"/>
        <v>0</v>
      </c>
      <c r="M84" s="87">
        <f t="shared" si="12"/>
        <v>0</v>
      </c>
      <c r="N84" s="87">
        <f t="shared" si="13"/>
        <v>0</v>
      </c>
      <c r="O84" s="87">
        <f t="shared" si="14"/>
        <v>0</v>
      </c>
      <c r="P84" s="22"/>
      <c r="Q84" s="16"/>
      <c r="R84" s="21"/>
    </row>
    <row r="85" spans="1:18" ht="12.95" customHeight="1">
      <c r="A85" s="156" t="s">
        <v>753</v>
      </c>
      <c r="B85" s="25" t="s">
        <v>201</v>
      </c>
      <c r="C85" s="156" t="s">
        <v>1293</v>
      </c>
      <c r="D85" s="156" t="s">
        <v>728</v>
      </c>
      <c r="E85" s="157">
        <v>4</v>
      </c>
      <c r="F85" s="140" t="s">
        <v>1114</v>
      </c>
      <c r="G85" s="89">
        <v>100</v>
      </c>
      <c r="H85" s="89">
        <v>100</v>
      </c>
      <c r="I85" s="87">
        <f t="shared" si="10"/>
        <v>0</v>
      </c>
      <c r="J85" s="89">
        <v>100</v>
      </c>
      <c r="K85" s="53">
        <v>100</v>
      </c>
      <c r="L85" s="53">
        <f t="shared" si="11"/>
        <v>0</v>
      </c>
      <c r="M85" s="87">
        <f t="shared" si="12"/>
        <v>0</v>
      </c>
      <c r="N85" s="87">
        <f t="shared" si="13"/>
        <v>0</v>
      </c>
      <c r="O85" s="87">
        <f t="shared" si="14"/>
        <v>0</v>
      </c>
      <c r="P85" s="22"/>
      <c r="Q85" s="16"/>
      <c r="R85" s="21"/>
    </row>
    <row r="86" spans="1:18" ht="12.95" customHeight="1">
      <c r="A86" s="156" t="s">
        <v>755</v>
      </c>
      <c r="B86" s="25" t="s">
        <v>168</v>
      </c>
      <c r="C86" s="156" t="s">
        <v>1293</v>
      </c>
      <c r="D86" s="156" t="s">
        <v>728</v>
      </c>
      <c r="E86" s="157">
        <v>4</v>
      </c>
      <c r="F86" s="140" t="s">
        <v>1114</v>
      </c>
      <c r="G86" s="89">
        <v>0</v>
      </c>
      <c r="H86" s="60">
        <v>0</v>
      </c>
      <c r="I86" s="87">
        <f t="shared" si="10"/>
        <v>0</v>
      </c>
      <c r="J86" s="60">
        <v>40</v>
      </c>
      <c r="K86" s="53">
        <v>40</v>
      </c>
      <c r="L86" s="53">
        <f t="shared" si="11"/>
        <v>0</v>
      </c>
      <c r="M86" s="87">
        <f t="shared" si="12"/>
        <v>40</v>
      </c>
      <c r="N86" s="87">
        <f t="shared" si="13"/>
        <v>40</v>
      </c>
      <c r="O86" s="87">
        <f t="shared" si="14"/>
        <v>0</v>
      </c>
      <c r="P86" s="38"/>
      <c r="Q86" s="38"/>
      <c r="R86" s="21"/>
    </row>
    <row r="87" spans="1:18" ht="12.95" customHeight="1">
      <c r="A87" s="156" t="s">
        <v>760</v>
      </c>
      <c r="B87" s="25" t="s">
        <v>117</v>
      </c>
      <c r="C87" s="156" t="s">
        <v>1293</v>
      </c>
      <c r="D87" s="156" t="s">
        <v>756</v>
      </c>
      <c r="E87" s="157">
        <v>4</v>
      </c>
      <c r="F87" s="140" t="s">
        <v>1114</v>
      </c>
      <c r="G87" s="89">
        <v>51</v>
      </c>
      <c r="H87" s="89">
        <v>51</v>
      </c>
      <c r="I87" s="87">
        <f t="shared" si="10"/>
        <v>0</v>
      </c>
      <c r="J87" s="89">
        <v>51</v>
      </c>
      <c r="K87" s="53">
        <v>51</v>
      </c>
      <c r="L87" s="53">
        <f t="shared" si="11"/>
        <v>0</v>
      </c>
      <c r="M87" s="87">
        <f t="shared" si="12"/>
        <v>0</v>
      </c>
      <c r="N87" s="87">
        <f t="shared" si="13"/>
        <v>0</v>
      </c>
      <c r="O87" s="87">
        <f t="shared" si="14"/>
        <v>0</v>
      </c>
      <c r="P87" s="22"/>
      <c r="Q87" s="16"/>
      <c r="R87" s="21"/>
    </row>
    <row r="88" spans="1:18" ht="12.95" customHeight="1">
      <c r="A88" s="156" t="s">
        <v>765</v>
      </c>
      <c r="B88" s="25" t="s">
        <v>118</v>
      </c>
      <c r="C88" s="156" t="s">
        <v>1293</v>
      </c>
      <c r="D88" s="156" t="s">
        <v>764</v>
      </c>
      <c r="E88" s="157">
        <v>4</v>
      </c>
      <c r="F88" s="140" t="s">
        <v>1114</v>
      </c>
      <c r="G88" s="89">
        <v>60</v>
      </c>
      <c r="H88" s="89">
        <v>60</v>
      </c>
      <c r="I88" s="87">
        <f t="shared" si="10"/>
        <v>0</v>
      </c>
      <c r="J88" s="89">
        <v>60</v>
      </c>
      <c r="K88" s="53">
        <v>60</v>
      </c>
      <c r="L88" s="53">
        <f t="shared" si="11"/>
        <v>0</v>
      </c>
      <c r="M88" s="87">
        <f t="shared" si="12"/>
        <v>0</v>
      </c>
      <c r="N88" s="87">
        <f t="shared" si="13"/>
        <v>0</v>
      </c>
      <c r="O88" s="87">
        <f t="shared" si="14"/>
        <v>0</v>
      </c>
      <c r="P88" s="23"/>
      <c r="Q88" s="17"/>
      <c r="R88" s="21"/>
    </row>
    <row r="89" spans="1:18" ht="12.95" customHeight="1">
      <c r="A89" s="156" t="s">
        <v>956</v>
      </c>
      <c r="B89" s="25" t="s">
        <v>466</v>
      </c>
      <c r="C89" s="156" t="s">
        <v>1293</v>
      </c>
      <c r="D89" s="156" t="s">
        <v>728</v>
      </c>
      <c r="E89" s="157">
        <v>4</v>
      </c>
      <c r="F89" s="140" t="s">
        <v>1114</v>
      </c>
      <c r="G89" s="89">
        <v>0</v>
      </c>
      <c r="H89" s="89">
        <v>0</v>
      </c>
      <c r="I89" s="87">
        <f t="shared" si="10"/>
        <v>0</v>
      </c>
      <c r="J89" s="89">
        <v>19</v>
      </c>
      <c r="K89" s="53">
        <v>19</v>
      </c>
      <c r="L89" s="53">
        <f t="shared" si="11"/>
        <v>0</v>
      </c>
      <c r="M89" s="87">
        <f t="shared" si="12"/>
        <v>19</v>
      </c>
      <c r="N89" s="87">
        <f t="shared" si="13"/>
        <v>19</v>
      </c>
      <c r="O89" s="87">
        <f t="shared" si="14"/>
        <v>0</v>
      </c>
      <c r="P89" s="22"/>
      <c r="Q89" s="16"/>
      <c r="R89" s="21"/>
    </row>
    <row r="90" spans="1:18" ht="12.95" customHeight="1">
      <c r="A90" s="156" t="s">
        <v>958</v>
      </c>
      <c r="B90" s="25" t="s">
        <v>365</v>
      </c>
      <c r="C90" s="156" t="s">
        <v>1293</v>
      </c>
      <c r="D90" s="156" t="s">
        <v>728</v>
      </c>
      <c r="E90" s="157">
        <v>4</v>
      </c>
      <c r="F90" s="140" t="s">
        <v>1114</v>
      </c>
      <c r="G90" s="89">
        <v>19</v>
      </c>
      <c r="H90" s="89">
        <v>19</v>
      </c>
      <c r="I90" s="87">
        <f t="shared" si="10"/>
        <v>0</v>
      </c>
      <c r="J90" s="89">
        <v>19</v>
      </c>
      <c r="K90" s="53">
        <v>19</v>
      </c>
      <c r="L90" s="53">
        <f t="shared" si="11"/>
        <v>0</v>
      </c>
      <c r="M90" s="87">
        <f t="shared" si="12"/>
        <v>0</v>
      </c>
      <c r="N90" s="87">
        <f t="shared" si="13"/>
        <v>0</v>
      </c>
      <c r="O90" s="87">
        <f t="shared" si="14"/>
        <v>0</v>
      </c>
      <c r="P90" s="22"/>
      <c r="Q90" s="16"/>
      <c r="R90" s="21"/>
    </row>
    <row r="91" spans="1:18" ht="12.95" customHeight="1">
      <c r="A91" s="156">
        <v>12829186</v>
      </c>
      <c r="B91" s="46" t="s">
        <v>1388</v>
      </c>
      <c r="C91" s="156" t="s">
        <v>1293</v>
      </c>
      <c r="D91" s="156" t="s">
        <v>756</v>
      </c>
      <c r="E91" s="157">
        <v>5</v>
      </c>
      <c r="F91" s="140" t="s">
        <v>1307</v>
      </c>
      <c r="G91" s="60">
        <v>0</v>
      </c>
      <c r="H91" s="60">
        <v>0</v>
      </c>
      <c r="I91" s="60">
        <f t="shared" si="10"/>
        <v>0</v>
      </c>
      <c r="J91" s="60">
        <v>20</v>
      </c>
      <c r="K91" s="60">
        <v>0</v>
      </c>
      <c r="L91" s="53">
        <f t="shared" si="11"/>
        <v>20</v>
      </c>
      <c r="M91" s="87">
        <f t="shared" si="12"/>
        <v>20</v>
      </c>
      <c r="N91" s="87">
        <f t="shared" si="13"/>
        <v>0</v>
      </c>
      <c r="O91" s="87">
        <f t="shared" si="14"/>
        <v>20</v>
      </c>
    </row>
    <row r="92" spans="1:18" ht="12.95" customHeight="1">
      <c r="A92" s="156" t="s">
        <v>726</v>
      </c>
      <c r="B92" s="46" t="s">
        <v>1168</v>
      </c>
      <c r="C92" s="156" t="s">
        <v>1293</v>
      </c>
      <c r="D92" s="156" t="s">
        <v>686</v>
      </c>
      <c r="E92" s="157">
        <v>5</v>
      </c>
      <c r="F92" s="140" t="s">
        <v>1307</v>
      </c>
      <c r="G92" s="60">
        <v>50</v>
      </c>
      <c r="H92" s="60">
        <v>0</v>
      </c>
      <c r="I92" s="60">
        <f t="shared" si="10"/>
        <v>50</v>
      </c>
      <c r="J92" s="60">
        <v>50</v>
      </c>
      <c r="K92" s="60">
        <v>0</v>
      </c>
      <c r="L92" s="53">
        <f t="shared" si="11"/>
        <v>50</v>
      </c>
      <c r="M92" s="87">
        <f t="shared" si="12"/>
        <v>0</v>
      </c>
      <c r="N92" s="87">
        <f t="shared" si="13"/>
        <v>0</v>
      </c>
      <c r="O92" s="87">
        <f t="shared" si="14"/>
        <v>0</v>
      </c>
    </row>
    <row r="93" spans="1:18" ht="12.95" customHeight="1">
      <c r="A93" s="156" t="s">
        <v>740</v>
      </c>
      <c r="B93" s="46" t="s">
        <v>453</v>
      </c>
      <c r="C93" s="156" t="s">
        <v>1293</v>
      </c>
      <c r="D93" s="156" t="s">
        <v>728</v>
      </c>
      <c r="E93" s="157">
        <v>5</v>
      </c>
      <c r="F93" s="140" t="s">
        <v>1307</v>
      </c>
      <c r="G93" s="60">
        <v>115</v>
      </c>
      <c r="H93" s="60">
        <v>0</v>
      </c>
      <c r="I93" s="60">
        <f t="shared" si="10"/>
        <v>115</v>
      </c>
      <c r="J93" s="60">
        <v>74</v>
      </c>
      <c r="K93" s="60">
        <v>0</v>
      </c>
      <c r="L93" s="53">
        <f t="shared" si="11"/>
        <v>74</v>
      </c>
      <c r="M93" s="87">
        <f t="shared" si="12"/>
        <v>-41</v>
      </c>
      <c r="N93" s="87">
        <f t="shared" si="13"/>
        <v>0</v>
      </c>
      <c r="O93" s="87">
        <f t="shared" si="14"/>
        <v>-41</v>
      </c>
    </row>
    <row r="94" spans="1:18" ht="12.95" customHeight="1">
      <c r="A94" s="156" t="s">
        <v>757</v>
      </c>
      <c r="B94" s="46" t="s">
        <v>116</v>
      </c>
      <c r="C94" s="156" t="s">
        <v>1293</v>
      </c>
      <c r="D94" s="156" t="s">
        <v>756</v>
      </c>
      <c r="E94" s="157">
        <v>5</v>
      </c>
      <c r="F94" s="140" t="s">
        <v>1307</v>
      </c>
      <c r="G94" s="60">
        <v>69</v>
      </c>
      <c r="H94" s="60">
        <v>0</v>
      </c>
      <c r="I94" s="60">
        <f t="shared" si="10"/>
        <v>69</v>
      </c>
      <c r="J94" s="60">
        <v>69</v>
      </c>
      <c r="K94" s="60">
        <v>0</v>
      </c>
      <c r="L94" s="53">
        <f t="shared" si="11"/>
        <v>69</v>
      </c>
      <c r="M94" s="87">
        <f t="shared" si="12"/>
        <v>0</v>
      </c>
      <c r="N94" s="87">
        <f t="shared" si="13"/>
        <v>0</v>
      </c>
      <c r="O94" s="87">
        <f t="shared" si="14"/>
        <v>0</v>
      </c>
    </row>
    <row r="95" spans="1:18" ht="12.95" customHeight="1">
      <c r="A95" s="156">
        <v>22829219</v>
      </c>
      <c r="B95" s="46" t="s">
        <v>555</v>
      </c>
      <c r="C95" s="156" t="s">
        <v>1293</v>
      </c>
      <c r="D95" s="156" t="s">
        <v>756</v>
      </c>
      <c r="E95" s="157">
        <v>5</v>
      </c>
      <c r="F95" s="140" t="s">
        <v>1307</v>
      </c>
      <c r="G95" s="60">
        <v>19</v>
      </c>
      <c r="H95" s="60">
        <v>0</v>
      </c>
      <c r="I95" s="60">
        <f t="shared" si="10"/>
        <v>19</v>
      </c>
      <c r="J95" s="60">
        <v>0</v>
      </c>
      <c r="K95" s="60">
        <v>0</v>
      </c>
      <c r="L95" s="53">
        <f t="shared" si="11"/>
        <v>0</v>
      </c>
      <c r="M95" s="87">
        <f t="shared" si="12"/>
        <v>-19</v>
      </c>
      <c r="N95" s="87">
        <f t="shared" si="13"/>
        <v>0</v>
      </c>
      <c r="O95" s="87">
        <f t="shared" si="14"/>
        <v>-19</v>
      </c>
    </row>
    <row r="96" spans="1:18" ht="12.95" customHeight="1">
      <c r="A96" s="156">
        <v>22829413</v>
      </c>
      <c r="B96" s="46" t="s">
        <v>556</v>
      </c>
      <c r="C96" s="156" t="s">
        <v>1293</v>
      </c>
      <c r="D96" s="156" t="s">
        <v>1387</v>
      </c>
      <c r="E96" s="157">
        <v>5</v>
      </c>
      <c r="F96" s="140" t="s">
        <v>1307</v>
      </c>
      <c r="G96" s="60">
        <v>18</v>
      </c>
      <c r="H96" s="60">
        <v>18</v>
      </c>
      <c r="I96" s="60">
        <f t="shared" si="10"/>
        <v>0</v>
      </c>
      <c r="J96" s="60">
        <v>0</v>
      </c>
      <c r="K96" s="60">
        <v>0</v>
      </c>
      <c r="L96" s="53">
        <f t="shared" si="11"/>
        <v>0</v>
      </c>
      <c r="M96" s="87">
        <f t="shared" si="12"/>
        <v>-18</v>
      </c>
      <c r="N96" s="87">
        <f t="shared" si="13"/>
        <v>-18</v>
      </c>
      <c r="O96" s="87">
        <f t="shared" si="14"/>
        <v>0</v>
      </c>
    </row>
    <row r="97" spans="1:16" ht="12.95" customHeight="1">
      <c r="A97" s="156">
        <v>22829531</v>
      </c>
      <c r="B97" s="46" t="s">
        <v>557</v>
      </c>
      <c r="C97" s="156" t="s">
        <v>1293</v>
      </c>
      <c r="D97" s="156" t="s">
        <v>1387</v>
      </c>
      <c r="E97" s="157">
        <v>5</v>
      </c>
      <c r="F97" s="140" t="s">
        <v>1307</v>
      </c>
      <c r="G97" s="60">
        <v>7</v>
      </c>
      <c r="H97" s="60">
        <v>7</v>
      </c>
      <c r="I97" s="60">
        <f t="shared" si="10"/>
        <v>0</v>
      </c>
      <c r="J97" s="60">
        <v>0</v>
      </c>
      <c r="K97" s="60">
        <v>0</v>
      </c>
      <c r="L97" s="53">
        <f t="shared" si="11"/>
        <v>0</v>
      </c>
      <c r="M97" s="87">
        <f t="shared" si="12"/>
        <v>-7</v>
      </c>
      <c r="N97" s="87">
        <f t="shared" si="13"/>
        <v>-7</v>
      </c>
      <c r="O97" s="87">
        <f t="shared" si="14"/>
        <v>0</v>
      </c>
      <c r="P97" s="32" t="s">
        <v>1405</v>
      </c>
    </row>
    <row r="98" spans="1:16" ht="12.95" customHeight="1">
      <c r="A98" s="156" t="s">
        <v>944</v>
      </c>
      <c r="B98" s="46" t="s">
        <v>459</v>
      </c>
      <c r="C98" s="156" t="s">
        <v>1293</v>
      </c>
      <c r="D98" s="156" t="s">
        <v>686</v>
      </c>
      <c r="E98" s="157">
        <v>5</v>
      </c>
      <c r="F98" s="140" t="s">
        <v>1307</v>
      </c>
      <c r="G98" s="60">
        <v>19</v>
      </c>
      <c r="H98" s="60">
        <v>0</v>
      </c>
      <c r="I98" s="60">
        <f t="shared" si="10"/>
        <v>19</v>
      </c>
      <c r="J98" s="60">
        <v>19</v>
      </c>
      <c r="K98" s="60">
        <v>0</v>
      </c>
      <c r="L98" s="53">
        <f t="shared" si="11"/>
        <v>19</v>
      </c>
      <c r="M98" s="87">
        <f t="shared" si="12"/>
        <v>0</v>
      </c>
      <c r="N98" s="87">
        <f t="shared" si="13"/>
        <v>0</v>
      </c>
      <c r="O98" s="87">
        <f t="shared" si="14"/>
        <v>0</v>
      </c>
    </row>
    <row r="99" spans="1:16" ht="12.95" customHeight="1">
      <c r="A99" s="156" t="s">
        <v>961</v>
      </c>
      <c r="B99" s="46" t="s">
        <v>463</v>
      </c>
      <c r="C99" s="156" t="s">
        <v>1293</v>
      </c>
      <c r="D99" s="156" t="s">
        <v>728</v>
      </c>
      <c r="E99" s="157">
        <v>5</v>
      </c>
      <c r="F99" s="140" t="s">
        <v>1307</v>
      </c>
      <c r="G99" s="60">
        <v>10</v>
      </c>
      <c r="H99" s="60">
        <v>0</v>
      </c>
      <c r="I99" s="60">
        <f t="shared" ref="I99:I103" si="15">G99-H99</f>
        <v>10</v>
      </c>
      <c r="J99" s="60">
        <v>10</v>
      </c>
      <c r="K99" s="60">
        <v>0</v>
      </c>
      <c r="L99" s="53">
        <f t="shared" ref="L99:L103" si="16">J99-K99</f>
        <v>10</v>
      </c>
      <c r="M99" s="87">
        <f t="shared" si="12"/>
        <v>0</v>
      </c>
      <c r="N99" s="87">
        <f t="shared" si="13"/>
        <v>0</v>
      </c>
      <c r="O99" s="87">
        <f t="shared" si="14"/>
        <v>0</v>
      </c>
    </row>
    <row r="100" spans="1:16" ht="12.95" customHeight="1">
      <c r="A100" s="156" t="s">
        <v>943</v>
      </c>
      <c r="B100" s="165" t="s">
        <v>454</v>
      </c>
      <c r="C100" s="156" t="s">
        <v>1293</v>
      </c>
      <c r="D100" s="156" t="s">
        <v>686</v>
      </c>
      <c r="E100" s="157">
        <v>6</v>
      </c>
      <c r="F100" s="140" t="s">
        <v>1306</v>
      </c>
      <c r="G100" s="60">
        <v>9</v>
      </c>
      <c r="H100" s="60">
        <v>9</v>
      </c>
      <c r="I100" s="60">
        <f t="shared" si="15"/>
        <v>0</v>
      </c>
      <c r="J100" s="60">
        <v>9</v>
      </c>
      <c r="K100" s="60">
        <v>0</v>
      </c>
      <c r="L100" s="53">
        <f t="shared" si="16"/>
        <v>9</v>
      </c>
      <c r="M100" s="87">
        <f t="shared" si="12"/>
        <v>0</v>
      </c>
      <c r="N100" s="87">
        <f t="shared" si="13"/>
        <v>-9</v>
      </c>
      <c r="O100" s="87">
        <f t="shared" si="14"/>
        <v>9</v>
      </c>
    </row>
    <row r="101" spans="1:16" ht="12.95" customHeight="1">
      <c r="A101" s="156" t="s">
        <v>955</v>
      </c>
      <c r="B101" s="165" t="s">
        <v>461</v>
      </c>
      <c r="C101" s="156" t="s">
        <v>1293</v>
      </c>
      <c r="D101" s="156" t="s">
        <v>728</v>
      </c>
      <c r="E101" s="157">
        <v>6</v>
      </c>
      <c r="F101" s="140" t="s">
        <v>1306</v>
      </c>
      <c r="G101" s="60">
        <v>19</v>
      </c>
      <c r="H101" s="60">
        <v>0</v>
      </c>
      <c r="I101" s="60">
        <f t="shared" si="15"/>
        <v>19</v>
      </c>
      <c r="J101" s="60">
        <v>19</v>
      </c>
      <c r="K101" s="60">
        <v>0</v>
      </c>
      <c r="L101" s="53">
        <f t="shared" si="16"/>
        <v>19</v>
      </c>
      <c r="M101" s="87">
        <f t="shared" si="12"/>
        <v>0</v>
      </c>
      <c r="N101" s="87">
        <f t="shared" si="13"/>
        <v>0</v>
      </c>
      <c r="O101" s="87">
        <f t="shared" si="14"/>
        <v>0</v>
      </c>
    </row>
    <row r="102" spans="1:16" ht="12.95" customHeight="1">
      <c r="A102" s="156" t="s">
        <v>960</v>
      </c>
      <c r="B102" s="165" t="s">
        <v>462</v>
      </c>
      <c r="C102" s="156" t="s">
        <v>1293</v>
      </c>
      <c r="D102" s="156" t="s">
        <v>728</v>
      </c>
      <c r="E102" s="157">
        <v>6</v>
      </c>
      <c r="F102" s="140" t="s">
        <v>1306</v>
      </c>
      <c r="G102" s="60">
        <v>3</v>
      </c>
      <c r="H102" s="60">
        <v>3</v>
      </c>
      <c r="I102" s="60">
        <f t="shared" si="15"/>
        <v>0</v>
      </c>
      <c r="J102" s="60">
        <v>3</v>
      </c>
      <c r="K102" s="60">
        <v>0</v>
      </c>
      <c r="L102" s="53">
        <f t="shared" si="16"/>
        <v>3</v>
      </c>
      <c r="M102" s="87">
        <f t="shared" si="12"/>
        <v>0</v>
      </c>
      <c r="N102" s="87">
        <f t="shared" si="13"/>
        <v>-3</v>
      </c>
      <c r="O102" s="87">
        <f t="shared" si="14"/>
        <v>3</v>
      </c>
    </row>
    <row r="103" spans="1:16" ht="12.95" customHeight="1">
      <c r="A103" s="156" t="s">
        <v>972</v>
      </c>
      <c r="B103" s="165" t="s">
        <v>465</v>
      </c>
      <c r="C103" s="156" t="s">
        <v>1293</v>
      </c>
      <c r="D103" s="156" t="s">
        <v>756</v>
      </c>
      <c r="E103" s="157">
        <v>6</v>
      </c>
      <c r="F103" s="140" t="s">
        <v>1306</v>
      </c>
      <c r="G103" s="60">
        <v>19</v>
      </c>
      <c r="H103" s="60">
        <v>0</v>
      </c>
      <c r="I103" s="60">
        <f t="shared" si="15"/>
        <v>19</v>
      </c>
      <c r="J103" s="60">
        <v>19</v>
      </c>
      <c r="K103" s="60">
        <v>0</v>
      </c>
      <c r="L103" s="53">
        <f t="shared" si="16"/>
        <v>19</v>
      </c>
      <c r="M103" s="87">
        <f t="shared" si="12"/>
        <v>0</v>
      </c>
      <c r="N103" s="87">
        <f t="shared" si="13"/>
        <v>0</v>
      </c>
      <c r="O103" s="87">
        <f t="shared" si="14"/>
        <v>0</v>
      </c>
    </row>
    <row r="105" spans="1:16" ht="12.95" hidden="1" customHeight="1">
      <c r="B105" s="46" t="s">
        <v>453</v>
      </c>
      <c r="G105" s="60">
        <v>115</v>
      </c>
      <c r="J105" s="60" t="s">
        <v>522</v>
      </c>
      <c r="M105" s="60">
        <v>18</v>
      </c>
    </row>
    <row r="106" spans="1:16" ht="12.95" hidden="1" customHeight="1">
      <c r="B106" s="46" t="s">
        <v>116</v>
      </c>
      <c r="G106" s="60">
        <v>69</v>
      </c>
      <c r="J106" s="60" t="s">
        <v>454</v>
      </c>
      <c r="M106" s="60">
        <v>9</v>
      </c>
    </row>
    <row r="107" spans="1:16" ht="12.95" hidden="1" customHeight="1">
      <c r="B107" s="46" t="s">
        <v>521</v>
      </c>
      <c r="G107" s="60">
        <v>50</v>
      </c>
      <c r="J107" s="60" t="s">
        <v>524</v>
      </c>
      <c r="M107" s="60">
        <v>8</v>
      </c>
    </row>
    <row r="108" spans="1:16" ht="12.95" hidden="1" customHeight="1">
      <c r="B108" s="46" t="s">
        <v>459</v>
      </c>
      <c r="G108" s="60">
        <v>19</v>
      </c>
      <c r="J108" s="60" t="s">
        <v>523</v>
      </c>
      <c r="M108" s="60">
        <v>7</v>
      </c>
    </row>
    <row r="109" spans="1:16" ht="12.95" hidden="1" customHeight="1">
      <c r="B109" s="46" t="s">
        <v>461</v>
      </c>
      <c r="G109" s="60">
        <v>19</v>
      </c>
      <c r="J109" s="60" t="s">
        <v>292</v>
      </c>
      <c r="M109" s="60">
        <v>4</v>
      </c>
    </row>
    <row r="110" spans="1:16" ht="12.95" hidden="1" customHeight="1">
      <c r="B110" s="46" t="s">
        <v>554</v>
      </c>
      <c r="G110" s="60">
        <v>19</v>
      </c>
      <c r="J110" s="60" t="s">
        <v>462</v>
      </c>
      <c r="M110" s="60">
        <v>3</v>
      </c>
    </row>
    <row r="111" spans="1:16" ht="12.95" hidden="1" customHeight="1">
      <c r="B111" s="46" t="s">
        <v>465</v>
      </c>
      <c r="G111" s="60">
        <v>19</v>
      </c>
    </row>
    <row r="112" spans="1:16" ht="12.95" hidden="1" customHeight="1">
      <c r="B112" s="46" t="s">
        <v>522</v>
      </c>
      <c r="G112" s="60">
        <v>18</v>
      </c>
    </row>
    <row r="113" spans="2:7" ht="12.95" hidden="1" customHeight="1">
      <c r="B113" s="46" t="s">
        <v>463</v>
      </c>
      <c r="G113" s="60">
        <v>10</v>
      </c>
    </row>
    <row r="114" spans="2:7" ht="12.95" hidden="1" customHeight="1">
      <c r="B114" s="46" t="s">
        <v>454</v>
      </c>
      <c r="G114" s="60">
        <v>9</v>
      </c>
    </row>
    <row r="115" spans="2:7" ht="12.95" hidden="1" customHeight="1">
      <c r="B115" s="46" t="s">
        <v>523</v>
      </c>
      <c r="G115" s="60">
        <v>7</v>
      </c>
    </row>
    <row r="116" spans="2:7" ht="12.95" hidden="1" customHeight="1">
      <c r="B116" s="46" t="s">
        <v>462</v>
      </c>
      <c r="G116" s="60">
        <v>3</v>
      </c>
    </row>
  </sheetData>
  <autoFilter ref="A2:T103">
    <sortState ref="A3:T103">
      <sortCondition ref="E2:E103"/>
    </sortState>
  </autoFilter>
  <phoneticPr fontId="8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57"/>
  <sheetViews>
    <sheetView workbookViewId="0">
      <pane ySplit="2" topLeftCell="A3" activePane="bottomLeft" state="frozen"/>
      <selection pane="bottomLeft" activeCell="B7" sqref="B7"/>
    </sheetView>
  </sheetViews>
  <sheetFormatPr defaultColWidth="8.75" defaultRowHeight="12.95" customHeight="1"/>
  <cols>
    <col min="1" max="1" width="8.625" style="19" customWidth="1"/>
    <col min="2" max="2" width="41.375" style="19" customWidth="1"/>
    <col min="3" max="3" width="11.625" style="19" hidden="1" customWidth="1"/>
    <col min="4" max="4" width="11.125" style="19" customWidth="1"/>
    <col min="5" max="5" width="2.75" style="81" customWidth="1"/>
    <col min="6" max="6" width="10.125" style="19" customWidth="1"/>
    <col min="7" max="15" width="6.625" style="49" customWidth="1"/>
    <col min="16" max="16384" width="8.75" style="32"/>
  </cols>
  <sheetData>
    <row r="1" spans="1:18" ht="12.95" customHeight="1">
      <c r="A1" s="46" t="s">
        <v>438</v>
      </c>
      <c r="B1" s="46"/>
      <c r="C1" s="46"/>
      <c r="D1" s="46"/>
      <c r="E1" s="86"/>
      <c r="F1" s="46"/>
      <c r="G1" s="145" t="s">
        <v>14</v>
      </c>
      <c r="H1" s="145" t="s">
        <v>366</v>
      </c>
      <c r="I1" s="145" t="s">
        <v>14</v>
      </c>
      <c r="J1" s="145" t="s">
        <v>15</v>
      </c>
      <c r="K1" s="145" t="s">
        <v>367</v>
      </c>
      <c r="L1" s="145" t="s">
        <v>473</v>
      </c>
      <c r="M1" s="151" t="s">
        <v>243</v>
      </c>
      <c r="N1" s="151" t="s">
        <v>370</v>
      </c>
      <c r="O1" s="151" t="s">
        <v>243</v>
      </c>
    </row>
    <row r="2" spans="1:18" ht="12.95" customHeight="1">
      <c r="A2" s="153" t="s">
        <v>1397</v>
      </c>
      <c r="B2" s="153" t="s">
        <v>1398</v>
      </c>
      <c r="C2" s="153" t="s">
        <v>1399</v>
      </c>
      <c r="D2" s="153" t="s">
        <v>1400</v>
      </c>
      <c r="E2" s="153"/>
      <c r="F2" s="154" t="s">
        <v>1401</v>
      </c>
      <c r="G2" s="160" t="s">
        <v>383</v>
      </c>
      <c r="H2" s="160" t="s">
        <v>382</v>
      </c>
      <c r="I2" s="160" t="s">
        <v>436</v>
      </c>
      <c r="J2" s="160" t="s">
        <v>437</v>
      </c>
      <c r="K2" s="160" t="s">
        <v>382</v>
      </c>
      <c r="L2" s="160" t="s">
        <v>474</v>
      </c>
      <c r="M2" s="160" t="s">
        <v>383</v>
      </c>
      <c r="N2" s="160" t="s">
        <v>439</v>
      </c>
      <c r="O2" s="160" t="s">
        <v>384</v>
      </c>
    </row>
    <row r="3" spans="1:18" ht="12.95" customHeight="1">
      <c r="A3" s="156" t="s">
        <v>771</v>
      </c>
      <c r="B3" s="25" t="s">
        <v>56</v>
      </c>
      <c r="C3" s="156" t="s">
        <v>1294</v>
      </c>
      <c r="D3" s="156" t="s">
        <v>770</v>
      </c>
      <c r="E3" s="157">
        <v>1</v>
      </c>
      <c r="F3" s="162" t="s">
        <v>1111</v>
      </c>
      <c r="G3" s="87">
        <v>20</v>
      </c>
      <c r="H3" s="87">
        <v>20</v>
      </c>
      <c r="I3" s="87">
        <f t="shared" ref="I3:I34" si="0">G3-H3</f>
        <v>0</v>
      </c>
      <c r="J3" s="87">
        <v>20</v>
      </c>
      <c r="K3" s="52">
        <v>20</v>
      </c>
      <c r="L3" s="52">
        <f t="shared" ref="L3:L34" si="1">J3-K3</f>
        <v>0</v>
      </c>
      <c r="M3" s="87">
        <f t="shared" ref="M3:M34" si="2">J3-G3</f>
        <v>0</v>
      </c>
      <c r="N3" s="87">
        <f t="shared" ref="N3:N34" si="3">K3-H3</f>
        <v>0</v>
      </c>
      <c r="O3" s="87">
        <f t="shared" ref="O3:O34" si="4">L3-I3</f>
        <v>0</v>
      </c>
      <c r="P3" s="16"/>
      <c r="Q3" s="27"/>
      <c r="R3" s="27"/>
    </row>
    <row r="4" spans="1:18" ht="12.95" customHeight="1">
      <c r="A4" s="156" t="s">
        <v>780</v>
      </c>
      <c r="B4" s="25" t="s">
        <v>57</v>
      </c>
      <c r="C4" s="156" t="s">
        <v>1294</v>
      </c>
      <c r="D4" s="156" t="s">
        <v>779</v>
      </c>
      <c r="E4" s="157">
        <v>1</v>
      </c>
      <c r="F4" s="162" t="s">
        <v>1111</v>
      </c>
      <c r="G4" s="87">
        <v>36</v>
      </c>
      <c r="H4" s="87">
        <v>36</v>
      </c>
      <c r="I4" s="87">
        <f t="shared" si="0"/>
        <v>0</v>
      </c>
      <c r="J4" s="87">
        <v>36</v>
      </c>
      <c r="K4" s="52">
        <v>36</v>
      </c>
      <c r="L4" s="52">
        <f t="shared" si="1"/>
        <v>0</v>
      </c>
      <c r="M4" s="87">
        <f t="shared" si="2"/>
        <v>0</v>
      </c>
      <c r="N4" s="87">
        <f t="shared" si="3"/>
        <v>0</v>
      </c>
      <c r="O4" s="87">
        <f t="shared" si="4"/>
        <v>0</v>
      </c>
      <c r="P4" s="16"/>
      <c r="Q4" s="27"/>
      <c r="R4" s="27"/>
    </row>
    <row r="5" spans="1:18" ht="12.95" customHeight="1">
      <c r="A5" s="156" t="s">
        <v>771</v>
      </c>
      <c r="B5" s="25" t="s">
        <v>56</v>
      </c>
      <c r="C5" s="156" t="s">
        <v>1294</v>
      </c>
      <c r="D5" s="156" t="s">
        <v>770</v>
      </c>
      <c r="E5" s="157">
        <v>2</v>
      </c>
      <c r="F5" s="163" t="s">
        <v>1112</v>
      </c>
      <c r="G5" s="89">
        <v>300</v>
      </c>
      <c r="H5" s="89">
        <v>300</v>
      </c>
      <c r="I5" s="87">
        <f t="shared" si="0"/>
        <v>0</v>
      </c>
      <c r="J5" s="89">
        <v>300</v>
      </c>
      <c r="K5" s="52">
        <v>300</v>
      </c>
      <c r="L5" s="52">
        <f t="shared" si="1"/>
        <v>0</v>
      </c>
      <c r="M5" s="87">
        <f t="shared" si="2"/>
        <v>0</v>
      </c>
      <c r="N5" s="87">
        <f t="shared" si="3"/>
        <v>0</v>
      </c>
      <c r="O5" s="87">
        <f t="shared" si="4"/>
        <v>0</v>
      </c>
      <c r="P5" s="16"/>
      <c r="Q5" s="2"/>
      <c r="R5" s="2"/>
    </row>
    <row r="6" spans="1:18" ht="12.95" customHeight="1">
      <c r="A6" s="156" t="s">
        <v>772</v>
      </c>
      <c r="B6" s="25" t="s">
        <v>119</v>
      </c>
      <c r="C6" s="156" t="s">
        <v>1294</v>
      </c>
      <c r="D6" s="156" t="s">
        <v>770</v>
      </c>
      <c r="E6" s="157">
        <v>2</v>
      </c>
      <c r="F6" s="163" t="s">
        <v>1112</v>
      </c>
      <c r="G6" s="89">
        <v>149</v>
      </c>
      <c r="H6" s="89">
        <v>149</v>
      </c>
      <c r="I6" s="87">
        <f t="shared" si="0"/>
        <v>0</v>
      </c>
      <c r="J6" s="89">
        <v>149</v>
      </c>
      <c r="K6" s="52">
        <v>149</v>
      </c>
      <c r="L6" s="52">
        <f t="shared" si="1"/>
        <v>0</v>
      </c>
      <c r="M6" s="87">
        <f t="shared" si="2"/>
        <v>0</v>
      </c>
      <c r="N6" s="87">
        <f t="shared" si="3"/>
        <v>0</v>
      </c>
      <c r="O6" s="87">
        <f t="shared" si="4"/>
        <v>0</v>
      </c>
      <c r="P6" s="16"/>
      <c r="Q6" s="2"/>
      <c r="R6" s="2"/>
    </row>
    <row r="7" spans="1:18" ht="12.95" customHeight="1">
      <c r="A7" s="156" t="s">
        <v>775</v>
      </c>
      <c r="B7" s="25" t="s">
        <v>120</v>
      </c>
      <c r="C7" s="156" t="s">
        <v>1294</v>
      </c>
      <c r="D7" s="156" t="s">
        <v>773</v>
      </c>
      <c r="E7" s="157">
        <v>2</v>
      </c>
      <c r="F7" s="163" t="s">
        <v>1112</v>
      </c>
      <c r="G7" s="89">
        <v>93</v>
      </c>
      <c r="H7" s="89">
        <v>93</v>
      </c>
      <c r="I7" s="87">
        <f t="shared" si="0"/>
        <v>0</v>
      </c>
      <c r="J7" s="89">
        <v>93</v>
      </c>
      <c r="K7" s="52">
        <v>93</v>
      </c>
      <c r="L7" s="52">
        <f t="shared" si="1"/>
        <v>0</v>
      </c>
      <c r="M7" s="87">
        <f t="shared" si="2"/>
        <v>0</v>
      </c>
      <c r="N7" s="87">
        <f t="shared" si="3"/>
        <v>0</v>
      </c>
      <c r="O7" s="87">
        <f t="shared" si="4"/>
        <v>0</v>
      </c>
      <c r="P7" s="16"/>
      <c r="Q7" s="2"/>
      <c r="R7" s="2"/>
    </row>
    <row r="8" spans="1:18" ht="12.95" customHeight="1">
      <c r="A8" s="156" t="s">
        <v>776</v>
      </c>
      <c r="B8" s="25" t="s">
        <v>121</v>
      </c>
      <c r="C8" s="156" t="s">
        <v>1294</v>
      </c>
      <c r="D8" s="156" t="s">
        <v>773</v>
      </c>
      <c r="E8" s="157">
        <v>2</v>
      </c>
      <c r="F8" s="163" t="s">
        <v>1112</v>
      </c>
      <c r="G8" s="89">
        <v>42</v>
      </c>
      <c r="H8" s="89">
        <v>42</v>
      </c>
      <c r="I8" s="87">
        <f t="shared" si="0"/>
        <v>0</v>
      </c>
      <c r="J8" s="89">
        <v>42</v>
      </c>
      <c r="K8" s="52">
        <v>42</v>
      </c>
      <c r="L8" s="52">
        <f t="shared" si="1"/>
        <v>0</v>
      </c>
      <c r="M8" s="87">
        <f t="shared" si="2"/>
        <v>0</v>
      </c>
      <c r="N8" s="87">
        <f t="shared" si="3"/>
        <v>0</v>
      </c>
      <c r="O8" s="87">
        <f t="shared" si="4"/>
        <v>0</v>
      </c>
      <c r="P8" s="16"/>
      <c r="Q8" s="2"/>
      <c r="R8" s="2"/>
    </row>
    <row r="9" spans="1:18" ht="12.95" customHeight="1">
      <c r="A9" s="156" t="s">
        <v>778</v>
      </c>
      <c r="B9" s="25" t="s">
        <v>122</v>
      </c>
      <c r="C9" s="156" t="s">
        <v>1294</v>
      </c>
      <c r="D9" s="156" t="s">
        <v>773</v>
      </c>
      <c r="E9" s="157">
        <v>2</v>
      </c>
      <c r="F9" s="163" t="s">
        <v>1112</v>
      </c>
      <c r="G9" s="89">
        <v>142</v>
      </c>
      <c r="H9" s="89">
        <v>142</v>
      </c>
      <c r="I9" s="87">
        <f t="shared" si="0"/>
        <v>0</v>
      </c>
      <c r="J9" s="89">
        <v>142</v>
      </c>
      <c r="K9" s="52">
        <v>142</v>
      </c>
      <c r="L9" s="52">
        <f t="shared" si="1"/>
        <v>0</v>
      </c>
      <c r="M9" s="87">
        <f t="shared" si="2"/>
        <v>0</v>
      </c>
      <c r="N9" s="87">
        <f t="shared" si="3"/>
        <v>0</v>
      </c>
      <c r="O9" s="87">
        <f t="shared" si="4"/>
        <v>0</v>
      </c>
      <c r="P9" s="17"/>
      <c r="Q9" s="2"/>
      <c r="R9" s="2"/>
    </row>
    <row r="10" spans="1:18" ht="12.95" customHeight="1">
      <c r="A10" s="156" t="s">
        <v>780</v>
      </c>
      <c r="B10" s="25" t="s">
        <v>57</v>
      </c>
      <c r="C10" s="156" t="s">
        <v>1294</v>
      </c>
      <c r="D10" s="156" t="s">
        <v>779</v>
      </c>
      <c r="E10" s="157">
        <v>2</v>
      </c>
      <c r="F10" s="163" t="s">
        <v>1112</v>
      </c>
      <c r="G10" s="89">
        <v>404</v>
      </c>
      <c r="H10" s="89">
        <v>404</v>
      </c>
      <c r="I10" s="87">
        <f t="shared" si="0"/>
        <v>0</v>
      </c>
      <c r="J10" s="89">
        <v>404</v>
      </c>
      <c r="K10" s="52">
        <v>404</v>
      </c>
      <c r="L10" s="52">
        <f t="shared" si="1"/>
        <v>0</v>
      </c>
      <c r="M10" s="87">
        <f t="shared" si="2"/>
        <v>0</v>
      </c>
      <c r="N10" s="87">
        <f t="shared" si="3"/>
        <v>0</v>
      </c>
      <c r="O10" s="87">
        <f t="shared" si="4"/>
        <v>0</v>
      </c>
      <c r="P10" s="16"/>
      <c r="Q10" s="2"/>
      <c r="R10" s="2"/>
    </row>
    <row r="11" spans="1:18" ht="12.95" customHeight="1">
      <c r="A11" s="156" t="s">
        <v>782</v>
      </c>
      <c r="B11" s="25" t="s">
        <v>123</v>
      </c>
      <c r="C11" s="156" t="s">
        <v>1294</v>
      </c>
      <c r="D11" s="156" t="s">
        <v>779</v>
      </c>
      <c r="E11" s="157">
        <v>2</v>
      </c>
      <c r="F11" s="163" t="s">
        <v>1112</v>
      </c>
      <c r="G11" s="89">
        <v>50</v>
      </c>
      <c r="H11" s="89">
        <v>50</v>
      </c>
      <c r="I11" s="87">
        <f t="shared" si="0"/>
        <v>0</v>
      </c>
      <c r="J11" s="89">
        <v>53</v>
      </c>
      <c r="K11" s="52">
        <v>53</v>
      </c>
      <c r="L11" s="52">
        <f t="shared" si="1"/>
        <v>0</v>
      </c>
      <c r="M11" s="87">
        <f t="shared" si="2"/>
        <v>3</v>
      </c>
      <c r="N11" s="87">
        <f t="shared" si="3"/>
        <v>3</v>
      </c>
      <c r="O11" s="87">
        <f t="shared" si="4"/>
        <v>0</v>
      </c>
      <c r="P11" s="16"/>
      <c r="Q11" s="2"/>
      <c r="R11" s="2"/>
    </row>
    <row r="12" spans="1:18" ht="12.95" customHeight="1">
      <c r="A12" s="156" t="s">
        <v>789</v>
      </c>
      <c r="B12" s="25" t="s">
        <v>124</v>
      </c>
      <c r="C12" s="156" t="s">
        <v>1294</v>
      </c>
      <c r="D12" s="156" t="s">
        <v>785</v>
      </c>
      <c r="E12" s="157">
        <v>2</v>
      </c>
      <c r="F12" s="163" t="s">
        <v>1112</v>
      </c>
      <c r="G12" s="89">
        <v>207</v>
      </c>
      <c r="H12" s="89">
        <v>207</v>
      </c>
      <c r="I12" s="87">
        <f t="shared" si="0"/>
        <v>0</v>
      </c>
      <c r="J12" s="89">
        <v>149</v>
      </c>
      <c r="K12" s="52">
        <v>149</v>
      </c>
      <c r="L12" s="52">
        <f t="shared" si="1"/>
        <v>0</v>
      </c>
      <c r="M12" s="87">
        <f t="shared" si="2"/>
        <v>-58</v>
      </c>
      <c r="N12" s="87">
        <f t="shared" si="3"/>
        <v>-58</v>
      </c>
      <c r="O12" s="87">
        <f t="shared" si="4"/>
        <v>0</v>
      </c>
      <c r="P12" s="16"/>
      <c r="Q12" s="2"/>
      <c r="R12" s="2"/>
    </row>
    <row r="13" spans="1:18" ht="12.95" customHeight="1">
      <c r="A13" s="156" t="s">
        <v>791</v>
      </c>
      <c r="B13" s="25" t="s">
        <v>125</v>
      </c>
      <c r="C13" s="156" t="s">
        <v>1294</v>
      </c>
      <c r="D13" s="156" t="s">
        <v>790</v>
      </c>
      <c r="E13" s="157">
        <v>2</v>
      </c>
      <c r="F13" s="163" t="s">
        <v>1112</v>
      </c>
      <c r="G13" s="89">
        <v>99</v>
      </c>
      <c r="H13" s="89">
        <v>75</v>
      </c>
      <c r="I13" s="87">
        <f t="shared" si="0"/>
        <v>24</v>
      </c>
      <c r="J13" s="89">
        <v>99</v>
      </c>
      <c r="K13" s="52">
        <v>80</v>
      </c>
      <c r="L13" s="52">
        <f t="shared" si="1"/>
        <v>19</v>
      </c>
      <c r="M13" s="87">
        <f t="shared" si="2"/>
        <v>0</v>
      </c>
      <c r="N13" s="87">
        <f t="shared" si="3"/>
        <v>5</v>
      </c>
      <c r="O13" s="87">
        <f t="shared" si="4"/>
        <v>-5</v>
      </c>
      <c r="P13" s="16"/>
      <c r="Q13" s="2"/>
      <c r="R13" s="2"/>
    </row>
    <row r="14" spans="1:18" ht="12.95" customHeight="1">
      <c r="A14" s="156" t="s">
        <v>792</v>
      </c>
      <c r="B14" s="25" t="s">
        <v>126</v>
      </c>
      <c r="C14" s="156" t="s">
        <v>1294</v>
      </c>
      <c r="D14" s="156" t="s">
        <v>790</v>
      </c>
      <c r="E14" s="157">
        <v>2</v>
      </c>
      <c r="F14" s="163" t="s">
        <v>1112</v>
      </c>
      <c r="G14" s="89">
        <v>98</v>
      </c>
      <c r="H14" s="89">
        <v>84</v>
      </c>
      <c r="I14" s="87">
        <f t="shared" si="0"/>
        <v>14</v>
      </c>
      <c r="J14" s="89">
        <v>98</v>
      </c>
      <c r="K14" s="52">
        <v>94</v>
      </c>
      <c r="L14" s="52">
        <f t="shared" si="1"/>
        <v>4</v>
      </c>
      <c r="M14" s="87">
        <f t="shared" si="2"/>
        <v>0</v>
      </c>
      <c r="N14" s="87">
        <f t="shared" si="3"/>
        <v>10</v>
      </c>
      <c r="O14" s="87">
        <f t="shared" si="4"/>
        <v>-10</v>
      </c>
      <c r="P14" s="16"/>
      <c r="Q14" s="2"/>
      <c r="R14" s="2"/>
    </row>
    <row r="15" spans="1:18" ht="12.95" customHeight="1">
      <c r="A15" s="156" t="s">
        <v>795</v>
      </c>
      <c r="B15" s="25" t="s">
        <v>127</v>
      </c>
      <c r="C15" s="156" t="s">
        <v>1294</v>
      </c>
      <c r="D15" s="156" t="s">
        <v>793</v>
      </c>
      <c r="E15" s="157">
        <v>2</v>
      </c>
      <c r="F15" s="163" t="s">
        <v>1112</v>
      </c>
      <c r="G15" s="89">
        <v>54</v>
      </c>
      <c r="H15" s="89">
        <v>54</v>
      </c>
      <c r="I15" s="87">
        <f t="shared" si="0"/>
        <v>0</v>
      </c>
      <c r="J15" s="89">
        <v>54</v>
      </c>
      <c r="K15" s="52">
        <v>54</v>
      </c>
      <c r="L15" s="52">
        <f t="shared" si="1"/>
        <v>0</v>
      </c>
      <c r="M15" s="87">
        <f t="shared" si="2"/>
        <v>0</v>
      </c>
      <c r="N15" s="87">
        <f t="shared" si="3"/>
        <v>0</v>
      </c>
      <c r="O15" s="87">
        <f t="shared" si="4"/>
        <v>0</v>
      </c>
      <c r="P15" s="16"/>
      <c r="Q15" s="2"/>
      <c r="R15" s="2"/>
    </row>
    <row r="16" spans="1:18" ht="12.95" customHeight="1">
      <c r="A16" s="156">
        <v>22829331</v>
      </c>
      <c r="B16" s="25" t="s">
        <v>308</v>
      </c>
      <c r="C16" s="156" t="s">
        <v>1294</v>
      </c>
      <c r="D16" s="156" t="s">
        <v>1389</v>
      </c>
      <c r="E16" s="157">
        <v>2</v>
      </c>
      <c r="F16" s="163" t="s">
        <v>1112</v>
      </c>
      <c r="G16" s="89">
        <v>15</v>
      </c>
      <c r="H16" s="89">
        <v>15</v>
      </c>
      <c r="I16" s="87">
        <f t="shared" si="0"/>
        <v>0</v>
      </c>
      <c r="J16" s="164">
        <v>15</v>
      </c>
      <c r="K16" s="128">
        <v>15</v>
      </c>
      <c r="L16" s="52">
        <f t="shared" si="1"/>
        <v>0</v>
      </c>
      <c r="M16" s="87">
        <f t="shared" si="2"/>
        <v>0</v>
      </c>
      <c r="N16" s="87">
        <f t="shared" si="3"/>
        <v>0</v>
      </c>
      <c r="O16" s="87">
        <f t="shared" si="4"/>
        <v>0</v>
      </c>
      <c r="P16" s="16"/>
      <c r="Q16" s="2"/>
      <c r="R16" s="2"/>
    </row>
    <row r="17" spans="1:18" ht="12.95" customHeight="1">
      <c r="A17" s="156">
        <v>22829376</v>
      </c>
      <c r="B17" s="25" t="s">
        <v>307</v>
      </c>
      <c r="C17" s="156" t="s">
        <v>1294</v>
      </c>
      <c r="D17" s="156" t="s">
        <v>1390</v>
      </c>
      <c r="E17" s="157">
        <v>2</v>
      </c>
      <c r="F17" s="163" t="s">
        <v>1112</v>
      </c>
      <c r="G17" s="89">
        <v>15</v>
      </c>
      <c r="H17" s="89">
        <v>15</v>
      </c>
      <c r="I17" s="87">
        <f t="shared" si="0"/>
        <v>0</v>
      </c>
      <c r="J17" s="89">
        <v>0</v>
      </c>
      <c r="K17" s="52">
        <v>0</v>
      </c>
      <c r="L17" s="52">
        <f t="shared" si="1"/>
        <v>0</v>
      </c>
      <c r="M17" s="87">
        <f t="shared" si="2"/>
        <v>-15</v>
      </c>
      <c r="N17" s="87">
        <f t="shared" si="3"/>
        <v>-15</v>
      </c>
      <c r="O17" s="87">
        <f t="shared" si="4"/>
        <v>0</v>
      </c>
      <c r="P17" s="16"/>
      <c r="Q17" s="2"/>
      <c r="R17" s="2"/>
    </row>
    <row r="18" spans="1:18" ht="12.95" customHeight="1">
      <c r="A18" s="156" t="s">
        <v>980</v>
      </c>
      <c r="B18" s="25" t="s">
        <v>467</v>
      </c>
      <c r="C18" s="156" t="s">
        <v>1294</v>
      </c>
      <c r="D18" s="156" t="s">
        <v>770</v>
      </c>
      <c r="E18" s="157">
        <v>2</v>
      </c>
      <c r="F18" s="163" t="s">
        <v>1112</v>
      </c>
      <c r="G18" s="89">
        <v>0</v>
      </c>
      <c r="H18" s="89">
        <v>0</v>
      </c>
      <c r="I18" s="87">
        <f t="shared" si="0"/>
        <v>0</v>
      </c>
      <c r="J18" s="89">
        <v>15</v>
      </c>
      <c r="K18" s="52">
        <v>15</v>
      </c>
      <c r="L18" s="52">
        <f t="shared" si="1"/>
        <v>0</v>
      </c>
      <c r="M18" s="87">
        <f t="shared" si="2"/>
        <v>15</v>
      </c>
      <c r="N18" s="87">
        <f t="shared" si="3"/>
        <v>15</v>
      </c>
      <c r="O18" s="87">
        <f t="shared" si="4"/>
        <v>0</v>
      </c>
      <c r="P18" s="18"/>
      <c r="Q18" s="2"/>
      <c r="R18" s="2"/>
    </row>
    <row r="19" spans="1:18" ht="12.95" customHeight="1">
      <c r="A19" s="156" t="s">
        <v>981</v>
      </c>
      <c r="B19" s="25" t="s">
        <v>431</v>
      </c>
      <c r="C19" s="156" t="s">
        <v>1294</v>
      </c>
      <c r="D19" s="156" t="s">
        <v>773</v>
      </c>
      <c r="E19" s="157">
        <v>2</v>
      </c>
      <c r="F19" s="163" t="s">
        <v>1112</v>
      </c>
      <c r="G19" s="89">
        <v>19</v>
      </c>
      <c r="H19" s="89">
        <v>0</v>
      </c>
      <c r="I19" s="87">
        <f t="shared" si="0"/>
        <v>19</v>
      </c>
      <c r="J19" s="89">
        <v>19</v>
      </c>
      <c r="K19" s="52">
        <v>0</v>
      </c>
      <c r="L19" s="52">
        <f t="shared" si="1"/>
        <v>19</v>
      </c>
      <c r="M19" s="87">
        <f t="shared" si="2"/>
        <v>0</v>
      </c>
      <c r="N19" s="87">
        <f t="shared" si="3"/>
        <v>0</v>
      </c>
      <c r="O19" s="87">
        <f t="shared" si="4"/>
        <v>0</v>
      </c>
      <c r="P19" s="18"/>
      <c r="Q19" s="2"/>
      <c r="R19" s="2"/>
    </row>
    <row r="20" spans="1:18" ht="12.95" customHeight="1">
      <c r="A20" s="156" t="s">
        <v>982</v>
      </c>
      <c r="B20" s="25" t="s">
        <v>309</v>
      </c>
      <c r="C20" s="156" t="s">
        <v>1294</v>
      </c>
      <c r="D20" s="156" t="s">
        <v>779</v>
      </c>
      <c r="E20" s="157">
        <v>2</v>
      </c>
      <c r="F20" s="163" t="s">
        <v>1112</v>
      </c>
      <c r="G20" s="89">
        <v>12</v>
      </c>
      <c r="H20" s="89">
        <v>12</v>
      </c>
      <c r="I20" s="87">
        <f t="shared" si="0"/>
        <v>0</v>
      </c>
      <c r="J20" s="89">
        <v>12</v>
      </c>
      <c r="K20" s="52">
        <v>12</v>
      </c>
      <c r="L20" s="52">
        <f t="shared" si="1"/>
        <v>0</v>
      </c>
      <c r="M20" s="87">
        <f t="shared" si="2"/>
        <v>0</v>
      </c>
      <c r="N20" s="87">
        <f t="shared" si="3"/>
        <v>0</v>
      </c>
      <c r="O20" s="87">
        <f t="shared" si="4"/>
        <v>0</v>
      </c>
      <c r="P20" s="18"/>
      <c r="Q20" s="2"/>
      <c r="R20" s="2"/>
    </row>
    <row r="21" spans="1:18" ht="12.95" customHeight="1">
      <c r="A21" s="156" t="s">
        <v>984</v>
      </c>
      <c r="B21" s="25" t="s">
        <v>468</v>
      </c>
      <c r="C21" s="156" t="s">
        <v>1294</v>
      </c>
      <c r="D21" s="156" t="s">
        <v>779</v>
      </c>
      <c r="E21" s="157">
        <v>2</v>
      </c>
      <c r="F21" s="163" t="s">
        <v>1112</v>
      </c>
      <c r="G21" s="89">
        <v>0</v>
      </c>
      <c r="H21" s="89">
        <v>0</v>
      </c>
      <c r="I21" s="87">
        <f t="shared" si="0"/>
        <v>0</v>
      </c>
      <c r="J21" s="89">
        <v>19</v>
      </c>
      <c r="K21" s="52">
        <v>19</v>
      </c>
      <c r="L21" s="52">
        <f t="shared" si="1"/>
        <v>0</v>
      </c>
      <c r="M21" s="87">
        <f t="shared" si="2"/>
        <v>19</v>
      </c>
      <c r="N21" s="87">
        <f t="shared" si="3"/>
        <v>19</v>
      </c>
      <c r="O21" s="87">
        <f t="shared" si="4"/>
        <v>0</v>
      </c>
      <c r="P21" s="18"/>
      <c r="Q21" s="2"/>
      <c r="R21" s="2"/>
    </row>
    <row r="22" spans="1:18" ht="12.95" customHeight="1">
      <c r="A22" s="156" t="s">
        <v>987</v>
      </c>
      <c r="B22" s="25" t="s">
        <v>306</v>
      </c>
      <c r="C22" s="156" t="s">
        <v>1294</v>
      </c>
      <c r="D22" s="156" t="s">
        <v>779</v>
      </c>
      <c r="E22" s="157">
        <v>2</v>
      </c>
      <c r="F22" s="163" t="s">
        <v>1112</v>
      </c>
      <c r="G22" s="89">
        <v>19</v>
      </c>
      <c r="H22" s="89">
        <v>19</v>
      </c>
      <c r="I22" s="87">
        <f t="shared" si="0"/>
        <v>0</v>
      </c>
      <c r="J22" s="89">
        <v>19</v>
      </c>
      <c r="K22" s="52">
        <v>19</v>
      </c>
      <c r="L22" s="52">
        <f t="shared" si="1"/>
        <v>0</v>
      </c>
      <c r="M22" s="87">
        <f t="shared" si="2"/>
        <v>0</v>
      </c>
      <c r="N22" s="87">
        <f t="shared" si="3"/>
        <v>0</v>
      </c>
      <c r="O22" s="87">
        <f t="shared" si="4"/>
        <v>0</v>
      </c>
      <c r="P22" s="16"/>
      <c r="Q22" s="2"/>
      <c r="R22" s="2"/>
    </row>
    <row r="23" spans="1:18" ht="12.95" customHeight="1">
      <c r="A23" s="156" t="s">
        <v>772</v>
      </c>
      <c r="B23" s="25" t="s">
        <v>1183</v>
      </c>
      <c r="C23" s="156" t="s">
        <v>1294</v>
      </c>
      <c r="D23" s="156" t="s">
        <v>770</v>
      </c>
      <c r="E23" s="157">
        <v>3</v>
      </c>
      <c r="F23" s="163" t="s">
        <v>1113</v>
      </c>
      <c r="G23" s="89">
        <v>50</v>
      </c>
      <c r="H23" s="89">
        <v>50</v>
      </c>
      <c r="I23" s="87">
        <f t="shared" si="0"/>
        <v>0</v>
      </c>
      <c r="J23" s="89">
        <v>50</v>
      </c>
      <c r="K23" s="52">
        <v>50</v>
      </c>
      <c r="L23" s="52">
        <f t="shared" si="1"/>
        <v>0</v>
      </c>
      <c r="M23" s="87">
        <f t="shared" si="2"/>
        <v>0</v>
      </c>
      <c r="N23" s="87">
        <f t="shared" si="3"/>
        <v>0</v>
      </c>
      <c r="O23" s="87">
        <f t="shared" si="4"/>
        <v>0</v>
      </c>
      <c r="P23" s="16"/>
      <c r="Q23" s="2"/>
      <c r="R23" s="2"/>
    </row>
    <row r="24" spans="1:18" ht="12.95" customHeight="1">
      <c r="A24" s="156" t="s">
        <v>774</v>
      </c>
      <c r="B24" s="25" t="s">
        <v>169</v>
      </c>
      <c r="C24" s="156" t="s">
        <v>1294</v>
      </c>
      <c r="D24" s="156" t="s">
        <v>773</v>
      </c>
      <c r="E24" s="157">
        <v>3</v>
      </c>
      <c r="F24" s="163" t="s">
        <v>1113</v>
      </c>
      <c r="G24" s="89">
        <v>50</v>
      </c>
      <c r="H24" s="89">
        <v>50</v>
      </c>
      <c r="I24" s="87">
        <f t="shared" si="0"/>
        <v>0</v>
      </c>
      <c r="J24" s="89">
        <v>50</v>
      </c>
      <c r="K24" s="52">
        <v>50</v>
      </c>
      <c r="L24" s="52">
        <f t="shared" si="1"/>
        <v>0</v>
      </c>
      <c r="M24" s="87">
        <f t="shared" si="2"/>
        <v>0</v>
      </c>
      <c r="N24" s="87">
        <f t="shared" si="3"/>
        <v>0</v>
      </c>
      <c r="O24" s="87">
        <f t="shared" si="4"/>
        <v>0</v>
      </c>
      <c r="P24" s="16"/>
      <c r="Q24" s="2"/>
      <c r="R24" s="2"/>
    </row>
    <row r="25" spans="1:18" ht="12.95" customHeight="1">
      <c r="A25" s="156" t="s">
        <v>775</v>
      </c>
      <c r="B25" s="25" t="s">
        <v>120</v>
      </c>
      <c r="C25" s="156" t="s">
        <v>1294</v>
      </c>
      <c r="D25" s="156" t="s">
        <v>773</v>
      </c>
      <c r="E25" s="157">
        <v>3</v>
      </c>
      <c r="F25" s="163" t="s">
        <v>1113</v>
      </c>
      <c r="G25" s="89">
        <v>36</v>
      </c>
      <c r="H25" s="89">
        <v>36</v>
      </c>
      <c r="I25" s="87">
        <f t="shared" si="0"/>
        <v>0</v>
      </c>
      <c r="J25" s="89">
        <v>36</v>
      </c>
      <c r="K25" s="52">
        <v>36</v>
      </c>
      <c r="L25" s="52">
        <f t="shared" si="1"/>
        <v>0</v>
      </c>
      <c r="M25" s="87">
        <f t="shared" si="2"/>
        <v>0</v>
      </c>
      <c r="N25" s="87">
        <f t="shared" si="3"/>
        <v>0</v>
      </c>
      <c r="O25" s="87">
        <f t="shared" si="4"/>
        <v>0</v>
      </c>
      <c r="P25" s="16"/>
      <c r="Q25" s="2"/>
      <c r="R25" s="2"/>
    </row>
    <row r="26" spans="1:18" ht="12.95" customHeight="1">
      <c r="A26" s="156" t="s">
        <v>776</v>
      </c>
      <c r="B26" s="25" t="s">
        <v>121</v>
      </c>
      <c r="C26" s="156" t="s">
        <v>1294</v>
      </c>
      <c r="D26" s="156" t="s">
        <v>773</v>
      </c>
      <c r="E26" s="157">
        <v>3</v>
      </c>
      <c r="F26" s="163" t="s">
        <v>1113</v>
      </c>
      <c r="G26" s="89">
        <v>93</v>
      </c>
      <c r="H26" s="89">
        <v>93</v>
      </c>
      <c r="I26" s="87">
        <f t="shared" si="0"/>
        <v>0</v>
      </c>
      <c r="J26" s="89">
        <v>93</v>
      </c>
      <c r="K26" s="52">
        <v>93</v>
      </c>
      <c r="L26" s="52">
        <f t="shared" si="1"/>
        <v>0</v>
      </c>
      <c r="M26" s="87">
        <f t="shared" si="2"/>
        <v>0</v>
      </c>
      <c r="N26" s="87">
        <f t="shared" si="3"/>
        <v>0</v>
      </c>
      <c r="O26" s="87">
        <f t="shared" si="4"/>
        <v>0</v>
      </c>
      <c r="P26" s="16"/>
      <c r="Q26" s="2"/>
      <c r="R26" s="2"/>
    </row>
    <row r="27" spans="1:18" ht="12.95" customHeight="1">
      <c r="A27" s="156" t="s">
        <v>781</v>
      </c>
      <c r="B27" s="25" t="s">
        <v>170</v>
      </c>
      <c r="C27" s="156" t="s">
        <v>1294</v>
      </c>
      <c r="D27" s="156" t="s">
        <v>779</v>
      </c>
      <c r="E27" s="157">
        <v>3</v>
      </c>
      <c r="F27" s="163" t="s">
        <v>1113</v>
      </c>
      <c r="G27" s="89">
        <v>40</v>
      </c>
      <c r="H27" s="89">
        <v>40</v>
      </c>
      <c r="I27" s="87">
        <f t="shared" si="0"/>
        <v>0</v>
      </c>
      <c r="J27" s="89">
        <v>40</v>
      </c>
      <c r="K27" s="52">
        <v>40</v>
      </c>
      <c r="L27" s="52">
        <f t="shared" si="1"/>
        <v>0</v>
      </c>
      <c r="M27" s="87">
        <f t="shared" si="2"/>
        <v>0</v>
      </c>
      <c r="N27" s="87">
        <f t="shared" si="3"/>
        <v>0</v>
      </c>
      <c r="O27" s="87">
        <f t="shared" si="4"/>
        <v>0</v>
      </c>
      <c r="P27" s="16"/>
      <c r="Q27" s="2"/>
      <c r="R27" s="2"/>
    </row>
    <row r="28" spans="1:18" ht="12.95" customHeight="1">
      <c r="A28" s="156" t="s">
        <v>782</v>
      </c>
      <c r="B28" s="25" t="s">
        <v>123</v>
      </c>
      <c r="C28" s="156" t="s">
        <v>1294</v>
      </c>
      <c r="D28" s="156" t="s">
        <v>779</v>
      </c>
      <c r="E28" s="157">
        <v>3</v>
      </c>
      <c r="F28" s="163" t="s">
        <v>1113</v>
      </c>
      <c r="G28" s="89">
        <v>53</v>
      </c>
      <c r="H28" s="89">
        <v>53</v>
      </c>
      <c r="I28" s="87">
        <f t="shared" si="0"/>
        <v>0</v>
      </c>
      <c r="J28" s="89">
        <v>59</v>
      </c>
      <c r="K28" s="52">
        <v>59</v>
      </c>
      <c r="L28" s="52">
        <f t="shared" si="1"/>
        <v>0</v>
      </c>
      <c r="M28" s="87">
        <f t="shared" si="2"/>
        <v>6</v>
      </c>
      <c r="N28" s="87">
        <f t="shared" si="3"/>
        <v>6</v>
      </c>
      <c r="O28" s="87">
        <f t="shared" si="4"/>
        <v>0</v>
      </c>
      <c r="P28" s="16"/>
      <c r="Q28" s="2"/>
      <c r="R28" s="2"/>
    </row>
    <row r="29" spans="1:18" ht="12.95" customHeight="1">
      <c r="A29" s="156" t="s">
        <v>783</v>
      </c>
      <c r="B29" s="25" t="s">
        <v>1181</v>
      </c>
      <c r="C29" s="156" t="s">
        <v>1294</v>
      </c>
      <c r="D29" s="156" t="s">
        <v>779</v>
      </c>
      <c r="E29" s="157">
        <v>3</v>
      </c>
      <c r="F29" s="163" t="s">
        <v>1113</v>
      </c>
      <c r="G29" s="89">
        <v>50</v>
      </c>
      <c r="H29" s="89">
        <v>50</v>
      </c>
      <c r="I29" s="87">
        <f t="shared" si="0"/>
        <v>0</v>
      </c>
      <c r="J29" s="89">
        <v>50</v>
      </c>
      <c r="K29" s="52">
        <v>50</v>
      </c>
      <c r="L29" s="52">
        <f t="shared" si="1"/>
        <v>0</v>
      </c>
      <c r="M29" s="87">
        <f t="shared" si="2"/>
        <v>0</v>
      </c>
      <c r="N29" s="87">
        <f t="shared" si="3"/>
        <v>0</v>
      </c>
      <c r="O29" s="87">
        <f t="shared" si="4"/>
        <v>0</v>
      </c>
      <c r="P29" s="16"/>
      <c r="Q29" s="2"/>
      <c r="R29" s="2"/>
    </row>
    <row r="30" spans="1:18" ht="12.95" customHeight="1">
      <c r="A30" s="156" t="s">
        <v>789</v>
      </c>
      <c r="B30" s="25" t="s">
        <v>124</v>
      </c>
      <c r="C30" s="156" t="s">
        <v>1294</v>
      </c>
      <c r="D30" s="156" t="s">
        <v>785</v>
      </c>
      <c r="E30" s="157">
        <v>3</v>
      </c>
      <c r="F30" s="163" t="s">
        <v>1113</v>
      </c>
      <c r="G30" s="89">
        <v>53</v>
      </c>
      <c r="H30" s="89">
        <v>53</v>
      </c>
      <c r="I30" s="87">
        <f t="shared" si="0"/>
        <v>0</v>
      </c>
      <c r="J30" s="89">
        <v>111</v>
      </c>
      <c r="K30" s="52">
        <v>111</v>
      </c>
      <c r="L30" s="52">
        <f t="shared" si="1"/>
        <v>0</v>
      </c>
      <c r="M30" s="87">
        <f t="shared" si="2"/>
        <v>58</v>
      </c>
      <c r="N30" s="87">
        <f t="shared" si="3"/>
        <v>58</v>
      </c>
      <c r="O30" s="87">
        <f t="shared" si="4"/>
        <v>0</v>
      </c>
      <c r="P30" s="16"/>
      <c r="Q30" s="2"/>
      <c r="R30" s="2"/>
    </row>
    <row r="31" spans="1:18" ht="12.95" customHeight="1">
      <c r="A31" s="156" t="s">
        <v>792</v>
      </c>
      <c r="B31" s="25" t="s">
        <v>126</v>
      </c>
      <c r="C31" s="156" t="s">
        <v>1294</v>
      </c>
      <c r="D31" s="156" t="s">
        <v>790</v>
      </c>
      <c r="E31" s="157">
        <v>3</v>
      </c>
      <c r="F31" s="163" t="s">
        <v>1113</v>
      </c>
      <c r="G31" s="89">
        <v>41</v>
      </c>
      <c r="H31" s="89">
        <v>35</v>
      </c>
      <c r="I31" s="87">
        <f t="shared" si="0"/>
        <v>6</v>
      </c>
      <c r="J31" s="89">
        <v>41</v>
      </c>
      <c r="K31" s="52">
        <v>41</v>
      </c>
      <c r="L31" s="52">
        <f t="shared" si="1"/>
        <v>0</v>
      </c>
      <c r="M31" s="87">
        <f t="shared" si="2"/>
        <v>0</v>
      </c>
      <c r="N31" s="87">
        <f t="shared" si="3"/>
        <v>6</v>
      </c>
      <c r="O31" s="87">
        <f t="shared" si="4"/>
        <v>-6</v>
      </c>
      <c r="P31" s="16"/>
      <c r="Q31" s="2"/>
      <c r="R31" s="2"/>
    </row>
    <row r="32" spans="1:18" ht="12.95" customHeight="1">
      <c r="A32" s="156" t="s">
        <v>795</v>
      </c>
      <c r="B32" s="25" t="s">
        <v>127</v>
      </c>
      <c r="C32" s="156" t="s">
        <v>1294</v>
      </c>
      <c r="D32" s="156" t="s">
        <v>793</v>
      </c>
      <c r="E32" s="157">
        <v>3</v>
      </c>
      <c r="F32" s="163" t="s">
        <v>1113</v>
      </c>
      <c r="G32" s="89">
        <v>33</v>
      </c>
      <c r="H32" s="89">
        <v>33</v>
      </c>
      <c r="I32" s="87">
        <f t="shared" si="0"/>
        <v>0</v>
      </c>
      <c r="J32" s="89">
        <v>33</v>
      </c>
      <c r="K32" s="52">
        <v>33</v>
      </c>
      <c r="L32" s="52">
        <f t="shared" si="1"/>
        <v>0</v>
      </c>
      <c r="M32" s="87">
        <f t="shared" si="2"/>
        <v>0</v>
      </c>
      <c r="N32" s="87">
        <f t="shared" si="3"/>
        <v>0</v>
      </c>
      <c r="O32" s="87">
        <f t="shared" si="4"/>
        <v>0</v>
      </c>
      <c r="P32" s="16"/>
      <c r="Q32" s="2"/>
      <c r="R32" s="2"/>
    </row>
    <row r="33" spans="1:18" ht="12.95" customHeight="1">
      <c r="A33" s="156" t="s">
        <v>984</v>
      </c>
      <c r="B33" s="25" t="s">
        <v>369</v>
      </c>
      <c r="C33" s="156" t="s">
        <v>1294</v>
      </c>
      <c r="D33" s="156" t="s">
        <v>779</v>
      </c>
      <c r="E33" s="157">
        <v>3</v>
      </c>
      <c r="F33" s="163" t="s">
        <v>1113</v>
      </c>
      <c r="G33" s="89">
        <v>19</v>
      </c>
      <c r="H33" s="89">
        <v>19</v>
      </c>
      <c r="I33" s="87">
        <f t="shared" si="0"/>
        <v>0</v>
      </c>
      <c r="J33" s="164">
        <v>19</v>
      </c>
      <c r="K33" s="128">
        <v>19</v>
      </c>
      <c r="L33" s="52">
        <f t="shared" si="1"/>
        <v>0</v>
      </c>
      <c r="M33" s="87">
        <f t="shared" si="2"/>
        <v>0</v>
      </c>
      <c r="N33" s="87">
        <f t="shared" si="3"/>
        <v>0</v>
      </c>
      <c r="O33" s="87">
        <f t="shared" si="4"/>
        <v>0</v>
      </c>
      <c r="P33" s="16"/>
      <c r="Q33" s="2"/>
      <c r="R33" s="2"/>
    </row>
    <row r="34" spans="1:18" ht="12.95" customHeight="1">
      <c r="A34" s="156" t="s">
        <v>774</v>
      </c>
      <c r="B34" s="25" t="s">
        <v>169</v>
      </c>
      <c r="C34" s="156" t="s">
        <v>1294</v>
      </c>
      <c r="D34" s="156" t="s">
        <v>773</v>
      </c>
      <c r="E34" s="157">
        <v>4</v>
      </c>
      <c r="F34" s="163" t="s">
        <v>1114</v>
      </c>
      <c r="G34" s="89">
        <v>116</v>
      </c>
      <c r="H34" s="89">
        <v>116</v>
      </c>
      <c r="I34" s="87">
        <f t="shared" si="0"/>
        <v>0</v>
      </c>
      <c r="J34" s="89">
        <v>116</v>
      </c>
      <c r="K34" s="53">
        <v>116</v>
      </c>
      <c r="L34" s="52">
        <f t="shared" si="1"/>
        <v>0</v>
      </c>
      <c r="M34" s="87">
        <f t="shared" si="2"/>
        <v>0</v>
      </c>
      <c r="N34" s="87">
        <f t="shared" si="3"/>
        <v>0</v>
      </c>
      <c r="O34" s="87">
        <f t="shared" si="4"/>
        <v>0</v>
      </c>
      <c r="P34" s="16"/>
      <c r="Q34" s="21"/>
      <c r="R34" s="2"/>
    </row>
    <row r="35" spans="1:18" ht="12.95" customHeight="1">
      <c r="A35" s="156" t="s">
        <v>775</v>
      </c>
      <c r="B35" s="25" t="s">
        <v>120</v>
      </c>
      <c r="C35" s="156" t="s">
        <v>1294</v>
      </c>
      <c r="D35" s="156" t="s">
        <v>773</v>
      </c>
      <c r="E35" s="157">
        <v>4</v>
      </c>
      <c r="F35" s="163" t="s">
        <v>1114</v>
      </c>
      <c r="G35" s="89">
        <v>50</v>
      </c>
      <c r="H35" s="89">
        <v>50</v>
      </c>
      <c r="I35" s="87">
        <f t="shared" ref="I35:I51" si="5">G35-H35</f>
        <v>0</v>
      </c>
      <c r="J35" s="89">
        <v>50</v>
      </c>
      <c r="K35" s="53">
        <v>50</v>
      </c>
      <c r="L35" s="52">
        <f t="shared" ref="L35:L51" si="6">J35-K35</f>
        <v>0</v>
      </c>
      <c r="M35" s="87">
        <f t="shared" ref="M35:M51" si="7">J35-G35</f>
        <v>0</v>
      </c>
      <c r="N35" s="87">
        <f t="shared" ref="N35:N51" si="8">K35-H35</f>
        <v>0</v>
      </c>
      <c r="O35" s="87">
        <f t="shared" ref="O35:O51" si="9">L35-I35</f>
        <v>0</v>
      </c>
      <c r="P35" s="16"/>
      <c r="Q35" s="38"/>
    </row>
    <row r="36" spans="1:18" ht="12.95" customHeight="1">
      <c r="A36" s="156" t="s">
        <v>776</v>
      </c>
      <c r="B36" s="25" t="s">
        <v>121</v>
      </c>
      <c r="C36" s="156" t="s">
        <v>1294</v>
      </c>
      <c r="D36" s="156" t="s">
        <v>773</v>
      </c>
      <c r="E36" s="157">
        <v>4</v>
      </c>
      <c r="F36" s="163" t="s">
        <v>1114</v>
      </c>
      <c r="G36" s="89">
        <v>53</v>
      </c>
      <c r="H36" s="60">
        <v>53</v>
      </c>
      <c r="I36" s="87">
        <f t="shared" si="5"/>
        <v>0</v>
      </c>
      <c r="J36" s="60">
        <v>53</v>
      </c>
      <c r="K36" s="53">
        <v>53</v>
      </c>
      <c r="L36" s="52">
        <f t="shared" si="6"/>
        <v>0</v>
      </c>
      <c r="M36" s="87">
        <f t="shared" si="7"/>
        <v>0</v>
      </c>
      <c r="N36" s="87">
        <f t="shared" si="8"/>
        <v>0</v>
      </c>
      <c r="O36" s="87">
        <f t="shared" si="9"/>
        <v>0</v>
      </c>
      <c r="P36" s="16"/>
      <c r="Q36" s="21"/>
      <c r="R36" s="2"/>
    </row>
    <row r="37" spans="1:18" ht="12.95" customHeight="1">
      <c r="A37" s="156" t="s">
        <v>777</v>
      </c>
      <c r="B37" s="25" t="s">
        <v>202</v>
      </c>
      <c r="C37" s="156" t="s">
        <v>1294</v>
      </c>
      <c r="D37" s="156" t="s">
        <v>773</v>
      </c>
      <c r="E37" s="157">
        <v>4</v>
      </c>
      <c r="F37" s="163" t="s">
        <v>1114</v>
      </c>
      <c r="G37" s="89">
        <v>316</v>
      </c>
      <c r="H37" s="89">
        <v>316</v>
      </c>
      <c r="I37" s="87">
        <f t="shared" si="5"/>
        <v>0</v>
      </c>
      <c r="J37" s="89">
        <v>316</v>
      </c>
      <c r="K37" s="53">
        <v>316</v>
      </c>
      <c r="L37" s="52">
        <f t="shared" si="6"/>
        <v>0</v>
      </c>
      <c r="M37" s="87">
        <f t="shared" si="7"/>
        <v>0</v>
      </c>
      <c r="N37" s="87">
        <f t="shared" si="8"/>
        <v>0</v>
      </c>
      <c r="O37" s="87">
        <f t="shared" si="9"/>
        <v>0</v>
      </c>
      <c r="P37" s="16"/>
      <c r="Q37" s="21"/>
      <c r="R37" s="2"/>
    </row>
    <row r="38" spans="1:18" ht="12.95" customHeight="1">
      <c r="A38" s="156" t="s">
        <v>778</v>
      </c>
      <c r="B38" s="25" t="s">
        <v>122</v>
      </c>
      <c r="C38" s="156" t="s">
        <v>1294</v>
      </c>
      <c r="D38" s="156" t="s">
        <v>773</v>
      </c>
      <c r="E38" s="157">
        <v>4</v>
      </c>
      <c r="F38" s="163" t="s">
        <v>1114</v>
      </c>
      <c r="G38" s="89">
        <v>55</v>
      </c>
      <c r="H38" s="89">
        <v>55</v>
      </c>
      <c r="I38" s="87">
        <f t="shared" si="5"/>
        <v>0</v>
      </c>
      <c r="J38" s="89">
        <v>55</v>
      </c>
      <c r="K38" s="53">
        <v>55</v>
      </c>
      <c r="L38" s="52">
        <f t="shared" si="6"/>
        <v>0</v>
      </c>
      <c r="M38" s="87">
        <f t="shared" si="7"/>
        <v>0</v>
      </c>
      <c r="N38" s="87">
        <f t="shared" si="8"/>
        <v>0</v>
      </c>
      <c r="O38" s="87">
        <f t="shared" si="9"/>
        <v>0</v>
      </c>
      <c r="P38" s="16"/>
      <c r="Q38" s="21"/>
      <c r="R38" s="2"/>
    </row>
    <row r="39" spans="1:18" ht="12.95" customHeight="1">
      <c r="A39" s="156" t="s">
        <v>781</v>
      </c>
      <c r="B39" s="25" t="s">
        <v>170</v>
      </c>
      <c r="C39" s="156" t="s">
        <v>1294</v>
      </c>
      <c r="D39" s="156" t="s">
        <v>779</v>
      </c>
      <c r="E39" s="157">
        <v>4</v>
      </c>
      <c r="F39" s="163" t="s">
        <v>1114</v>
      </c>
      <c r="G39" s="89">
        <v>101</v>
      </c>
      <c r="H39" s="60">
        <v>101</v>
      </c>
      <c r="I39" s="87">
        <f t="shared" si="5"/>
        <v>0</v>
      </c>
      <c r="J39" s="60">
        <v>92</v>
      </c>
      <c r="K39" s="53">
        <v>92</v>
      </c>
      <c r="L39" s="52">
        <f t="shared" si="6"/>
        <v>0</v>
      </c>
      <c r="M39" s="87">
        <f t="shared" si="7"/>
        <v>-9</v>
      </c>
      <c r="N39" s="87">
        <f t="shared" si="8"/>
        <v>-9</v>
      </c>
      <c r="O39" s="87">
        <f t="shared" si="9"/>
        <v>0</v>
      </c>
      <c r="P39" s="16"/>
      <c r="Q39" s="38"/>
    </row>
    <row r="40" spans="1:18" ht="12.95" customHeight="1">
      <c r="A40" s="156" t="s">
        <v>783</v>
      </c>
      <c r="B40" s="25" t="s">
        <v>1181</v>
      </c>
      <c r="C40" s="156" t="s">
        <v>1294</v>
      </c>
      <c r="D40" s="156" t="s">
        <v>779</v>
      </c>
      <c r="E40" s="157">
        <v>4</v>
      </c>
      <c r="F40" s="163" t="s">
        <v>1114</v>
      </c>
      <c r="G40" s="89">
        <v>200</v>
      </c>
      <c r="H40" s="89">
        <v>200</v>
      </c>
      <c r="I40" s="87">
        <f t="shared" si="5"/>
        <v>0</v>
      </c>
      <c r="J40" s="89">
        <v>200</v>
      </c>
      <c r="K40" s="53">
        <v>200</v>
      </c>
      <c r="L40" s="52">
        <f t="shared" si="6"/>
        <v>0</v>
      </c>
      <c r="M40" s="87">
        <f t="shared" si="7"/>
        <v>0</v>
      </c>
      <c r="N40" s="87">
        <f t="shared" si="8"/>
        <v>0</v>
      </c>
      <c r="O40" s="87">
        <f t="shared" si="9"/>
        <v>0</v>
      </c>
      <c r="P40" s="16"/>
      <c r="Q40" s="21"/>
      <c r="R40" s="2"/>
    </row>
    <row r="41" spans="1:18" ht="12.95" customHeight="1">
      <c r="A41" s="156" t="s">
        <v>784</v>
      </c>
      <c r="B41" s="25" t="s">
        <v>1182</v>
      </c>
      <c r="C41" s="156" t="s">
        <v>1294</v>
      </c>
      <c r="D41" s="156" t="s">
        <v>779</v>
      </c>
      <c r="E41" s="157">
        <v>4</v>
      </c>
      <c r="F41" s="163" t="s">
        <v>1114</v>
      </c>
      <c r="G41" s="89">
        <v>180</v>
      </c>
      <c r="H41" s="89">
        <v>180</v>
      </c>
      <c r="I41" s="87">
        <f t="shared" si="5"/>
        <v>0</v>
      </c>
      <c r="J41" s="89">
        <v>180</v>
      </c>
      <c r="K41" s="53">
        <v>180</v>
      </c>
      <c r="L41" s="52">
        <f t="shared" si="6"/>
        <v>0</v>
      </c>
      <c r="M41" s="87">
        <f t="shared" si="7"/>
        <v>0</v>
      </c>
      <c r="N41" s="87">
        <f t="shared" si="8"/>
        <v>0</v>
      </c>
      <c r="O41" s="87">
        <f t="shared" si="9"/>
        <v>0</v>
      </c>
      <c r="P41" s="16"/>
      <c r="Q41" s="38"/>
    </row>
    <row r="42" spans="1:18" ht="12.95" customHeight="1">
      <c r="A42" s="156" t="s">
        <v>786</v>
      </c>
      <c r="B42" s="25" t="s">
        <v>203</v>
      </c>
      <c r="C42" s="156" t="s">
        <v>1294</v>
      </c>
      <c r="D42" s="156" t="s">
        <v>785</v>
      </c>
      <c r="E42" s="157">
        <v>4</v>
      </c>
      <c r="F42" s="163" t="s">
        <v>1114</v>
      </c>
      <c r="G42" s="89">
        <v>120</v>
      </c>
      <c r="H42" s="89">
        <v>120</v>
      </c>
      <c r="I42" s="87">
        <f t="shared" si="5"/>
        <v>0</v>
      </c>
      <c r="J42" s="89">
        <v>120</v>
      </c>
      <c r="K42" s="53">
        <v>120</v>
      </c>
      <c r="L42" s="52">
        <f t="shared" si="6"/>
        <v>0</v>
      </c>
      <c r="M42" s="87">
        <f t="shared" si="7"/>
        <v>0</v>
      </c>
      <c r="N42" s="87">
        <f t="shared" si="8"/>
        <v>0</v>
      </c>
      <c r="O42" s="87">
        <f t="shared" si="9"/>
        <v>0</v>
      </c>
      <c r="P42" s="16"/>
      <c r="Q42" s="24"/>
      <c r="R42" s="2"/>
    </row>
    <row r="43" spans="1:18" ht="12.95" customHeight="1">
      <c r="A43" s="156" t="s">
        <v>787</v>
      </c>
      <c r="B43" s="25" t="s">
        <v>204</v>
      </c>
      <c r="C43" s="156" t="s">
        <v>1294</v>
      </c>
      <c r="D43" s="156" t="s">
        <v>785</v>
      </c>
      <c r="E43" s="157">
        <v>4</v>
      </c>
      <c r="F43" s="163" t="s">
        <v>1114</v>
      </c>
      <c r="G43" s="89">
        <v>48</v>
      </c>
      <c r="H43" s="89">
        <v>48</v>
      </c>
      <c r="I43" s="87">
        <f t="shared" si="5"/>
        <v>0</v>
      </c>
      <c r="J43" s="89">
        <v>48</v>
      </c>
      <c r="K43" s="53">
        <v>48</v>
      </c>
      <c r="L43" s="52">
        <f t="shared" si="6"/>
        <v>0</v>
      </c>
      <c r="M43" s="87">
        <f t="shared" si="7"/>
        <v>0</v>
      </c>
      <c r="N43" s="87">
        <f t="shared" si="8"/>
        <v>0</v>
      </c>
      <c r="O43" s="87">
        <f t="shared" si="9"/>
        <v>0</v>
      </c>
      <c r="P43" s="16"/>
      <c r="Q43" s="21"/>
      <c r="R43" s="2"/>
    </row>
    <row r="44" spans="1:18" ht="12.95" customHeight="1">
      <c r="A44" s="156" t="s">
        <v>788</v>
      </c>
      <c r="B44" s="25" t="s">
        <v>205</v>
      </c>
      <c r="C44" s="156" t="s">
        <v>1294</v>
      </c>
      <c r="D44" s="156" t="s">
        <v>785</v>
      </c>
      <c r="E44" s="157">
        <v>4</v>
      </c>
      <c r="F44" s="163" t="s">
        <v>1114</v>
      </c>
      <c r="G44" s="89">
        <v>80</v>
      </c>
      <c r="H44" s="89">
        <v>80</v>
      </c>
      <c r="I44" s="87">
        <f t="shared" si="5"/>
        <v>0</v>
      </c>
      <c r="J44" s="89">
        <v>80</v>
      </c>
      <c r="K44" s="53">
        <v>80</v>
      </c>
      <c r="L44" s="52">
        <f t="shared" si="6"/>
        <v>0</v>
      </c>
      <c r="M44" s="87">
        <f t="shared" si="7"/>
        <v>0</v>
      </c>
      <c r="N44" s="87">
        <f t="shared" si="8"/>
        <v>0</v>
      </c>
      <c r="O44" s="87">
        <f t="shared" si="9"/>
        <v>0</v>
      </c>
      <c r="P44" s="16"/>
      <c r="Q44" s="21"/>
      <c r="R44" s="2"/>
    </row>
    <row r="45" spans="1:18" ht="12.95" customHeight="1">
      <c r="A45" s="156" t="s">
        <v>794</v>
      </c>
      <c r="B45" s="25" t="s">
        <v>206</v>
      </c>
      <c r="C45" s="156" t="s">
        <v>1294</v>
      </c>
      <c r="D45" s="156" t="s">
        <v>793</v>
      </c>
      <c r="E45" s="157">
        <v>4</v>
      </c>
      <c r="F45" s="163" t="s">
        <v>1114</v>
      </c>
      <c r="G45" s="89">
        <v>60</v>
      </c>
      <c r="H45" s="89">
        <v>60</v>
      </c>
      <c r="I45" s="87">
        <f t="shared" si="5"/>
        <v>0</v>
      </c>
      <c r="J45" s="89">
        <v>60</v>
      </c>
      <c r="K45" s="53">
        <v>60</v>
      </c>
      <c r="L45" s="52">
        <f t="shared" si="6"/>
        <v>0</v>
      </c>
      <c r="M45" s="87">
        <f t="shared" si="7"/>
        <v>0</v>
      </c>
      <c r="N45" s="87">
        <f t="shared" si="8"/>
        <v>0</v>
      </c>
      <c r="O45" s="87">
        <f t="shared" si="9"/>
        <v>0</v>
      </c>
      <c r="P45" s="16"/>
      <c r="Q45" s="21"/>
      <c r="R45" s="2"/>
    </row>
    <row r="46" spans="1:18" ht="12.95" customHeight="1">
      <c r="A46" s="156" t="s">
        <v>795</v>
      </c>
      <c r="B46" s="25" t="s">
        <v>127</v>
      </c>
      <c r="C46" s="156" t="s">
        <v>1294</v>
      </c>
      <c r="D46" s="156" t="s">
        <v>793</v>
      </c>
      <c r="E46" s="157">
        <v>4</v>
      </c>
      <c r="F46" s="163" t="s">
        <v>1114</v>
      </c>
      <c r="G46" s="89">
        <v>23</v>
      </c>
      <c r="H46" s="89">
        <v>23</v>
      </c>
      <c r="I46" s="87">
        <f t="shared" si="5"/>
        <v>0</v>
      </c>
      <c r="J46" s="89">
        <v>23</v>
      </c>
      <c r="K46" s="53">
        <v>23</v>
      </c>
      <c r="L46" s="52">
        <f t="shared" si="6"/>
        <v>0</v>
      </c>
      <c r="M46" s="87">
        <f t="shared" si="7"/>
        <v>0</v>
      </c>
      <c r="N46" s="87">
        <f t="shared" si="8"/>
        <v>0</v>
      </c>
      <c r="O46" s="87">
        <f t="shared" si="9"/>
        <v>0</v>
      </c>
      <c r="P46" s="16"/>
      <c r="Q46" s="38"/>
    </row>
    <row r="47" spans="1:18" ht="12.95" customHeight="1">
      <c r="A47" s="156" t="s">
        <v>780</v>
      </c>
      <c r="B47" s="165" t="s">
        <v>484</v>
      </c>
      <c r="C47" s="156" t="s">
        <v>1294</v>
      </c>
      <c r="D47" s="156" t="s">
        <v>779</v>
      </c>
      <c r="E47" s="157">
        <v>5</v>
      </c>
      <c r="F47" s="140" t="s">
        <v>1311</v>
      </c>
      <c r="G47" s="60">
        <v>10</v>
      </c>
      <c r="H47" s="60">
        <v>0</v>
      </c>
      <c r="I47" s="60">
        <f t="shared" si="5"/>
        <v>10</v>
      </c>
      <c r="J47" s="60">
        <v>10</v>
      </c>
      <c r="K47" s="60">
        <v>0</v>
      </c>
      <c r="L47" s="60">
        <f t="shared" si="6"/>
        <v>10</v>
      </c>
      <c r="M47" s="87">
        <f t="shared" si="7"/>
        <v>0</v>
      </c>
      <c r="N47" s="87">
        <f t="shared" si="8"/>
        <v>0</v>
      </c>
      <c r="O47" s="87">
        <f t="shared" si="9"/>
        <v>0</v>
      </c>
    </row>
    <row r="48" spans="1:18" ht="12.95" customHeight="1">
      <c r="A48" s="156">
        <v>22829473</v>
      </c>
      <c r="B48" s="165" t="s">
        <v>558</v>
      </c>
      <c r="C48" s="156" t="s">
        <v>1294</v>
      </c>
      <c r="D48" s="156" t="s">
        <v>1391</v>
      </c>
      <c r="E48" s="157">
        <v>5</v>
      </c>
      <c r="F48" s="140" t="s">
        <v>1308</v>
      </c>
      <c r="G48" s="60">
        <v>3</v>
      </c>
      <c r="H48" s="60">
        <v>3</v>
      </c>
      <c r="I48" s="60">
        <f t="shared" si="5"/>
        <v>0</v>
      </c>
      <c r="J48" s="60">
        <v>0</v>
      </c>
      <c r="K48" s="60">
        <v>0</v>
      </c>
      <c r="L48" s="60">
        <f t="shared" si="6"/>
        <v>0</v>
      </c>
      <c r="M48" s="87">
        <f t="shared" si="7"/>
        <v>-3</v>
      </c>
      <c r="N48" s="87">
        <f t="shared" si="8"/>
        <v>-3</v>
      </c>
      <c r="O48" s="87">
        <f t="shared" si="9"/>
        <v>0</v>
      </c>
    </row>
    <row r="49" spans="1:17" ht="12.95" customHeight="1">
      <c r="A49" s="156" t="s">
        <v>979</v>
      </c>
      <c r="B49" s="165" t="s">
        <v>485</v>
      </c>
      <c r="C49" s="156" t="s">
        <v>1294</v>
      </c>
      <c r="D49" s="156" t="s">
        <v>770</v>
      </c>
      <c r="E49" s="157">
        <v>5</v>
      </c>
      <c r="F49" s="140" t="s">
        <v>1300</v>
      </c>
      <c r="G49" s="60">
        <v>4</v>
      </c>
      <c r="H49" s="60">
        <v>0</v>
      </c>
      <c r="I49" s="60">
        <f t="shared" si="5"/>
        <v>4</v>
      </c>
      <c r="J49" s="60">
        <v>4</v>
      </c>
      <c r="K49" s="60">
        <v>0</v>
      </c>
      <c r="L49" s="60">
        <f t="shared" si="6"/>
        <v>4</v>
      </c>
      <c r="M49" s="87">
        <f t="shared" si="7"/>
        <v>0</v>
      </c>
      <c r="N49" s="87">
        <f t="shared" si="8"/>
        <v>0</v>
      </c>
      <c r="O49" s="87">
        <f t="shared" si="9"/>
        <v>0</v>
      </c>
    </row>
    <row r="50" spans="1:17" ht="12.95" customHeight="1">
      <c r="A50" s="156" t="s">
        <v>975</v>
      </c>
      <c r="B50" s="165" t="s">
        <v>483</v>
      </c>
      <c r="C50" s="156" t="s">
        <v>1294</v>
      </c>
      <c r="D50" s="156" t="s">
        <v>770</v>
      </c>
      <c r="E50" s="157">
        <v>6</v>
      </c>
      <c r="F50" s="140" t="s">
        <v>1306</v>
      </c>
      <c r="G50" s="60">
        <v>6</v>
      </c>
      <c r="H50" s="60">
        <v>0</v>
      </c>
      <c r="I50" s="60">
        <f t="shared" si="5"/>
        <v>6</v>
      </c>
      <c r="J50" s="166">
        <v>6</v>
      </c>
      <c r="K50" s="60">
        <v>0</v>
      </c>
      <c r="L50" s="60">
        <f t="shared" si="6"/>
        <v>6</v>
      </c>
      <c r="M50" s="87">
        <f t="shared" si="7"/>
        <v>0</v>
      </c>
      <c r="N50" s="87">
        <f t="shared" si="8"/>
        <v>0</v>
      </c>
      <c r="O50" s="87">
        <f t="shared" si="9"/>
        <v>0</v>
      </c>
    </row>
    <row r="51" spans="1:17" ht="12.95" customHeight="1">
      <c r="A51" s="156" t="s">
        <v>983</v>
      </c>
      <c r="B51" s="165" t="s">
        <v>482</v>
      </c>
      <c r="C51" s="156" t="s">
        <v>1294</v>
      </c>
      <c r="D51" s="156" t="s">
        <v>779</v>
      </c>
      <c r="E51" s="157">
        <v>6</v>
      </c>
      <c r="F51" s="140" t="s">
        <v>1301</v>
      </c>
      <c r="G51" s="60">
        <v>19</v>
      </c>
      <c r="H51" s="60">
        <v>0</v>
      </c>
      <c r="I51" s="60">
        <f t="shared" si="5"/>
        <v>19</v>
      </c>
      <c r="J51" s="166">
        <v>19</v>
      </c>
      <c r="K51" s="60">
        <v>0</v>
      </c>
      <c r="L51" s="60">
        <f t="shared" si="6"/>
        <v>19</v>
      </c>
      <c r="M51" s="87">
        <f t="shared" si="7"/>
        <v>0</v>
      </c>
      <c r="N51" s="87">
        <f t="shared" si="8"/>
        <v>0</v>
      </c>
      <c r="O51" s="87">
        <f t="shared" si="9"/>
        <v>0</v>
      </c>
      <c r="Q51" s="38"/>
    </row>
    <row r="53" spans="1:17" ht="12.95" hidden="1" customHeight="1">
      <c r="B53" s="30" t="s">
        <v>482</v>
      </c>
      <c r="C53" s="30"/>
      <c r="D53" s="30"/>
      <c r="E53" s="82"/>
      <c r="F53" s="30"/>
      <c r="G53" s="51">
        <v>19</v>
      </c>
    </row>
    <row r="54" spans="1:17" ht="12.95" hidden="1" customHeight="1">
      <c r="B54" s="30" t="s">
        <v>57</v>
      </c>
      <c r="C54" s="30"/>
      <c r="D54" s="30"/>
      <c r="E54" s="82"/>
      <c r="F54" s="30"/>
      <c r="G54" s="51">
        <v>10</v>
      </c>
    </row>
    <row r="55" spans="1:17" ht="12.95" hidden="1" customHeight="1">
      <c r="B55" s="30" t="s">
        <v>483</v>
      </c>
      <c r="C55" s="30"/>
      <c r="D55" s="30"/>
      <c r="E55" s="82"/>
      <c r="F55" s="30"/>
      <c r="G55" s="51">
        <v>6</v>
      </c>
    </row>
    <row r="56" spans="1:17" ht="12.95" hidden="1" customHeight="1">
      <c r="B56" s="30" t="s">
        <v>485</v>
      </c>
      <c r="C56" s="30"/>
      <c r="D56" s="30"/>
      <c r="E56" s="82"/>
      <c r="F56" s="30"/>
      <c r="G56" s="51">
        <v>4</v>
      </c>
    </row>
    <row r="57" spans="1:17" ht="12.95" hidden="1" customHeight="1">
      <c r="B57" s="30" t="s">
        <v>525</v>
      </c>
      <c r="C57" s="30"/>
      <c r="D57" s="30"/>
      <c r="E57" s="82"/>
      <c r="F57" s="30"/>
      <c r="G57" s="51">
        <v>3</v>
      </c>
      <c r="H57" s="49">
        <v>3</v>
      </c>
    </row>
  </sheetData>
  <autoFilter ref="A2:R51">
    <sortState ref="A3:R51">
      <sortCondition ref="E2:E51"/>
    </sortState>
  </autoFilter>
  <phoneticPr fontId="8"/>
  <pageMargins left="0.25" right="0.25" top="0.75" bottom="0.75" header="0.3" footer="0.3"/>
  <pageSetup paperSize="9" scale="74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5"/>
  <sheetViews>
    <sheetView zoomScaleNormal="100" workbookViewId="0">
      <pane ySplit="2" topLeftCell="A3" activePane="bottomLeft" state="frozen"/>
      <selection pane="bottomLeft" activeCell="B127" sqref="B127"/>
    </sheetView>
  </sheetViews>
  <sheetFormatPr defaultColWidth="8.75" defaultRowHeight="12.95" customHeight="1"/>
  <cols>
    <col min="1" max="1" width="10" style="46" customWidth="1"/>
    <col min="2" max="2" width="63.375" style="46" customWidth="1"/>
    <col min="3" max="3" width="13.25" style="46" customWidth="1"/>
    <col min="4" max="4" width="14.125" style="46" customWidth="1"/>
    <col min="5" max="5" width="3.25" style="86" customWidth="1"/>
    <col min="6" max="6" width="11.5" style="140" customWidth="1"/>
    <col min="7" max="7" width="6.625" style="54" customWidth="1"/>
    <col min="8" max="15" width="6.625" style="60" customWidth="1"/>
    <col min="16" max="16" width="8.75" style="46"/>
    <col min="17" max="17" width="3" style="46" customWidth="1"/>
    <col min="18" max="18" width="27.5" style="46" customWidth="1"/>
    <col min="19" max="16384" width="8.75" style="46"/>
  </cols>
  <sheetData>
    <row r="1" spans="1:18" ht="12.95" customHeight="1">
      <c r="A1" s="46" t="s">
        <v>496</v>
      </c>
      <c r="G1" s="145" t="s">
        <v>441</v>
      </c>
      <c r="H1" s="145" t="s">
        <v>441</v>
      </c>
      <c r="I1" s="145" t="s">
        <v>441</v>
      </c>
      <c r="J1" s="145" t="s">
        <v>442</v>
      </c>
      <c r="K1" s="145" t="s">
        <v>442</v>
      </c>
      <c r="L1" s="145" t="s">
        <v>473</v>
      </c>
      <c r="M1" s="151" t="s">
        <v>243</v>
      </c>
      <c r="N1" s="151" t="s">
        <v>443</v>
      </c>
      <c r="O1" s="151" t="s">
        <v>243</v>
      </c>
    </row>
    <row r="2" spans="1:18" ht="12.95" customHeight="1">
      <c r="A2" s="153" t="s">
        <v>1397</v>
      </c>
      <c r="B2" s="153" t="s">
        <v>1398</v>
      </c>
      <c r="C2" s="161" t="s">
        <v>1399</v>
      </c>
      <c r="D2" s="153" t="s">
        <v>1400</v>
      </c>
      <c r="E2" s="153"/>
      <c r="F2" s="154" t="s">
        <v>1401</v>
      </c>
      <c r="G2" s="155" t="s">
        <v>437</v>
      </c>
      <c r="H2" s="155" t="s">
        <v>439</v>
      </c>
      <c r="I2" s="155" t="s">
        <v>436</v>
      </c>
      <c r="J2" s="155" t="s">
        <v>437</v>
      </c>
      <c r="K2" s="155" t="s">
        <v>439</v>
      </c>
      <c r="L2" s="155" t="s">
        <v>474</v>
      </c>
      <c r="M2" s="155" t="s">
        <v>501</v>
      </c>
      <c r="N2" s="155" t="s">
        <v>439</v>
      </c>
      <c r="O2" s="155" t="s">
        <v>502</v>
      </c>
    </row>
    <row r="3" spans="1:18" ht="12.95" customHeight="1">
      <c r="A3" s="47" t="s">
        <v>802</v>
      </c>
      <c r="B3" s="25" t="s">
        <v>1197</v>
      </c>
      <c r="C3" s="47" t="s">
        <v>1295</v>
      </c>
      <c r="D3" s="47" t="s">
        <v>796</v>
      </c>
      <c r="E3" s="86">
        <v>1</v>
      </c>
      <c r="F3" s="140" t="s">
        <v>1111</v>
      </c>
      <c r="G3" s="54">
        <v>3</v>
      </c>
      <c r="H3" s="56">
        <v>3</v>
      </c>
      <c r="I3" s="56">
        <f t="shared" ref="I3:I34" si="0">G3-H3</f>
        <v>0</v>
      </c>
      <c r="J3" s="56">
        <v>3</v>
      </c>
      <c r="K3" s="52">
        <v>3</v>
      </c>
      <c r="L3" s="52">
        <f t="shared" ref="L3:L34" si="1">J3-K3</f>
        <v>0</v>
      </c>
      <c r="M3" s="54">
        <f t="shared" ref="M3:M34" si="2">J3-G3</f>
        <v>0</v>
      </c>
      <c r="N3" s="54">
        <f t="shared" ref="N3:N34" si="3">K3-H3</f>
        <v>0</v>
      </c>
      <c r="O3" s="54">
        <f t="shared" ref="O3:O34" si="4">L3-I3</f>
        <v>0</v>
      </c>
      <c r="P3" s="33"/>
      <c r="Q3" s="47"/>
      <c r="R3" s="47"/>
    </row>
    <row r="4" spans="1:18" ht="12.95" customHeight="1">
      <c r="A4" s="47" t="s">
        <v>805</v>
      </c>
      <c r="B4" s="25" t="s">
        <v>58</v>
      </c>
      <c r="C4" s="47" t="s">
        <v>1295</v>
      </c>
      <c r="D4" s="47" t="s">
        <v>796</v>
      </c>
      <c r="E4" s="86">
        <v>1</v>
      </c>
      <c r="F4" s="140" t="s">
        <v>1111</v>
      </c>
      <c r="G4" s="54">
        <v>198</v>
      </c>
      <c r="H4" s="56">
        <v>198</v>
      </c>
      <c r="I4" s="56">
        <f t="shared" si="0"/>
        <v>0</v>
      </c>
      <c r="J4" s="56">
        <v>198</v>
      </c>
      <c r="K4" s="52">
        <v>198</v>
      </c>
      <c r="L4" s="52">
        <f t="shared" si="1"/>
        <v>0</v>
      </c>
      <c r="M4" s="54">
        <f t="shared" si="2"/>
        <v>0</v>
      </c>
      <c r="N4" s="54">
        <f t="shared" si="3"/>
        <v>0</v>
      </c>
      <c r="O4" s="54">
        <f t="shared" si="4"/>
        <v>0</v>
      </c>
      <c r="P4" s="33"/>
      <c r="Q4" s="47"/>
      <c r="R4" s="47"/>
    </row>
    <row r="5" spans="1:18" ht="12.95" customHeight="1">
      <c r="A5" s="47" t="s">
        <v>810</v>
      </c>
      <c r="B5" s="25" t="s">
        <v>1195</v>
      </c>
      <c r="C5" s="47" t="s">
        <v>1295</v>
      </c>
      <c r="D5" s="47" t="s">
        <v>796</v>
      </c>
      <c r="E5" s="86">
        <v>1</v>
      </c>
      <c r="F5" s="140" t="s">
        <v>1111</v>
      </c>
      <c r="G5" s="54">
        <v>70</v>
      </c>
      <c r="H5" s="56">
        <v>70</v>
      </c>
      <c r="I5" s="56">
        <f t="shared" si="0"/>
        <v>0</v>
      </c>
      <c r="J5" s="56">
        <v>70</v>
      </c>
      <c r="K5" s="52">
        <v>70</v>
      </c>
      <c r="L5" s="52">
        <f t="shared" si="1"/>
        <v>0</v>
      </c>
      <c r="M5" s="54">
        <f t="shared" si="2"/>
        <v>0</v>
      </c>
      <c r="N5" s="54">
        <f t="shared" si="3"/>
        <v>0</v>
      </c>
      <c r="O5" s="54">
        <f t="shared" si="4"/>
        <v>0</v>
      </c>
      <c r="P5" s="33"/>
      <c r="Q5" s="47"/>
      <c r="R5" s="47"/>
    </row>
    <row r="6" spans="1:18" ht="12.95" customHeight="1">
      <c r="A6" s="47" t="s">
        <v>840</v>
      </c>
      <c r="B6" s="25" t="s">
        <v>63</v>
      </c>
      <c r="C6" s="47" t="s">
        <v>1296</v>
      </c>
      <c r="D6" s="47" t="s">
        <v>839</v>
      </c>
      <c r="E6" s="86">
        <v>1</v>
      </c>
      <c r="F6" s="140" t="s">
        <v>1111</v>
      </c>
      <c r="G6" s="54">
        <v>122</v>
      </c>
      <c r="H6" s="56">
        <v>122</v>
      </c>
      <c r="I6" s="56">
        <f t="shared" si="0"/>
        <v>0</v>
      </c>
      <c r="J6" s="56">
        <v>126</v>
      </c>
      <c r="K6" s="52">
        <v>126</v>
      </c>
      <c r="L6" s="52">
        <f t="shared" si="1"/>
        <v>0</v>
      </c>
      <c r="M6" s="54">
        <f t="shared" si="2"/>
        <v>4</v>
      </c>
      <c r="N6" s="54">
        <f t="shared" si="3"/>
        <v>4</v>
      </c>
      <c r="O6" s="54">
        <f t="shared" si="4"/>
        <v>0</v>
      </c>
      <c r="P6" s="33"/>
      <c r="Q6" s="47"/>
      <c r="R6" s="47"/>
    </row>
    <row r="7" spans="1:18" ht="12.95" customHeight="1">
      <c r="A7" s="47" t="s">
        <v>811</v>
      </c>
      <c r="B7" s="25" t="s">
        <v>1416</v>
      </c>
      <c r="C7" s="47" t="s">
        <v>1295</v>
      </c>
      <c r="D7" s="47" t="s">
        <v>796</v>
      </c>
      <c r="E7" s="86">
        <v>1</v>
      </c>
      <c r="F7" s="140" t="s">
        <v>1111</v>
      </c>
      <c r="G7" s="54">
        <v>25</v>
      </c>
      <c r="H7" s="56">
        <v>25</v>
      </c>
      <c r="I7" s="56">
        <f t="shared" si="0"/>
        <v>0</v>
      </c>
      <c r="J7" s="127">
        <v>209</v>
      </c>
      <c r="K7" s="52">
        <v>209</v>
      </c>
      <c r="L7" s="52">
        <f t="shared" si="1"/>
        <v>0</v>
      </c>
      <c r="M7" s="54">
        <f t="shared" si="2"/>
        <v>184</v>
      </c>
      <c r="N7" s="54">
        <f t="shared" si="3"/>
        <v>184</v>
      </c>
      <c r="O7" s="54">
        <f t="shared" si="4"/>
        <v>0</v>
      </c>
      <c r="P7" s="33"/>
      <c r="Q7" s="47"/>
      <c r="R7" s="47"/>
    </row>
    <row r="8" spans="1:18" ht="12.95" customHeight="1">
      <c r="A8" s="47" t="s">
        <v>815</v>
      </c>
      <c r="B8" s="25" t="s">
        <v>1289</v>
      </c>
      <c r="C8" s="47" t="s">
        <v>1295</v>
      </c>
      <c r="D8" s="47" t="s">
        <v>796</v>
      </c>
      <c r="E8" s="86">
        <v>1</v>
      </c>
      <c r="F8" s="140" t="s">
        <v>1111</v>
      </c>
      <c r="G8" s="54">
        <v>4</v>
      </c>
      <c r="H8" s="56">
        <v>4</v>
      </c>
      <c r="I8" s="56">
        <f t="shared" si="0"/>
        <v>0</v>
      </c>
      <c r="J8" s="56">
        <v>4</v>
      </c>
      <c r="K8" s="52">
        <v>4</v>
      </c>
      <c r="L8" s="52">
        <f t="shared" si="1"/>
        <v>0</v>
      </c>
      <c r="M8" s="54">
        <f t="shared" si="2"/>
        <v>0</v>
      </c>
      <c r="N8" s="54">
        <f t="shared" si="3"/>
        <v>0</v>
      </c>
      <c r="O8" s="54">
        <f t="shared" si="4"/>
        <v>0</v>
      </c>
      <c r="P8" s="33"/>
      <c r="Q8" s="47"/>
      <c r="R8" s="47"/>
    </row>
    <row r="9" spans="1:18" ht="12.95" customHeight="1">
      <c r="A9" s="47" t="s">
        <v>817</v>
      </c>
      <c r="B9" s="25" t="s">
        <v>61</v>
      </c>
      <c r="C9" s="47" t="s">
        <v>1295</v>
      </c>
      <c r="D9" s="47" t="s">
        <v>796</v>
      </c>
      <c r="E9" s="86">
        <v>1</v>
      </c>
      <c r="F9" s="140" t="s">
        <v>1111</v>
      </c>
      <c r="G9" s="54">
        <v>12</v>
      </c>
      <c r="H9" s="56">
        <v>12</v>
      </c>
      <c r="I9" s="56">
        <f t="shared" si="0"/>
        <v>0</v>
      </c>
      <c r="J9" s="56">
        <v>12</v>
      </c>
      <c r="K9" s="52">
        <v>12</v>
      </c>
      <c r="L9" s="52">
        <f t="shared" si="1"/>
        <v>0</v>
      </c>
      <c r="M9" s="54">
        <f t="shared" si="2"/>
        <v>0</v>
      </c>
      <c r="N9" s="54">
        <f t="shared" si="3"/>
        <v>0</v>
      </c>
      <c r="O9" s="54">
        <f t="shared" si="4"/>
        <v>0</v>
      </c>
      <c r="P9" s="33"/>
      <c r="Q9" s="47"/>
      <c r="R9" s="47"/>
    </row>
    <row r="10" spans="1:18" ht="12.95" customHeight="1">
      <c r="A10" s="47" t="s">
        <v>822</v>
      </c>
      <c r="B10" s="25" t="s">
        <v>1196</v>
      </c>
      <c r="C10" s="47" t="s">
        <v>1295</v>
      </c>
      <c r="D10" s="47" t="s">
        <v>796</v>
      </c>
      <c r="E10" s="86">
        <v>1</v>
      </c>
      <c r="F10" s="140" t="s">
        <v>1111</v>
      </c>
      <c r="G10" s="54">
        <v>8</v>
      </c>
      <c r="H10" s="56">
        <v>8</v>
      </c>
      <c r="I10" s="56">
        <f t="shared" si="0"/>
        <v>0</v>
      </c>
      <c r="J10" s="56">
        <v>8</v>
      </c>
      <c r="K10" s="52">
        <v>8</v>
      </c>
      <c r="L10" s="52">
        <f t="shared" si="1"/>
        <v>0</v>
      </c>
      <c r="M10" s="54">
        <f t="shared" si="2"/>
        <v>0</v>
      </c>
      <c r="N10" s="54">
        <f t="shared" si="3"/>
        <v>0</v>
      </c>
      <c r="O10" s="54">
        <f t="shared" si="4"/>
        <v>0</v>
      </c>
      <c r="P10" s="33"/>
      <c r="Q10" s="47"/>
      <c r="R10" s="47"/>
    </row>
    <row r="11" spans="1:18" ht="12.95" customHeight="1">
      <c r="A11" s="47" t="s">
        <v>828</v>
      </c>
      <c r="B11" s="25" t="s">
        <v>1417</v>
      </c>
      <c r="C11" s="47" t="s">
        <v>1295</v>
      </c>
      <c r="D11" s="47" t="s">
        <v>796</v>
      </c>
      <c r="E11" s="86">
        <v>1</v>
      </c>
      <c r="F11" s="140" t="s">
        <v>1111</v>
      </c>
      <c r="G11" s="54">
        <v>299</v>
      </c>
      <c r="H11" s="56">
        <v>299</v>
      </c>
      <c r="I11" s="56">
        <f t="shared" si="0"/>
        <v>0</v>
      </c>
      <c r="J11" s="56">
        <v>450</v>
      </c>
      <c r="K11" s="52">
        <v>450</v>
      </c>
      <c r="L11" s="52">
        <f t="shared" si="1"/>
        <v>0</v>
      </c>
      <c r="M11" s="54">
        <f t="shared" si="2"/>
        <v>151</v>
      </c>
      <c r="N11" s="54">
        <f t="shared" si="3"/>
        <v>151</v>
      </c>
      <c r="O11" s="54">
        <f t="shared" si="4"/>
        <v>0</v>
      </c>
      <c r="P11" s="33"/>
      <c r="Q11" s="47"/>
      <c r="R11" s="47"/>
    </row>
    <row r="12" spans="1:18" ht="12.95" customHeight="1">
      <c r="A12" s="47" t="s">
        <v>842</v>
      </c>
      <c r="B12" s="25" t="s">
        <v>1198</v>
      </c>
      <c r="C12" s="47" t="s">
        <v>1296</v>
      </c>
      <c r="D12" s="47" t="s">
        <v>839</v>
      </c>
      <c r="E12" s="86">
        <v>1</v>
      </c>
      <c r="F12" s="140" t="s">
        <v>1111</v>
      </c>
      <c r="G12" s="54">
        <v>2</v>
      </c>
      <c r="H12" s="56">
        <v>2</v>
      </c>
      <c r="I12" s="56">
        <f t="shared" si="0"/>
        <v>0</v>
      </c>
      <c r="J12" s="56">
        <v>2</v>
      </c>
      <c r="K12" s="52">
        <v>2</v>
      </c>
      <c r="L12" s="52">
        <f t="shared" si="1"/>
        <v>0</v>
      </c>
      <c r="M12" s="54">
        <f t="shared" si="2"/>
        <v>0</v>
      </c>
      <c r="N12" s="54">
        <f t="shared" si="3"/>
        <v>0</v>
      </c>
      <c r="O12" s="54">
        <f t="shared" si="4"/>
        <v>0</v>
      </c>
      <c r="P12" s="33"/>
      <c r="Q12" s="47"/>
      <c r="R12" s="47"/>
    </row>
    <row r="13" spans="1:18" ht="12.95" customHeight="1">
      <c r="A13" s="47" t="s">
        <v>797</v>
      </c>
      <c r="B13" s="25" t="s">
        <v>128</v>
      </c>
      <c r="C13" s="47" t="s">
        <v>1295</v>
      </c>
      <c r="D13" s="47" t="s">
        <v>796</v>
      </c>
      <c r="E13" s="86">
        <v>2</v>
      </c>
      <c r="F13" s="140" t="s">
        <v>1112</v>
      </c>
      <c r="G13" s="54">
        <v>102</v>
      </c>
      <c r="H13" s="56">
        <v>102</v>
      </c>
      <c r="I13" s="56">
        <f t="shared" si="0"/>
        <v>0</v>
      </c>
      <c r="J13" s="56">
        <v>102</v>
      </c>
      <c r="K13" s="52">
        <v>102</v>
      </c>
      <c r="L13" s="52">
        <f t="shared" si="1"/>
        <v>0</v>
      </c>
      <c r="M13" s="54">
        <f t="shared" si="2"/>
        <v>0</v>
      </c>
      <c r="N13" s="54">
        <f t="shared" si="3"/>
        <v>0</v>
      </c>
      <c r="O13" s="54">
        <f t="shared" si="4"/>
        <v>0</v>
      </c>
      <c r="P13" s="33"/>
      <c r="Q13" s="36"/>
      <c r="R13" s="36"/>
    </row>
    <row r="14" spans="1:18" ht="12.95" customHeight="1">
      <c r="A14" s="47" t="s">
        <v>798</v>
      </c>
      <c r="B14" s="25" t="s">
        <v>1201</v>
      </c>
      <c r="C14" s="47" t="s">
        <v>1295</v>
      </c>
      <c r="D14" s="47" t="s">
        <v>796</v>
      </c>
      <c r="E14" s="86">
        <v>2</v>
      </c>
      <c r="F14" s="140" t="s">
        <v>1112</v>
      </c>
      <c r="G14" s="54">
        <v>44</v>
      </c>
      <c r="H14" s="56">
        <v>44</v>
      </c>
      <c r="I14" s="56">
        <f t="shared" si="0"/>
        <v>0</v>
      </c>
      <c r="J14" s="56">
        <v>44</v>
      </c>
      <c r="K14" s="52">
        <v>44</v>
      </c>
      <c r="L14" s="52">
        <f t="shared" si="1"/>
        <v>0</v>
      </c>
      <c r="M14" s="54">
        <f t="shared" si="2"/>
        <v>0</v>
      </c>
      <c r="N14" s="54">
        <f t="shared" si="3"/>
        <v>0</v>
      </c>
      <c r="O14" s="54">
        <f t="shared" si="4"/>
        <v>0</v>
      </c>
      <c r="P14" s="33"/>
      <c r="Q14" s="36"/>
      <c r="R14" s="36"/>
    </row>
    <row r="15" spans="1:18" ht="12.95" customHeight="1">
      <c r="A15" s="47" t="s">
        <v>840</v>
      </c>
      <c r="B15" s="25" t="s">
        <v>63</v>
      </c>
      <c r="C15" s="47" t="s">
        <v>1296</v>
      </c>
      <c r="D15" s="47" t="s">
        <v>839</v>
      </c>
      <c r="E15" s="86">
        <v>2</v>
      </c>
      <c r="F15" s="140" t="s">
        <v>1112</v>
      </c>
      <c r="G15" s="54">
        <v>230</v>
      </c>
      <c r="H15" s="56">
        <v>230</v>
      </c>
      <c r="I15" s="56">
        <f t="shared" si="0"/>
        <v>0</v>
      </c>
      <c r="J15" s="56">
        <v>230</v>
      </c>
      <c r="K15" s="52">
        <v>230</v>
      </c>
      <c r="L15" s="52">
        <f t="shared" si="1"/>
        <v>0</v>
      </c>
      <c r="M15" s="54">
        <f t="shared" si="2"/>
        <v>0</v>
      </c>
      <c r="N15" s="54">
        <f t="shared" si="3"/>
        <v>0</v>
      </c>
      <c r="O15" s="54">
        <f t="shared" si="4"/>
        <v>0</v>
      </c>
      <c r="P15" s="40"/>
      <c r="Q15" s="36"/>
      <c r="R15" s="36"/>
    </row>
    <row r="16" spans="1:18" ht="12.95" customHeight="1">
      <c r="A16" s="47" t="s">
        <v>799</v>
      </c>
      <c r="B16" s="25" t="s">
        <v>1204</v>
      </c>
      <c r="C16" s="47" t="s">
        <v>1295</v>
      </c>
      <c r="D16" s="47" t="s">
        <v>796</v>
      </c>
      <c r="E16" s="86">
        <v>2</v>
      </c>
      <c r="F16" s="140" t="s">
        <v>1112</v>
      </c>
      <c r="G16" s="54">
        <v>50</v>
      </c>
      <c r="H16" s="56">
        <v>42</v>
      </c>
      <c r="I16" s="56">
        <f t="shared" si="0"/>
        <v>8</v>
      </c>
      <c r="J16" s="56">
        <v>50</v>
      </c>
      <c r="K16" s="52">
        <v>42</v>
      </c>
      <c r="L16" s="52">
        <f t="shared" si="1"/>
        <v>8</v>
      </c>
      <c r="M16" s="54">
        <f t="shared" si="2"/>
        <v>0</v>
      </c>
      <c r="N16" s="54">
        <f t="shared" si="3"/>
        <v>0</v>
      </c>
      <c r="O16" s="54">
        <f t="shared" si="4"/>
        <v>0</v>
      </c>
      <c r="P16" s="33"/>
      <c r="Q16" s="36"/>
      <c r="R16" s="36"/>
    </row>
    <row r="17" spans="1:18" ht="12.95" customHeight="1">
      <c r="A17" s="47" t="s">
        <v>842</v>
      </c>
      <c r="B17" s="25" t="s">
        <v>1198</v>
      </c>
      <c r="C17" s="47" t="s">
        <v>1296</v>
      </c>
      <c r="D17" s="47" t="s">
        <v>839</v>
      </c>
      <c r="E17" s="86">
        <v>2</v>
      </c>
      <c r="F17" s="140" t="s">
        <v>1112</v>
      </c>
      <c r="G17" s="54">
        <v>163</v>
      </c>
      <c r="H17" s="56">
        <v>163</v>
      </c>
      <c r="I17" s="56">
        <f t="shared" si="0"/>
        <v>0</v>
      </c>
      <c r="J17" s="56">
        <v>168</v>
      </c>
      <c r="K17" s="52">
        <v>168</v>
      </c>
      <c r="L17" s="52">
        <f t="shared" si="1"/>
        <v>0</v>
      </c>
      <c r="M17" s="54">
        <f t="shared" si="2"/>
        <v>5</v>
      </c>
      <c r="N17" s="54">
        <f t="shared" si="3"/>
        <v>5</v>
      </c>
      <c r="O17" s="54">
        <f t="shared" si="4"/>
        <v>0</v>
      </c>
      <c r="P17" s="33"/>
      <c r="Q17" s="36"/>
      <c r="R17" s="36"/>
    </row>
    <row r="18" spans="1:18" ht="12.95" customHeight="1">
      <c r="A18" s="47" t="s">
        <v>837</v>
      </c>
      <c r="B18" s="25" t="s">
        <v>1216</v>
      </c>
      <c r="C18" s="47" t="s">
        <v>1296</v>
      </c>
      <c r="D18" s="47" t="s">
        <v>834</v>
      </c>
      <c r="E18" s="86">
        <v>2</v>
      </c>
      <c r="F18" s="140" t="s">
        <v>1112</v>
      </c>
      <c r="G18" s="54">
        <v>152</v>
      </c>
      <c r="H18" s="54">
        <v>152</v>
      </c>
      <c r="I18" s="56">
        <f t="shared" si="0"/>
        <v>0</v>
      </c>
      <c r="J18" s="54">
        <v>152</v>
      </c>
      <c r="K18" s="52">
        <v>152</v>
      </c>
      <c r="L18" s="52">
        <f t="shared" si="1"/>
        <v>0</v>
      </c>
      <c r="M18" s="54">
        <f t="shared" si="2"/>
        <v>0</v>
      </c>
      <c r="N18" s="54">
        <f t="shared" si="3"/>
        <v>0</v>
      </c>
      <c r="O18" s="54">
        <f t="shared" si="4"/>
        <v>0</v>
      </c>
      <c r="P18" s="33"/>
      <c r="Q18" s="36"/>
      <c r="R18" s="36"/>
    </row>
    <row r="19" spans="1:18" ht="12.95" customHeight="1">
      <c r="A19" s="47" t="s">
        <v>845</v>
      </c>
      <c r="B19" s="25" t="s">
        <v>135</v>
      </c>
      <c r="C19" s="47" t="s">
        <v>1296</v>
      </c>
      <c r="D19" s="47" t="s">
        <v>844</v>
      </c>
      <c r="E19" s="86">
        <v>2</v>
      </c>
      <c r="F19" s="140" t="s">
        <v>1112</v>
      </c>
      <c r="G19" s="54">
        <v>150</v>
      </c>
      <c r="H19" s="56">
        <v>150</v>
      </c>
      <c r="I19" s="56">
        <f t="shared" si="0"/>
        <v>0</v>
      </c>
      <c r="J19" s="56">
        <v>150</v>
      </c>
      <c r="K19" s="52">
        <v>150</v>
      </c>
      <c r="L19" s="52">
        <f t="shared" si="1"/>
        <v>0</v>
      </c>
      <c r="M19" s="54">
        <f t="shared" si="2"/>
        <v>0</v>
      </c>
      <c r="N19" s="54">
        <f t="shared" si="3"/>
        <v>0</v>
      </c>
      <c r="O19" s="54">
        <f t="shared" si="4"/>
        <v>0</v>
      </c>
      <c r="P19" s="33"/>
      <c r="Q19" s="36"/>
      <c r="R19" s="36"/>
    </row>
    <row r="20" spans="1:18" ht="12.95" customHeight="1">
      <c r="A20" s="47" t="s">
        <v>802</v>
      </c>
      <c r="B20" s="25" t="s">
        <v>1197</v>
      </c>
      <c r="C20" s="47" t="s">
        <v>1295</v>
      </c>
      <c r="D20" s="47" t="s">
        <v>796</v>
      </c>
      <c r="E20" s="86">
        <v>2</v>
      </c>
      <c r="F20" s="140" t="s">
        <v>1112</v>
      </c>
      <c r="G20" s="54">
        <v>47</v>
      </c>
      <c r="H20" s="56">
        <v>47</v>
      </c>
      <c r="I20" s="56">
        <f t="shared" si="0"/>
        <v>0</v>
      </c>
      <c r="J20" s="56">
        <v>47</v>
      </c>
      <c r="K20" s="52">
        <v>47</v>
      </c>
      <c r="L20" s="52">
        <f t="shared" si="1"/>
        <v>0</v>
      </c>
      <c r="M20" s="54">
        <f t="shared" si="2"/>
        <v>0</v>
      </c>
      <c r="N20" s="54">
        <f t="shared" si="3"/>
        <v>0</v>
      </c>
      <c r="O20" s="54">
        <f t="shared" si="4"/>
        <v>0</v>
      </c>
      <c r="P20" s="33"/>
      <c r="Q20" s="36"/>
      <c r="R20" s="36"/>
    </row>
    <row r="21" spans="1:18" ht="12.95" customHeight="1">
      <c r="A21" s="47" t="s">
        <v>805</v>
      </c>
      <c r="B21" s="25" t="s">
        <v>58</v>
      </c>
      <c r="C21" s="47" t="s">
        <v>1295</v>
      </c>
      <c r="D21" s="47" t="s">
        <v>796</v>
      </c>
      <c r="E21" s="86">
        <v>2</v>
      </c>
      <c r="F21" s="140" t="s">
        <v>1112</v>
      </c>
      <c r="G21" s="54">
        <v>194</v>
      </c>
      <c r="H21" s="56">
        <v>194</v>
      </c>
      <c r="I21" s="56">
        <f t="shared" si="0"/>
        <v>0</v>
      </c>
      <c r="J21" s="56">
        <v>194</v>
      </c>
      <c r="K21" s="52">
        <v>194</v>
      </c>
      <c r="L21" s="52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33"/>
      <c r="Q21" s="36"/>
      <c r="R21" s="36"/>
    </row>
    <row r="22" spans="1:18" ht="12.95" customHeight="1">
      <c r="A22" s="47" t="s">
        <v>807</v>
      </c>
      <c r="B22" s="25" t="s">
        <v>1184</v>
      </c>
      <c r="C22" s="47" t="s">
        <v>1295</v>
      </c>
      <c r="D22" s="47" t="s">
        <v>796</v>
      </c>
      <c r="E22" s="86">
        <v>2</v>
      </c>
      <c r="F22" s="140" t="s">
        <v>1112</v>
      </c>
      <c r="G22" s="54">
        <v>43</v>
      </c>
      <c r="H22" s="56">
        <v>43</v>
      </c>
      <c r="I22" s="56">
        <f t="shared" si="0"/>
        <v>0</v>
      </c>
      <c r="J22" s="56">
        <v>43</v>
      </c>
      <c r="K22" s="52">
        <v>40</v>
      </c>
      <c r="L22" s="52">
        <f t="shared" si="1"/>
        <v>3</v>
      </c>
      <c r="M22" s="54">
        <f t="shared" si="2"/>
        <v>0</v>
      </c>
      <c r="N22" s="54">
        <f t="shared" si="3"/>
        <v>-3</v>
      </c>
      <c r="O22" s="54">
        <f t="shared" si="4"/>
        <v>3</v>
      </c>
      <c r="P22" s="33"/>
      <c r="Q22" s="36"/>
      <c r="R22" s="36"/>
    </row>
    <row r="23" spans="1:18" ht="12.95" customHeight="1">
      <c r="A23" s="47" t="s">
        <v>809</v>
      </c>
      <c r="B23" s="25" t="s">
        <v>1186</v>
      </c>
      <c r="C23" s="47" t="s">
        <v>1295</v>
      </c>
      <c r="D23" s="47" t="s">
        <v>796</v>
      </c>
      <c r="E23" s="86">
        <v>2</v>
      </c>
      <c r="F23" s="140" t="s">
        <v>1112</v>
      </c>
      <c r="G23" s="54">
        <v>94</v>
      </c>
      <c r="H23" s="56">
        <v>94</v>
      </c>
      <c r="I23" s="56">
        <f t="shared" si="0"/>
        <v>0</v>
      </c>
      <c r="J23" s="56">
        <v>94</v>
      </c>
      <c r="K23" s="52">
        <v>94</v>
      </c>
      <c r="L23" s="52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33"/>
      <c r="Q23" s="36"/>
      <c r="R23" s="36"/>
    </row>
    <row r="24" spans="1:18" ht="12.95" customHeight="1">
      <c r="A24" s="47" t="s">
        <v>810</v>
      </c>
      <c r="B24" s="25" t="s">
        <v>1195</v>
      </c>
      <c r="C24" s="47" t="s">
        <v>1295</v>
      </c>
      <c r="D24" s="47" t="s">
        <v>796</v>
      </c>
      <c r="E24" s="86">
        <v>2</v>
      </c>
      <c r="F24" s="140" t="s">
        <v>1112</v>
      </c>
      <c r="G24" s="54">
        <v>107</v>
      </c>
      <c r="H24" s="56">
        <v>107</v>
      </c>
      <c r="I24" s="56">
        <f t="shared" si="0"/>
        <v>0</v>
      </c>
      <c r="J24" s="56">
        <v>107</v>
      </c>
      <c r="K24" s="52">
        <v>107</v>
      </c>
      <c r="L24" s="52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33"/>
      <c r="Q24" s="36"/>
      <c r="R24" s="36"/>
    </row>
    <row r="25" spans="1:18" ht="12.95" customHeight="1">
      <c r="A25" s="47" t="s">
        <v>852</v>
      </c>
      <c r="B25" s="25" t="s">
        <v>139</v>
      </c>
      <c r="C25" s="47" t="s">
        <v>1296</v>
      </c>
      <c r="D25" s="47" t="s">
        <v>846</v>
      </c>
      <c r="E25" s="86">
        <v>2</v>
      </c>
      <c r="F25" s="140" t="s">
        <v>1112</v>
      </c>
      <c r="G25" s="54">
        <v>99</v>
      </c>
      <c r="H25" s="56">
        <v>99</v>
      </c>
      <c r="I25" s="56">
        <f t="shared" si="0"/>
        <v>0</v>
      </c>
      <c r="J25" s="56">
        <v>99</v>
      </c>
      <c r="K25" s="52">
        <v>99</v>
      </c>
      <c r="L25" s="52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33"/>
      <c r="Q25" s="36"/>
      <c r="R25" s="36"/>
    </row>
    <row r="26" spans="1:18" ht="12.95" customHeight="1">
      <c r="A26" s="47" t="s">
        <v>811</v>
      </c>
      <c r="B26" s="25" t="s">
        <v>59</v>
      </c>
      <c r="C26" s="47" t="s">
        <v>1295</v>
      </c>
      <c r="D26" s="47" t="s">
        <v>796</v>
      </c>
      <c r="E26" s="86">
        <v>2</v>
      </c>
      <c r="F26" s="140" t="s">
        <v>1112</v>
      </c>
      <c r="G26" s="54">
        <v>325</v>
      </c>
      <c r="H26" s="56">
        <v>305</v>
      </c>
      <c r="I26" s="56">
        <f t="shared" si="0"/>
        <v>20</v>
      </c>
      <c r="J26" s="56">
        <v>121</v>
      </c>
      <c r="K26" s="52">
        <v>121</v>
      </c>
      <c r="L26" s="52">
        <f t="shared" si="1"/>
        <v>0</v>
      </c>
      <c r="M26" s="54">
        <f t="shared" si="2"/>
        <v>-204</v>
      </c>
      <c r="N26" s="54">
        <f t="shared" si="3"/>
        <v>-184</v>
      </c>
      <c r="O26" s="54">
        <f t="shared" si="4"/>
        <v>-20</v>
      </c>
      <c r="P26" s="33"/>
      <c r="Q26" s="36"/>
      <c r="R26" s="36"/>
    </row>
    <row r="27" spans="1:18" ht="12.95" customHeight="1">
      <c r="A27" s="47" t="s">
        <v>859</v>
      </c>
      <c r="B27" s="25" t="s">
        <v>140</v>
      </c>
      <c r="C27" s="47" t="s">
        <v>1296</v>
      </c>
      <c r="D27" s="47" t="s">
        <v>857</v>
      </c>
      <c r="E27" s="86">
        <v>2</v>
      </c>
      <c r="F27" s="140" t="s">
        <v>1112</v>
      </c>
      <c r="G27" s="54">
        <v>90</v>
      </c>
      <c r="H27" s="56">
        <v>90</v>
      </c>
      <c r="I27" s="56">
        <f t="shared" si="0"/>
        <v>0</v>
      </c>
      <c r="J27" s="56">
        <v>90</v>
      </c>
      <c r="K27" s="52">
        <v>90</v>
      </c>
      <c r="L27" s="52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33"/>
      <c r="Q27" s="36"/>
      <c r="R27" s="36"/>
    </row>
    <row r="28" spans="1:18" ht="12.95" customHeight="1">
      <c r="A28" s="47" t="s">
        <v>838</v>
      </c>
      <c r="B28" s="25" t="s">
        <v>1189</v>
      </c>
      <c r="C28" s="47" t="s">
        <v>1296</v>
      </c>
      <c r="D28" s="47" t="s">
        <v>834</v>
      </c>
      <c r="E28" s="86">
        <v>2</v>
      </c>
      <c r="F28" s="140" t="s">
        <v>1112</v>
      </c>
      <c r="G28" s="54">
        <v>95</v>
      </c>
      <c r="H28" s="56">
        <v>81</v>
      </c>
      <c r="I28" s="56">
        <f t="shared" si="0"/>
        <v>14</v>
      </c>
      <c r="J28" s="56">
        <v>95</v>
      </c>
      <c r="K28" s="52">
        <v>89</v>
      </c>
      <c r="L28" s="52">
        <f t="shared" si="1"/>
        <v>6</v>
      </c>
      <c r="M28" s="54">
        <f t="shared" si="2"/>
        <v>0</v>
      </c>
      <c r="N28" s="54">
        <f t="shared" si="3"/>
        <v>8</v>
      </c>
      <c r="O28" s="54">
        <f t="shared" si="4"/>
        <v>-8</v>
      </c>
      <c r="P28" s="33"/>
      <c r="Q28" s="36"/>
      <c r="R28" s="36"/>
    </row>
    <row r="29" spans="1:18" ht="12.95" customHeight="1">
      <c r="A29" s="47" t="s">
        <v>812</v>
      </c>
      <c r="B29" s="25" t="s">
        <v>1202</v>
      </c>
      <c r="C29" s="47" t="s">
        <v>1295</v>
      </c>
      <c r="D29" s="47" t="s">
        <v>796</v>
      </c>
      <c r="E29" s="86">
        <v>2</v>
      </c>
      <c r="F29" s="140" t="s">
        <v>1112</v>
      </c>
      <c r="G29" s="54">
        <v>39</v>
      </c>
      <c r="H29" s="56">
        <v>38</v>
      </c>
      <c r="I29" s="56">
        <f t="shared" si="0"/>
        <v>1</v>
      </c>
      <c r="J29" s="56">
        <v>39</v>
      </c>
      <c r="K29" s="52">
        <v>39</v>
      </c>
      <c r="L29" s="52">
        <f t="shared" si="1"/>
        <v>0</v>
      </c>
      <c r="M29" s="54">
        <f t="shared" si="2"/>
        <v>0</v>
      </c>
      <c r="N29" s="54">
        <f t="shared" si="3"/>
        <v>1</v>
      </c>
      <c r="O29" s="54">
        <f t="shared" si="4"/>
        <v>-1</v>
      </c>
      <c r="P29" s="33"/>
      <c r="Q29" s="36"/>
      <c r="R29" s="36"/>
    </row>
    <row r="30" spans="1:18" ht="12.95" customHeight="1">
      <c r="A30" s="47" t="s">
        <v>849</v>
      </c>
      <c r="B30" s="25" t="s">
        <v>136</v>
      </c>
      <c r="C30" s="47" t="s">
        <v>1296</v>
      </c>
      <c r="D30" s="47" t="s">
        <v>846</v>
      </c>
      <c r="E30" s="86">
        <v>2</v>
      </c>
      <c r="F30" s="140" t="s">
        <v>1112</v>
      </c>
      <c r="G30" s="54">
        <v>80</v>
      </c>
      <c r="H30" s="56">
        <v>80</v>
      </c>
      <c r="I30" s="56">
        <f t="shared" si="0"/>
        <v>0</v>
      </c>
      <c r="J30" s="56">
        <v>60</v>
      </c>
      <c r="K30" s="52">
        <v>60</v>
      </c>
      <c r="L30" s="52">
        <f t="shared" si="1"/>
        <v>0</v>
      </c>
      <c r="M30" s="54">
        <f t="shared" si="2"/>
        <v>-20</v>
      </c>
      <c r="N30" s="54">
        <f t="shared" si="3"/>
        <v>-20</v>
      </c>
      <c r="O30" s="54">
        <f t="shared" si="4"/>
        <v>0</v>
      </c>
      <c r="P30" s="33"/>
      <c r="Q30" s="36"/>
      <c r="R30" s="36"/>
    </row>
    <row r="31" spans="1:18" ht="12.95" customHeight="1">
      <c r="A31" s="47" t="s">
        <v>814</v>
      </c>
      <c r="B31" s="25" t="s">
        <v>129</v>
      </c>
      <c r="C31" s="47" t="s">
        <v>1295</v>
      </c>
      <c r="D31" s="47" t="s">
        <v>796</v>
      </c>
      <c r="E31" s="86">
        <v>2</v>
      </c>
      <c r="F31" s="140" t="s">
        <v>1112</v>
      </c>
      <c r="G31" s="54">
        <v>27</v>
      </c>
      <c r="H31" s="56">
        <v>27</v>
      </c>
      <c r="I31" s="56">
        <f t="shared" si="0"/>
        <v>0</v>
      </c>
      <c r="J31" s="56">
        <v>27</v>
      </c>
      <c r="K31" s="52">
        <v>27</v>
      </c>
      <c r="L31" s="52">
        <f t="shared" si="1"/>
        <v>0</v>
      </c>
      <c r="M31" s="54">
        <f t="shared" si="2"/>
        <v>0</v>
      </c>
      <c r="N31" s="54">
        <f t="shared" si="3"/>
        <v>0</v>
      </c>
      <c r="O31" s="54">
        <f t="shared" si="4"/>
        <v>0</v>
      </c>
      <c r="P31" s="33"/>
      <c r="Q31" s="36"/>
      <c r="R31" s="36"/>
    </row>
    <row r="32" spans="1:18" ht="12.95" customHeight="1">
      <c r="A32" s="47" t="s">
        <v>815</v>
      </c>
      <c r="B32" s="25" t="s">
        <v>60</v>
      </c>
      <c r="C32" s="47" t="s">
        <v>1295</v>
      </c>
      <c r="D32" s="47" t="s">
        <v>796</v>
      </c>
      <c r="E32" s="86">
        <v>2</v>
      </c>
      <c r="F32" s="140" t="s">
        <v>1112</v>
      </c>
      <c r="G32" s="54">
        <v>368</v>
      </c>
      <c r="H32" s="56">
        <v>368</v>
      </c>
      <c r="I32" s="56">
        <f t="shared" si="0"/>
        <v>0</v>
      </c>
      <c r="J32" s="56">
        <v>274</v>
      </c>
      <c r="K32" s="52">
        <v>274</v>
      </c>
      <c r="L32" s="52">
        <f t="shared" si="1"/>
        <v>0</v>
      </c>
      <c r="M32" s="54">
        <f t="shared" si="2"/>
        <v>-94</v>
      </c>
      <c r="N32" s="54">
        <f t="shared" si="3"/>
        <v>-94</v>
      </c>
      <c r="O32" s="54">
        <f t="shared" si="4"/>
        <v>0</v>
      </c>
      <c r="P32" s="40"/>
      <c r="Q32" s="36"/>
      <c r="R32" s="36"/>
    </row>
    <row r="33" spans="1:18" ht="12.95" customHeight="1">
      <c r="A33" s="47" t="s">
        <v>850</v>
      </c>
      <c r="B33" s="25" t="s">
        <v>137</v>
      </c>
      <c r="C33" s="47" t="s">
        <v>1296</v>
      </c>
      <c r="D33" s="47" t="s">
        <v>846</v>
      </c>
      <c r="E33" s="86">
        <v>2</v>
      </c>
      <c r="F33" s="140" t="s">
        <v>1112</v>
      </c>
      <c r="G33" s="54">
        <v>56</v>
      </c>
      <c r="H33" s="56">
        <v>56</v>
      </c>
      <c r="I33" s="56">
        <f t="shared" si="0"/>
        <v>0</v>
      </c>
      <c r="J33" s="56">
        <v>56</v>
      </c>
      <c r="K33" s="52">
        <v>56</v>
      </c>
      <c r="L33" s="52">
        <f t="shared" si="1"/>
        <v>0</v>
      </c>
      <c r="M33" s="54">
        <f t="shared" si="2"/>
        <v>0</v>
      </c>
      <c r="N33" s="54">
        <f t="shared" si="3"/>
        <v>0</v>
      </c>
      <c r="O33" s="54">
        <f t="shared" si="4"/>
        <v>0</v>
      </c>
      <c r="P33" s="33"/>
      <c r="Q33" s="36"/>
      <c r="R33" s="36"/>
    </row>
    <row r="34" spans="1:18" ht="12.95" customHeight="1">
      <c r="A34" s="47" t="s">
        <v>816</v>
      </c>
      <c r="B34" s="25" t="s">
        <v>1187</v>
      </c>
      <c r="C34" s="47" t="s">
        <v>1295</v>
      </c>
      <c r="D34" s="47" t="s">
        <v>796</v>
      </c>
      <c r="E34" s="86">
        <v>2</v>
      </c>
      <c r="F34" s="140" t="s">
        <v>1112</v>
      </c>
      <c r="G34" s="54">
        <v>80</v>
      </c>
      <c r="H34" s="56">
        <v>80</v>
      </c>
      <c r="I34" s="56">
        <f t="shared" si="0"/>
        <v>0</v>
      </c>
      <c r="J34" s="56">
        <v>80</v>
      </c>
      <c r="K34" s="52">
        <v>80</v>
      </c>
      <c r="L34" s="52">
        <f t="shared" si="1"/>
        <v>0</v>
      </c>
      <c r="M34" s="54">
        <f t="shared" si="2"/>
        <v>0</v>
      </c>
      <c r="N34" s="54">
        <f t="shared" si="3"/>
        <v>0</v>
      </c>
      <c r="O34" s="54">
        <f t="shared" si="4"/>
        <v>0</v>
      </c>
      <c r="P34" s="33"/>
      <c r="Q34" s="36"/>
      <c r="R34" s="36"/>
    </row>
    <row r="35" spans="1:18" ht="12.95" customHeight="1">
      <c r="A35" s="47" t="s">
        <v>817</v>
      </c>
      <c r="B35" s="25" t="s">
        <v>61</v>
      </c>
      <c r="C35" s="47" t="s">
        <v>1295</v>
      </c>
      <c r="D35" s="47" t="s">
        <v>796</v>
      </c>
      <c r="E35" s="86">
        <v>2</v>
      </c>
      <c r="F35" s="140" t="s">
        <v>1112</v>
      </c>
      <c r="G35" s="54">
        <v>418</v>
      </c>
      <c r="H35" s="56">
        <v>418</v>
      </c>
      <c r="I35" s="56">
        <f t="shared" ref="I35:I66" si="5">G35-H35</f>
        <v>0</v>
      </c>
      <c r="J35" s="56">
        <v>418</v>
      </c>
      <c r="K35" s="52">
        <v>418</v>
      </c>
      <c r="L35" s="52">
        <f t="shared" ref="L35:L66" si="6">J35-K35</f>
        <v>0</v>
      </c>
      <c r="M35" s="54">
        <f t="shared" ref="M35:M66" si="7">J35-G35</f>
        <v>0</v>
      </c>
      <c r="N35" s="54">
        <f t="shared" ref="N35:N66" si="8">K35-H35</f>
        <v>0</v>
      </c>
      <c r="O35" s="54">
        <f t="shared" ref="O35:O66" si="9">L35-I35</f>
        <v>0</v>
      </c>
      <c r="P35" s="33"/>
      <c r="Q35" s="36"/>
      <c r="R35" s="36"/>
    </row>
    <row r="36" spans="1:18" ht="12.95" customHeight="1">
      <c r="A36" s="47" t="s">
        <v>818</v>
      </c>
      <c r="B36" s="25" t="s">
        <v>130</v>
      </c>
      <c r="C36" s="47" t="s">
        <v>1295</v>
      </c>
      <c r="D36" s="47" t="s">
        <v>796</v>
      </c>
      <c r="E36" s="86">
        <v>2</v>
      </c>
      <c r="F36" s="140" t="s">
        <v>1112</v>
      </c>
      <c r="G36" s="54">
        <v>60</v>
      </c>
      <c r="H36" s="56">
        <v>59</v>
      </c>
      <c r="I36" s="56">
        <f t="shared" si="5"/>
        <v>1</v>
      </c>
      <c r="J36" s="56">
        <v>60</v>
      </c>
      <c r="K36" s="52">
        <v>55</v>
      </c>
      <c r="L36" s="52">
        <f t="shared" si="6"/>
        <v>5</v>
      </c>
      <c r="M36" s="54">
        <f t="shared" si="7"/>
        <v>0</v>
      </c>
      <c r="N36" s="54">
        <f t="shared" si="8"/>
        <v>-4</v>
      </c>
      <c r="O36" s="54">
        <f t="shared" si="9"/>
        <v>4</v>
      </c>
      <c r="P36" s="33"/>
      <c r="Q36" s="36"/>
      <c r="R36" s="36"/>
    </row>
    <row r="37" spans="1:18" ht="12.95" customHeight="1">
      <c r="A37" s="47" t="s">
        <v>851</v>
      </c>
      <c r="B37" s="25" t="s">
        <v>138</v>
      </c>
      <c r="C37" s="47" t="s">
        <v>1296</v>
      </c>
      <c r="D37" s="47" t="s">
        <v>846</v>
      </c>
      <c r="E37" s="86">
        <v>2</v>
      </c>
      <c r="F37" s="140" t="s">
        <v>1112</v>
      </c>
      <c r="G37" s="54">
        <v>50</v>
      </c>
      <c r="H37" s="56">
        <v>50</v>
      </c>
      <c r="I37" s="56">
        <f t="shared" si="5"/>
        <v>0</v>
      </c>
      <c r="J37" s="56">
        <v>50</v>
      </c>
      <c r="K37" s="52">
        <v>50</v>
      </c>
      <c r="L37" s="52">
        <f t="shared" si="6"/>
        <v>0</v>
      </c>
      <c r="M37" s="54">
        <f t="shared" si="7"/>
        <v>0</v>
      </c>
      <c r="N37" s="54">
        <f t="shared" si="8"/>
        <v>0</v>
      </c>
      <c r="O37" s="54">
        <f t="shared" si="9"/>
        <v>0</v>
      </c>
      <c r="P37" s="33"/>
      <c r="Q37" s="36"/>
      <c r="R37" s="36"/>
    </row>
    <row r="38" spans="1:18" ht="12.95" customHeight="1">
      <c r="A38" s="47" t="s">
        <v>848</v>
      </c>
      <c r="B38" s="25" t="s">
        <v>1424</v>
      </c>
      <c r="C38" s="47" t="s">
        <v>1296</v>
      </c>
      <c r="D38" s="47" t="s">
        <v>846</v>
      </c>
      <c r="E38" s="86">
        <v>2</v>
      </c>
      <c r="F38" s="140" t="s">
        <v>1112</v>
      </c>
      <c r="G38" s="54">
        <v>49</v>
      </c>
      <c r="H38" s="56">
        <v>49</v>
      </c>
      <c r="I38" s="56">
        <f t="shared" si="5"/>
        <v>0</v>
      </c>
      <c r="J38" s="56">
        <v>49</v>
      </c>
      <c r="K38" s="52">
        <v>49</v>
      </c>
      <c r="L38" s="52">
        <f t="shared" si="6"/>
        <v>0</v>
      </c>
      <c r="M38" s="54">
        <f t="shared" si="7"/>
        <v>0</v>
      </c>
      <c r="N38" s="54">
        <f t="shared" si="8"/>
        <v>0</v>
      </c>
      <c r="O38" s="54">
        <f t="shared" si="9"/>
        <v>0</v>
      </c>
      <c r="P38" s="33"/>
      <c r="Q38" s="36"/>
      <c r="R38" s="36"/>
    </row>
    <row r="39" spans="1:18" ht="12.95" customHeight="1">
      <c r="A39" s="47" t="s">
        <v>820</v>
      </c>
      <c r="B39" s="25" t="s">
        <v>131</v>
      </c>
      <c r="C39" s="47" t="s">
        <v>1295</v>
      </c>
      <c r="D39" s="47" t="s">
        <v>796</v>
      </c>
      <c r="E39" s="86">
        <v>2</v>
      </c>
      <c r="F39" s="140" t="s">
        <v>1112</v>
      </c>
      <c r="G39" s="54">
        <v>50</v>
      </c>
      <c r="H39" s="56">
        <v>50</v>
      </c>
      <c r="I39" s="56">
        <f t="shared" si="5"/>
        <v>0</v>
      </c>
      <c r="J39" s="56">
        <v>50</v>
      </c>
      <c r="K39" s="52">
        <v>48</v>
      </c>
      <c r="L39" s="52">
        <f t="shared" si="6"/>
        <v>2</v>
      </c>
      <c r="M39" s="54">
        <f t="shared" si="7"/>
        <v>0</v>
      </c>
      <c r="N39" s="54">
        <f t="shared" si="8"/>
        <v>-2</v>
      </c>
      <c r="O39" s="54">
        <f t="shared" si="9"/>
        <v>2</v>
      </c>
      <c r="P39" s="33"/>
      <c r="Q39" s="34"/>
      <c r="R39" s="34"/>
    </row>
    <row r="40" spans="1:18" ht="12.95" customHeight="1">
      <c r="A40" s="47" t="s">
        <v>821</v>
      </c>
      <c r="B40" s="25" t="s">
        <v>132</v>
      </c>
      <c r="C40" s="47" t="s">
        <v>1295</v>
      </c>
      <c r="D40" s="47" t="s">
        <v>796</v>
      </c>
      <c r="E40" s="86">
        <v>2</v>
      </c>
      <c r="F40" s="140" t="s">
        <v>1112</v>
      </c>
      <c r="G40" s="54">
        <v>50</v>
      </c>
      <c r="H40" s="56">
        <v>50</v>
      </c>
      <c r="I40" s="56">
        <f t="shared" si="5"/>
        <v>0</v>
      </c>
      <c r="J40" s="56">
        <v>50</v>
      </c>
      <c r="K40" s="52">
        <v>50</v>
      </c>
      <c r="L40" s="52">
        <f t="shared" si="6"/>
        <v>0</v>
      </c>
      <c r="M40" s="54">
        <f t="shared" si="7"/>
        <v>0</v>
      </c>
      <c r="N40" s="54">
        <f t="shared" si="8"/>
        <v>0</v>
      </c>
      <c r="O40" s="54">
        <f t="shared" si="9"/>
        <v>0</v>
      </c>
      <c r="P40" s="33"/>
      <c r="Q40" s="36"/>
      <c r="R40" s="36"/>
    </row>
    <row r="41" spans="1:18" ht="12.95" customHeight="1">
      <c r="A41" s="47" t="s">
        <v>822</v>
      </c>
      <c r="B41" s="25" t="s">
        <v>1196</v>
      </c>
      <c r="C41" s="47" t="s">
        <v>1295</v>
      </c>
      <c r="D41" s="47" t="s">
        <v>796</v>
      </c>
      <c r="E41" s="86">
        <v>2</v>
      </c>
      <c r="F41" s="140" t="s">
        <v>1112</v>
      </c>
      <c r="G41" s="54">
        <v>122</v>
      </c>
      <c r="H41" s="56">
        <v>122</v>
      </c>
      <c r="I41" s="56">
        <f t="shared" si="5"/>
        <v>0</v>
      </c>
      <c r="J41" s="56">
        <v>160</v>
      </c>
      <c r="K41" s="52">
        <v>160</v>
      </c>
      <c r="L41" s="52">
        <f t="shared" si="6"/>
        <v>0</v>
      </c>
      <c r="M41" s="54">
        <f t="shared" si="7"/>
        <v>38</v>
      </c>
      <c r="N41" s="54">
        <f t="shared" si="8"/>
        <v>38</v>
      </c>
      <c r="O41" s="54">
        <f t="shared" si="9"/>
        <v>0</v>
      </c>
      <c r="P41" s="33"/>
      <c r="Q41" s="36"/>
      <c r="R41" s="36"/>
    </row>
    <row r="42" spans="1:18" ht="12.95" customHeight="1">
      <c r="A42" s="47" t="s">
        <v>823</v>
      </c>
      <c r="B42" s="25" t="s">
        <v>1199</v>
      </c>
      <c r="C42" s="47" t="s">
        <v>1295</v>
      </c>
      <c r="D42" s="47" t="s">
        <v>796</v>
      </c>
      <c r="E42" s="86">
        <v>2</v>
      </c>
      <c r="F42" s="140" t="s">
        <v>1112</v>
      </c>
      <c r="G42" s="54">
        <v>60</v>
      </c>
      <c r="H42" s="56">
        <v>60</v>
      </c>
      <c r="I42" s="56">
        <f t="shared" si="5"/>
        <v>0</v>
      </c>
      <c r="J42" s="56">
        <v>60</v>
      </c>
      <c r="K42" s="52">
        <v>60</v>
      </c>
      <c r="L42" s="52">
        <f t="shared" si="6"/>
        <v>0</v>
      </c>
      <c r="M42" s="54">
        <f t="shared" si="7"/>
        <v>0</v>
      </c>
      <c r="N42" s="54">
        <f t="shared" si="8"/>
        <v>0</v>
      </c>
      <c r="O42" s="54">
        <f t="shared" si="9"/>
        <v>0</v>
      </c>
      <c r="P42" s="33"/>
      <c r="Q42" s="36"/>
      <c r="R42" s="36"/>
    </row>
    <row r="43" spans="1:18" ht="12.95" customHeight="1">
      <c r="A43" s="47" t="s">
        <v>824</v>
      </c>
      <c r="B43" s="25" t="s">
        <v>1200</v>
      </c>
      <c r="C43" s="47" t="s">
        <v>1295</v>
      </c>
      <c r="D43" s="47" t="s">
        <v>796</v>
      </c>
      <c r="E43" s="86">
        <v>2</v>
      </c>
      <c r="F43" s="140" t="s">
        <v>1112</v>
      </c>
      <c r="G43" s="54">
        <v>54</v>
      </c>
      <c r="H43" s="56">
        <v>54</v>
      </c>
      <c r="I43" s="56">
        <f t="shared" si="5"/>
        <v>0</v>
      </c>
      <c r="J43" s="56">
        <v>54</v>
      </c>
      <c r="K43" s="52">
        <v>54</v>
      </c>
      <c r="L43" s="52">
        <f t="shared" si="6"/>
        <v>0</v>
      </c>
      <c r="M43" s="54">
        <f t="shared" si="7"/>
        <v>0</v>
      </c>
      <c r="N43" s="54">
        <f t="shared" si="8"/>
        <v>0</v>
      </c>
      <c r="O43" s="54">
        <f t="shared" si="9"/>
        <v>0</v>
      </c>
      <c r="P43" s="33"/>
      <c r="Q43" s="34"/>
      <c r="R43" s="34"/>
    </row>
    <row r="44" spans="1:18" ht="12.95" customHeight="1">
      <c r="A44" s="47" t="s">
        <v>853</v>
      </c>
      <c r="B44" s="25" t="s">
        <v>1217</v>
      </c>
      <c r="C44" s="47" t="s">
        <v>1296</v>
      </c>
      <c r="D44" s="47" t="s">
        <v>846</v>
      </c>
      <c r="E44" s="86">
        <v>2</v>
      </c>
      <c r="F44" s="140" t="s">
        <v>1112</v>
      </c>
      <c r="G44" s="54">
        <v>39</v>
      </c>
      <c r="H44" s="56">
        <v>39</v>
      </c>
      <c r="I44" s="56">
        <f t="shared" si="5"/>
        <v>0</v>
      </c>
      <c r="J44" s="56">
        <v>39</v>
      </c>
      <c r="K44" s="52">
        <v>39</v>
      </c>
      <c r="L44" s="52">
        <f t="shared" si="6"/>
        <v>0</v>
      </c>
      <c r="M44" s="54">
        <f t="shared" si="7"/>
        <v>0</v>
      </c>
      <c r="N44" s="54">
        <f t="shared" si="8"/>
        <v>0</v>
      </c>
      <c r="O44" s="54">
        <f t="shared" si="9"/>
        <v>0</v>
      </c>
      <c r="P44" s="33"/>
      <c r="Q44" s="36"/>
      <c r="R44" s="36"/>
    </row>
    <row r="45" spans="1:18" ht="12.95" customHeight="1">
      <c r="A45" s="47" t="s">
        <v>826</v>
      </c>
      <c r="B45" s="25" t="s">
        <v>1215</v>
      </c>
      <c r="C45" s="47" t="s">
        <v>1295</v>
      </c>
      <c r="D45" s="47" t="s">
        <v>796</v>
      </c>
      <c r="E45" s="86">
        <v>2</v>
      </c>
      <c r="F45" s="140" t="s">
        <v>1112</v>
      </c>
      <c r="G45" s="54">
        <v>33</v>
      </c>
      <c r="H45" s="56">
        <v>33</v>
      </c>
      <c r="I45" s="56">
        <f t="shared" si="5"/>
        <v>0</v>
      </c>
      <c r="J45" s="56">
        <v>33</v>
      </c>
      <c r="K45" s="52">
        <v>33</v>
      </c>
      <c r="L45" s="52">
        <f t="shared" si="6"/>
        <v>0</v>
      </c>
      <c r="M45" s="54">
        <f t="shared" si="7"/>
        <v>0</v>
      </c>
      <c r="N45" s="54">
        <f t="shared" si="8"/>
        <v>0</v>
      </c>
      <c r="O45" s="54">
        <f t="shared" si="9"/>
        <v>0</v>
      </c>
      <c r="P45" s="33"/>
      <c r="Q45" s="36"/>
      <c r="R45" s="36"/>
    </row>
    <row r="46" spans="1:18" ht="12.95" customHeight="1">
      <c r="A46" s="47" t="s">
        <v>836</v>
      </c>
      <c r="B46" s="25" t="s">
        <v>134</v>
      </c>
      <c r="C46" s="47" t="s">
        <v>1296</v>
      </c>
      <c r="D46" s="47" t="s">
        <v>834</v>
      </c>
      <c r="E46" s="86">
        <v>2</v>
      </c>
      <c r="F46" s="140" t="s">
        <v>1112</v>
      </c>
      <c r="G46" s="54">
        <v>61</v>
      </c>
      <c r="H46" s="54">
        <v>35</v>
      </c>
      <c r="I46" s="56">
        <f t="shared" si="5"/>
        <v>26</v>
      </c>
      <c r="J46" s="54">
        <v>61</v>
      </c>
      <c r="K46" s="52">
        <v>35</v>
      </c>
      <c r="L46" s="52">
        <f t="shared" si="6"/>
        <v>26</v>
      </c>
      <c r="M46" s="54">
        <f t="shared" si="7"/>
        <v>0</v>
      </c>
      <c r="N46" s="54">
        <f t="shared" si="8"/>
        <v>0</v>
      </c>
      <c r="O46" s="54">
        <f t="shared" si="9"/>
        <v>0</v>
      </c>
      <c r="P46" s="33"/>
      <c r="Q46" s="36"/>
      <c r="R46" s="36"/>
    </row>
    <row r="47" spans="1:18" ht="12.95" customHeight="1">
      <c r="A47" s="47" t="s">
        <v>827</v>
      </c>
      <c r="B47" s="25" t="s">
        <v>1188</v>
      </c>
      <c r="C47" s="47" t="s">
        <v>1295</v>
      </c>
      <c r="D47" s="47" t="s">
        <v>796</v>
      </c>
      <c r="E47" s="86">
        <v>2</v>
      </c>
      <c r="F47" s="140" t="s">
        <v>1112</v>
      </c>
      <c r="G47" s="54">
        <v>60</v>
      </c>
      <c r="H47" s="56">
        <v>60</v>
      </c>
      <c r="I47" s="56">
        <f t="shared" si="5"/>
        <v>0</v>
      </c>
      <c r="J47" s="56">
        <v>60</v>
      </c>
      <c r="K47" s="52">
        <v>60</v>
      </c>
      <c r="L47" s="52">
        <f t="shared" si="6"/>
        <v>0</v>
      </c>
      <c r="M47" s="54">
        <f t="shared" si="7"/>
        <v>0</v>
      </c>
      <c r="N47" s="54">
        <f t="shared" si="8"/>
        <v>0</v>
      </c>
      <c r="O47" s="54">
        <f t="shared" si="9"/>
        <v>0</v>
      </c>
      <c r="P47" s="33"/>
      <c r="Q47" s="36"/>
      <c r="R47" s="36"/>
    </row>
    <row r="48" spans="1:18" ht="12.95" customHeight="1">
      <c r="A48" s="47" t="s">
        <v>828</v>
      </c>
      <c r="B48" s="25" t="s">
        <v>62</v>
      </c>
      <c r="C48" s="47" t="s">
        <v>1295</v>
      </c>
      <c r="D48" s="47" t="s">
        <v>796</v>
      </c>
      <c r="E48" s="86">
        <v>2</v>
      </c>
      <c r="F48" s="140" t="s">
        <v>1112</v>
      </c>
      <c r="G48" s="54">
        <v>250</v>
      </c>
      <c r="H48" s="56">
        <v>250</v>
      </c>
      <c r="I48" s="56">
        <f t="shared" si="5"/>
        <v>0</v>
      </c>
      <c r="J48" s="56">
        <v>104</v>
      </c>
      <c r="K48" s="52">
        <v>104</v>
      </c>
      <c r="L48" s="52">
        <f t="shared" si="6"/>
        <v>0</v>
      </c>
      <c r="M48" s="54">
        <f t="shared" si="7"/>
        <v>-146</v>
      </c>
      <c r="N48" s="54">
        <f t="shared" si="8"/>
        <v>-146</v>
      </c>
      <c r="O48" s="54">
        <f t="shared" si="9"/>
        <v>0</v>
      </c>
      <c r="P48" s="33"/>
      <c r="Q48" s="36"/>
      <c r="R48" s="36"/>
    </row>
    <row r="49" spans="1:18" ht="12.95" customHeight="1">
      <c r="A49" s="47" t="s">
        <v>833</v>
      </c>
      <c r="B49" s="25" t="s">
        <v>133</v>
      </c>
      <c r="C49" s="47" t="s">
        <v>1295</v>
      </c>
      <c r="D49" s="47" t="s">
        <v>832</v>
      </c>
      <c r="E49" s="86">
        <v>2</v>
      </c>
      <c r="F49" s="140" t="s">
        <v>1112</v>
      </c>
      <c r="G49" s="54">
        <v>100</v>
      </c>
      <c r="H49" s="56">
        <v>100</v>
      </c>
      <c r="I49" s="56">
        <f t="shared" si="5"/>
        <v>0</v>
      </c>
      <c r="J49" s="56">
        <v>102</v>
      </c>
      <c r="K49" s="52">
        <v>102</v>
      </c>
      <c r="L49" s="52">
        <f t="shared" si="6"/>
        <v>0</v>
      </c>
      <c r="M49" s="54">
        <f t="shared" si="7"/>
        <v>2</v>
      </c>
      <c r="N49" s="54">
        <f t="shared" si="8"/>
        <v>2</v>
      </c>
      <c r="O49" s="54">
        <f t="shared" si="9"/>
        <v>0</v>
      </c>
      <c r="P49" s="40"/>
      <c r="Q49" s="36"/>
      <c r="R49" s="36"/>
    </row>
    <row r="50" spans="1:18" ht="12.95" customHeight="1">
      <c r="A50" s="147" t="s">
        <v>1392</v>
      </c>
      <c r="B50" s="25" t="s">
        <v>1203</v>
      </c>
      <c r="C50" s="47" t="s">
        <v>1296</v>
      </c>
      <c r="D50" s="47" t="s">
        <v>1218</v>
      </c>
      <c r="E50" s="86">
        <v>2</v>
      </c>
      <c r="F50" s="140" t="s">
        <v>1112</v>
      </c>
      <c r="G50" s="54">
        <v>60</v>
      </c>
      <c r="H50" s="56">
        <v>60</v>
      </c>
      <c r="I50" s="56">
        <f t="shared" si="5"/>
        <v>0</v>
      </c>
      <c r="J50" s="56">
        <v>0</v>
      </c>
      <c r="K50" s="52">
        <v>0</v>
      </c>
      <c r="L50" s="52">
        <f t="shared" si="6"/>
        <v>0</v>
      </c>
      <c r="M50" s="54">
        <f t="shared" si="7"/>
        <v>-60</v>
      </c>
      <c r="N50" s="54">
        <f t="shared" si="8"/>
        <v>-60</v>
      </c>
      <c r="O50" s="54">
        <f t="shared" si="9"/>
        <v>0</v>
      </c>
      <c r="P50" s="33"/>
      <c r="Q50" s="36"/>
      <c r="R50" s="36"/>
    </row>
    <row r="51" spans="1:18" ht="12.95" customHeight="1">
      <c r="A51" s="47" t="s">
        <v>854</v>
      </c>
      <c r="B51" s="25" t="s">
        <v>1193</v>
      </c>
      <c r="C51" s="47" t="s">
        <v>1296</v>
      </c>
      <c r="D51" s="47" t="s">
        <v>846</v>
      </c>
      <c r="E51" s="86">
        <v>2</v>
      </c>
      <c r="F51" s="140" t="s">
        <v>1112</v>
      </c>
      <c r="G51" s="54">
        <v>36</v>
      </c>
      <c r="H51" s="56">
        <v>26</v>
      </c>
      <c r="I51" s="56">
        <f t="shared" si="5"/>
        <v>10</v>
      </c>
      <c r="J51" s="56">
        <v>0</v>
      </c>
      <c r="K51" s="52">
        <v>0</v>
      </c>
      <c r="L51" s="52">
        <f t="shared" si="6"/>
        <v>0</v>
      </c>
      <c r="M51" s="54">
        <f t="shared" si="7"/>
        <v>-36</v>
      </c>
      <c r="N51" s="54">
        <f t="shared" si="8"/>
        <v>-26</v>
      </c>
      <c r="O51" s="54">
        <f t="shared" si="9"/>
        <v>-10</v>
      </c>
      <c r="P51" s="33"/>
      <c r="Q51" s="36"/>
      <c r="R51" s="36"/>
    </row>
    <row r="52" spans="1:18" ht="12.95" customHeight="1">
      <c r="A52" s="47">
        <v>22829325</v>
      </c>
      <c r="B52" s="25" t="s">
        <v>323</v>
      </c>
      <c r="C52" s="47" t="s">
        <v>1295</v>
      </c>
      <c r="D52" s="47" t="s">
        <v>1220</v>
      </c>
      <c r="E52" s="86">
        <v>2</v>
      </c>
      <c r="F52" s="140" t="s">
        <v>1112</v>
      </c>
      <c r="G52" s="54">
        <v>6</v>
      </c>
      <c r="H52" s="56">
        <v>6</v>
      </c>
      <c r="I52" s="56">
        <f t="shared" si="5"/>
        <v>0</v>
      </c>
      <c r="J52" s="56">
        <v>0</v>
      </c>
      <c r="K52" s="52">
        <v>0</v>
      </c>
      <c r="L52" s="52">
        <f t="shared" si="6"/>
        <v>0</v>
      </c>
      <c r="M52" s="54">
        <f t="shared" si="7"/>
        <v>-6</v>
      </c>
      <c r="N52" s="54">
        <f t="shared" si="8"/>
        <v>-6</v>
      </c>
      <c r="O52" s="54">
        <f t="shared" si="9"/>
        <v>0</v>
      </c>
      <c r="P52" s="33"/>
      <c r="Q52" s="36"/>
      <c r="R52" s="36"/>
    </row>
    <row r="53" spans="1:18" ht="12.95" customHeight="1">
      <c r="A53" s="47" t="s">
        <v>1022</v>
      </c>
      <c r="B53" s="25" t="s">
        <v>1190</v>
      </c>
      <c r="C53" s="47" t="s">
        <v>1296</v>
      </c>
      <c r="D53" s="47" t="s">
        <v>1021</v>
      </c>
      <c r="E53" s="86">
        <v>2</v>
      </c>
      <c r="F53" s="140" t="s">
        <v>1112</v>
      </c>
      <c r="G53" s="54">
        <v>19</v>
      </c>
      <c r="H53" s="56">
        <v>19</v>
      </c>
      <c r="I53" s="56">
        <f t="shared" si="5"/>
        <v>0</v>
      </c>
      <c r="J53" s="56">
        <v>19</v>
      </c>
      <c r="K53" s="52">
        <v>19</v>
      </c>
      <c r="L53" s="52">
        <f t="shared" si="6"/>
        <v>0</v>
      </c>
      <c r="M53" s="54">
        <f t="shared" si="7"/>
        <v>0</v>
      </c>
      <c r="N53" s="54">
        <f t="shared" si="8"/>
        <v>0</v>
      </c>
      <c r="O53" s="54">
        <f t="shared" si="9"/>
        <v>0</v>
      </c>
      <c r="P53" s="33"/>
      <c r="Q53" s="36"/>
      <c r="R53" s="36"/>
    </row>
    <row r="54" spans="1:18" ht="12.95" customHeight="1">
      <c r="A54" s="47" t="s">
        <v>989</v>
      </c>
      <c r="B54" s="25" t="s">
        <v>1219</v>
      </c>
      <c r="C54" s="47" t="s">
        <v>1295</v>
      </c>
      <c r="D54" s="47" t="s">
        <v>796</v>
      </c>
      <c r="E54" s="86">
        <v>2</v>
      </c>
      <c r="F54" s="140" t="s">
        <v>1112</v>
      </c>
      <c r="G54" s="54">
        <v>19</v>
      </c>
      <c r="H54" s="56">
        <v>19</v>
      </c>
      <c r="I54" s="56">
        <f t="shared" si="5"/>
        <v>0</v>
      </c>
      <c r="J54" s="56">
        <v>19</v>
      </c>
      <c r="K54" s="52">
        <v>19</v>
      </c>
      <c r="L54" s="52">
        <f t="shared" si="6"/>
        <v>0</v>
      </c>
      <c r="M54" s="54">
        <f t="shared" si="7"/>
        <v>0</v>
      </c>
      <c r="N54" s="54">
        <f t="shared" si="8"/>
        <v>0</v>
      </c>
      <c r="O54" s="54">
        <f t="shared" si="9"/>
        <v>0</v>
      </c>
      <c r="P54" s="33"/>
      <c r="Q54" s="36"/>
      <c r="R54" s="36"/>
    </row>
    <row r="55" spans="1:18" ht="12.95" customHeight="1">
      <c r="A55" s="47" t="s">
        <v>990</v>
      </c>
      <c r="B55" s="25" t="s">
        <v>316</v>
      </c>
      <c r="C55" s="47" t="s">
        <v>1295</v>
      </c>
      <c r="D55" s="47" t="s">
        <v>796</v>
      </c>
      <c r="E55" s="86">
        <v>2</v>
      </c>
      <c r="F55" s="140" t="s">
        <v>1112</v>
      </c>
      <c r="G55" s="54">
        <v>19</v>
      </c>
      <c r="H55" s="56">
        <v>14</v>
      </c>
      <c r="I55" s="56">
        <f t="shared" si="5"/>
        <v>5</v>
      </c>
      <c r="J55" s="56">
        <v>11</v>
      </c>
      <c r="K55" s="52">
        <v>9</v>
      </c>
      <c r="L55" s="52">
        <f t="shared" si="6"/>
        <v>2</v>
      </c>
      <c r="M55" s="54">
        <f t="shared" si="7"/>
        <v>-8</v>
      </c>
      <c r="N55" s="54">
        <f t="shared" si="8"/>
        <v>-5</v>
      </c>
      <c r="O55" s="54">
        <f t="shared" si="9"/>
        <v>-3</v>
      </c>
      <c r="P55" s="33"/>
      <c r="Q55" s="36"/>
      <c r="R55" s="36"/>
    </row>
    <row r="56" spans="1:18" ht="12.95" customHeight="1">
      <c r="A56" s="47" t="s">
        <v>1020</v>
      </c>
      <c r="B56" s="25" t="s">
        <v>1222</v>
      </c>
      <c r="C56" s="47" t="s">
        <v>1296</v>
      </c>
      <c r="D56" s="47" t="s">
        <v>855</v>
      </c>
      <c r="E56" s="86">
        <v>2</v>
      </c>
      <c r="F56" s="140" t="s">
        <v>1112</v>
      </c>
      <c r="G56" s="54">
        <v>19</v>
      </c>
      <c r="H56" s="56">
        <v>19</v>
      </c>
      <c r="I56" s="56">
        <f t="shared" si="5"/>
        <v>0</v>
      </c>
      <c r="J56" s="56">
        <v>19</v>
      </c>
      <c r="K56" s="52">
        <v>19</v>
      </c>
      <c r="L56" s="52">
        <f t="shared" si="6"/>
        <v>0</v>
      </c>
      <c r="M56" s="54">
        <f t="shared" si="7"/>
        <v>0</v>
      </c>
      <c r="N56" s="54">
        <f t="shared" si="8"/>
        <v>0</v>
      </c>
      <c r="O56" s="54">
        <f t="shared" si="9"/>
        <v>0</v>
      </c>
      <c r="P56" s="33"/>
      <c r="Q56" s="36"/>
      <c r="R56" s="36"/>
    </row>
    <row r="57" spans="1:18" ht="12.95" customHeight="1">
      <c r="A57" s="47" t="s">
        <v>991</v>
      </c>
      <c r="B57" s="25" t="s">
        <v>1192</v>
      </c>
      <c r="C57" s="47" t="s">
        <v>1295</v>
      </c>
      <c r="D57" s="47" t="s">
        <v>796</v>
      </c>
      <c r="E57" s="86">
        <v>2</v>
      </c>
      <c r="F57" s="140" t="s">
        <v>1112</v>
      </c>
      <c r="G57" s="54">
        <v>19</v>
      </c>
      <c r="H57" s="56">
        <v>19</v>
      </c>
      <c r="I57" s="56">
        <f t="shared" si="5"/>
        <v>0</v>
      </c>
      <c r="J57" s="56">
        <v>19</v>
      </c>
      <c r="K57" s="52">
        <v>19</v>
      </c>
      <c r="L57" s="52">
        <f t="shared" si="6"/>
        <v>0</v>
      </c>
      <c r="M57" s="54">
        <f t="shared" si="7"/>
        <v>0</v>
      </c>
      <c r="N57" s="54">
        <f t="shared" si="8"/>
        <v>0</v>
      </c>
      <c r="O57" s="54">
        <f t="shared" si="9"/>
        <v>0</v>
      </c>
      <c r="P57" s="33"/>
      <c r="Q57" s="36"/>
      <c r="R57" s="36"/>
    </row>
    <row r="58" spans="1:18" ht="12.95" customHeight="1">
      <c r="A58" s="47" t="s">
        <v>993</v>
      </c>
      <c r="B58" s="25" t="s">
        <v>433</v>
      </c>
      <c r="C58" s="47" t="s">
        <v>1295</v>
      </c>
      <c r="D58" s="47" t="s">
        <v>796</v>
      </c>
      <c r="E58" s="86">
        <v>2</v>
      </c>
      <c r="F58" s="140" t="s">
        <v>1112</v>
      </c>
      <c r="G58" s="54">
        <v>12</v>
      </c>
      <c r="H58" s="56">
        <v>0</v>
      </c>
      <c r="I58" s="56">
        <f t="shared" si="5"/>
        <v>12</v>
      </c>
      <c r="J58" s="56">
        <v>0</v>
      </c>
      <c r="K58" s="52">
        <v>0</v>
      </c>
      <c r="L58" s="52">
        <f t="shared" si="6"/>
        <v>0</v>
      </c>
      <c r="M58" s="54">
        <f t="shared" si="7"/>
        <v>-12</v>
      </c>
      <c r="N58" s="54">
        <f t="shared" si="8"/>
        <v>0</v>
      </c>
      <c r="O58" s="54">
        <f t="shared" si="9"/>
        <v>-12</v>
      </c>
      <c r="P58" s="33"/>
      <c r="Q58" s="36"/>
      <c r="R58" s="36"/>
    </row>
    <row r="59" spans="1:18" ht="12.95" customHeight="1">
      <c r="A59" s="47" t="s">
        <v>994</v>
      </c>
      <c r="B59" s="25" t="s">
        <v>313</v>
      </c>
      <c r="C59" s="47" t="s">
        <v>1295</v>
      </c>
      <c r="D59" s="47" t="s">
        <v>796</v>
      </c>
      <c r="E59" s="86">
        <v>2</v>
      </c>
      <c r="F59" s="140" t="s">
        <v>1112</v>
      </c>
      <c r="G59" s="54">
        <v>17</v>
      </c>
      <c r="H59" s="56">
        <v>17</v>
      </c>
      <c r="I59" s="56">
        <f t="shared" si="5"/>
        <v>0</v>
      </c>
      <c r="J59" s="56">
        <v>17</v>
      </c>
      <c r="K59" s="52">
        <v>17</v>
      </c>
      <c r="L59" s="52">
        <f t="shared" si="6"/>
        <v>0</v>
      </c>
      <c r="M59" s="54">
        <f t="shared" si="7"/>
        <v>0</v>
      </c>
      <c r="N59" s="54">
        <f t="shared" si="8"/>
        <v>0</v>
      </c>
      <c r="O59" s="54">
        <f t="shared" si="9"/>
        <v>0</v>
      </c>
      <c r="P59" s="33"/>
      <c r="Q59" s="36"/>
      <c r="R59" s="36"/>
    </row>
    <row r="60" spans="1:18" ht="12.95" customHeight="1">
      <c r="A60" s="47" t="s">
        <v>1014</v>
      </c>
      <c r="B60" s="25" t="s">
        <v>314</v>
      </c>
      <c r="C60" s="47" t="s">
        <v>1296</v>
      </c>
      <c r="D60" s="47" t="s">
        <v>834</v>
      </c>
      <c r="E60" s="86">
        <v>2</v>
      </c>
      <c r="F60" s="140" t="s">
        <v>1112</v>
      </c>
      <c r="G60" s="54">
        <v>19</v>
      </c>
      <c r="H60" s="56">
        <v>16</v>
      </c>
      <c r="I60" s="56">
        <f t="shared" si="5"/>
        <v>3</v>
      </c>
      <c r="J60" s="56">
        <v>0</v>
      </c>
      <c r="K60" s="52">
        <v>0</v>
      </c>
      <c r="L60" s="52">
        <f t="shared" si="6"/>
        <v>0</v>
      </c>
      <c r="M60" s="54">
        <f t="shared" si="7"/>
        <v>-19</v>
      </c>
      <c r="N60" s="54">
        <f t="shared" si="8"/>
        <v>-16</v>
      </c>
      <c r="O60" s="54">
        <f t="shared" si="9"/>
        <v>-3</v>
      </c>
      <c r="P60" s="33"/>
      <c r="Q60" s="36"/>
      <c r="R60" s="36"/>
    </row>
    <row r="61" spans="1:18" ht="12.95" customHeight="1">
      <c r="A61" s="47" t="s">
        <v>995</v>
      </c>
      <c r="B61" s="25" t="s">
        <v>312</v>
      </c>
      <c r="C61" s="47" t="s">
        <v>1295</v>
      </c>
      <c r="D61" s="47" t="s">
        <v>796</v>
      </c>
      <c r="E61" s="86">
        <v>2</v>
      </c>
      <c r="F61" s="140" t="s">
        <v>1112</v>
      </c>
      <c r="G61" s="54">
        <v>19</v>
      </c>
      <c r="H61" s="56">
        <v>19</v>
      </c>
      <c r="I61" s="56">
        <f t="shared" si="5"/>
        <v>0</v>
      </c>
      <c r="J61" s="56">
        <v>19</v>
      </c>
      <c r="K61" s="52">
        <v>19</v>
      </c>
      <c r="L61" s="52">
        <f t="shared" si="6"/>
        <v>0</v>
      </c>
      <c r="M61" s="54">
        <f t="shared" si="7"/>
        <v>0</v>
      </c>
      <c r="N61" s="54">
        <f t="shared" si="8"/>
        <v>0</v>
      </c>
      <c r="O61" s="54">
        <f t="shared" si="9"/>
        <v>0</v>
      </c>
      <c r="P61" s="33"/>
      <c r="Q61" s="36"/>
      <c r="R61" s="36"/>
    </row>
    <row r="62" spans="1:18" ht="12.95" customHeight="1">
      <c r="A62" s="47" t="s">
        <v>997</v>
      </c>
      <c r="B62" s="25" t="s">
        <v>320</v>
      </c>
      <c r="C62" s="47" t="s">
        <v>1295</v>
      </c>
      <c r="D62" s="47" t="s">
        <v>796</v>
      </c>
      <c r="E62" s="86">
        <v>2</v>
      </c>
      <c r="F62" s="140" t="s">
        <v>1112</v>
      </c>
      <c r="G62" s="54">
        <v>12</v>
      </c>
      <c r="H62" s="56">
        <v>12</v>
      </c>
      <c r="I62" s="56">
        <f t="shared" si="5"/>
        <v>0</v>
      </c>
      <c r="J62" s="56">
        <v>12</v>
      </c>
      <c r="K62" s="52">
        <v>12</v>
      </c>
      <c r="L62" s="52">
        <f t="shared" si="6"/>
        <v>0</v>
      </c>
      <c r="M62" s="54">
        <f t="shared" si="7"/>
        <v>0</v>
      </c>
      <c r="N62" s="54">
        <f t="shared" si="8"/>
        <v>0</v>
      </c>
      <c r="O62" s="54">
        <f t="shared" si="9"/>
        <v>0</v>
      </c>
      <c r="P62" s="33"/>
      <c r="Q62" s="36"/>
      <c r="R62" s="36"/>
    </row>
    <row r="63" spans="1:18" ht="12.95" customHeight="1">
      <c r="A63" s="47" t="s">
        <v>998</v>
      </c>
      <c r="B63" s="25" t="s">
        <v>315</v>
      </c>
      <c r="C63" s="47" t="s">
        <v>1295</v>
      </c>
      <c r="D63" s="47" t="s">
        <v>796</v>
      </c>
      <c r="E63" s="86">
        <v>2</v>
      </c>
      <c r="F63" s="140" t="s">
        <v>1112</v>
      </c>
      <c r="G63" s="54">
        <v>16</v>
      </c>
      <c r="H63" s="56">
        <v>16</v>
      </c>
      <c r="I63" s="56">
        <f t="shared" si="5"/>
        <v>0</v>
      </c>
      <c r="J63" s="56">
        <v>16</v>
      </c>
      <c r="K63" s="52">
        <v>16</v>
      </c>
      <c r="L63" s="52">
        <f t="shared" si="6"/>
        <v>0</v>
      </c>
      <c r="M63" s="54">
        <f t="shared" si="7"/>
        <v>0</v>
      </c>
      <c r="N63" s="54">
        <f t="shared" si="8"/>
        <v>0</v>
      </c>
      <c r="O63" s="54">
        <f t="shared" si="9"/>
        <v>0</v>
      </c>
      <c r="P63" s="33"/>
      <c r="Q63" s="36"/>
      <c r="R63" s="36"/>
    </row>
    <row r="64" spans="1:18" ht="12.95" customHeight="1">
      <c r="A64" s="47" t="s">
        <v>1001</v>
      </c>
      <c r="B64" s="25" t="s">
        <v>311</v>
      </c>
      <c r="C64" s="47" t="s">
        <v>1295</v>
      </c>
      <c r="D64" s="47" t="s">
        <v>796</v>
      </c>
      <c r="E64" s="86">
        <v>2</v>
      </c>
      <c r="F64" s="140" t="s">
        <v>1112</v>
      </c>
      <c r="G64" s="54">
        <v>19</v>
      </c>
      <c r="H64" s="56">
        <v>19</v>
      </c>
      <c r="I64" s="56">
        <f t="shared" si="5"/>
        <v>0</v>
      </c>
      <c r="J64" s="56">
        <v>19</v>
      </c>
      <c r="K64" s="52">
        <v>19</v>
      </c>
      <c r="L64" s="52">
        <f t="shared" si="6"/>
        <v>0</v>
      </c>
      <c r="M64" s="54">
        <f t="shared" si="7"/>
        <v>0</v>
      </c>
      <c r="N64" s="54">
        <f t="shared" si="8"/>
        <v>0</v>
      </c>
      <c r="O64" s="54">
        <f t="shared" si="9"/>
        <v>0</v>
      </c>
      <c r="P64" s="33"/>
      <c r="Q64" s="36"/>
      <c r="R64" s="36"/>
    </row>
    <row r="65" spans="1:18" ht="12.95" customHeight="1">
      <c r="A65" s="47" t="s">
        <v>1004</v>
      </c>
      <c r="B65" s="25" t="s">
        <v>318</v>
      </c>
      <c r="C65" s="47" t="s">
        <v>1295</v>
      </c>
      <c r="D65" s="47" t="s">
        <v>796</v>
      </c>
      <c r="E65" s="86">
        <v>2</v>
      </c>
      <c r="F65" s="140" t="s">
        <v>1112</v>
      </c>
      <c r="G65" s="54">
        <v>13</v>
      </c>
      <c r="H65" s="56">
        <v>13</v>
      </c>
      <c r="I65" s="56">
        <f t="shared" si="5"/>
        <v>0</v>
      </c>
      <c r="J65" s="56">
        <v>13</v>
      </c>
      <c r="K65" s="52">
        <v>13</v>
      </c>
      <c r="L65" s="52">
        <f t="shared" si="6"/>
        <v>0</v>
      </c>
      <c r="M65" s="54">
        <f t="shared" si="7"/>
        <v>0</v>
      </c>
      <c r="N65" s="54">
        <f t="shared" si="8"/>
        <v>0</v>
      </c>
      <c r="O65" s="54">
        <f t="shared" si="9"/>
        <v>0</v>
      </c>
      <c r="P65" s="33"/>
      <c r="Q65" s="36"/>
      <c r="R65" s="36"/>
    </row>
    <row r="66" spans="1:18" ht="12.95" customHeight="1">
      <c r="A66" s="47" t="s">
        <v>1007</v>
      </c>
      <c r="B66" s="25" t="s">
        <v>432</v>
      </c>
      <c r="C66" s="47" t="s">
        <v>1295</v>
      </c>
      <c r="D66" s="47" t="s">
        <v>796</v>
      </c>
      <c r="E66" s="86">
        <v>2</v>
      </c>
      <c r="F66" s="140" t="s">
        <v>1112</v>
      </c>
      <c r="G66" s="54">
        <v>3</v>
      </c>
      <c r="H66" s="56">
        <v>0</v>
      </c>
      <c r="I66" s="56">
        <f t="shared" si="5"/>
        <v>3</v>
      </c>
      <c r="J66" s="56">
        <v>3</v>
      </c>
      <c r="K66" s="52">
        <v>0</v>
      </c>
      <c r="L66" s="52">
        <f t="shared" si="6"/>
        <v>3</v>
      </c>
      <c r="M66" s="54">
        <f t="shared" si="7"/>
        <v>0</v>
      </c>
      <c r="N66" s="54">
        <f t="shared" si="8"/>
        <v>0</v>
      </c>
      <c r="O66" s="54">
        <f t="shared" si="9"/>
        <v>0</v>
      </c>
      <c r="P66" s="33"/>
      <c r="Q66" s="36"/>
      <c r="R66" s="36"/>
    </row>
    <row r="67" spans="1:18" ht="12.95" customHeight="1">
      <c r="A67" s="47" t="s">
        <v>1018</v>
      </c>
      <c r="B67" s="25" t="s">
        <v>321</v>
      </c>
      <c r="C67" s="47" t="s">
        <v>1296</v>
      </c>
      <c r="D67" s="47" t="s">
        <v>844</v>
      </c>
      <c r="E67" s="86">
        <v>2</v>
      </c>
      <c r="F67" s="140" t="s">
        <v>1112</v>
      </c>
      <c r="G67" s="54">
        <v>17</v>
      </c>
      <c r="H67" s="56">
        <v>11</v>
      </c>
      <c r="I67" s="56">
        <f t="shared" ref="I67:I98" si="10">G67-H67</f>
        <v>6</v>
      </c>
      <c r="J67" s="56">
        <v>0</v>
      </c>
      <c r="K67" s="52">
        <v>0</v>
      </c>
      <c r="L67" s="52">
        <f t="shared" ref="L67:L98" si="11">J67-K67</f>
        <v>0</v>
      </c>
      <c r="M67" s="54">
        <f t="shared" ref="M67:M98" si="12">J67-G67</f>
        <v>-17</v>
      </c>
      <c r="N67" s="54">
        <f t="shared" ref="N67:N98" si="13">K67-H67</f>
        <v>-11</v>
      </c>
      <c r="O67" s="54">
        <f t="shared" ref="O67:O98" si="14">L67-I67</f>
        <v>-6</v>
      </c>
      <c r="P67" s="33"/>
      <c r="Q67" s="36"/>
      <c r="R67" s="36"/>
    </row>
    <row r="68" spans="1:18" ht="12.95" customHeight="1">
      <c r="A68" s="47" t="s">
        <v>1016</v>
      </c>
      <c r="B68" s="25" t="s">
        <v>322</v>
      </c>
      <c r="C68" s="47" t="s">
        <v>1296</v>
      </c>
      <c r="D68" s="47" t="s">
        <v>839</v>
      </c>
      <c r="E68" s="86">
        <v>2</v>
      </c>
      <c r="F68" s="140" t="s">
        <v>1112</v>
      </c>
      <c r="G68" s="54">
        <v>6</v>
      </c>
      <c r="H68" s="56">
        <v>6</v>
      </c>
      <c r="I68" s="56">
        <f t="shared" si="10"/>
        <v>0</v>
      </c>
      <c r="J68" s="56">
        <v>6</v>
      </c>
      <c r="K68" s="52">
        <v>6</v>
      </c>
      <c r="L68" s="52">
        <f t="shared" si="11"/>
        <v>0</v>
      </c>
      <c r="M68" s="54">
        <f t="shared" si="12"/>
        <v>0</v>
      </c>
      <c r="N68" s="54">
        <f t="shared" si="13"/>
        <v>0</v>
      </c>
      <c r="O68" s="54">
        <f t="shared" si="14"/>
        <v>0</v>
      </c>
      <c r="P68" s="33"/>
      <c r="Q68" s="36"/>
      <c r="R68" s="36"/>
    </row>
    <row r="69" spans="1:18" ht="12.95" customHeight="1">
      <c r="A69" s="47" t="s">
        <v>1009</v>
      </c>
      <c r="B69" s="25" t="s">
        <v>319</v>
      </c>
      <c r="C69" s="47" t="s">
        <v>1295</v>
      </c>
      <c r="D69" s="47" t="s">
        <v>796</v>
      </c>
      <c r="E69" s="86">
        <v>2</v>
      </c>
      <c r="F69" s="140" t="s">
        <v>1112</v>
      </c>
      <c r="G69" s="54">
        <v>12</v>
      </c>
      <c r="H69" s="56">
        <v>12</v>
      </c>
      <c r="I69" s="56">
        <f t="shared" si="10"/>
        <v>0</v>
      </c>
      <c r="J69" s="56">
        <v>12</v>
      </c>
      <c r="K69" s="52">
        <v>12</v>
      </c>
      <c r="L69" s="52">
        <f t="shared" si="11"/>
        <v>0</v>
      </c>
      <c r="M69" s="54">
        <f t="shared" si="12"/>
        <v>0</v>
      </c>
      <c r="N69" s="54">
        <f t="shared" si="13"/>
        <v>0</v>
      </c>
      <c r="O69" s="54">
        <f t="shared" si="14"/>
        <v>0</v>
      </c>
      <c r="P69" s="33"/>
      <c r="Q69" s="36"/>
      <c r="R69" s="36"/>
    </row>
    <row r="70" spans="1:18" ht="12.95" customHeight="1">
      <c r="A70" s="47" t="s">
        <v>1010</v>
      </c>
      <c r="B70" s="25" t="s">
        <v>317</v>
      </c>
      <c r="C70" s="47" t="s">
        <v>1295</v>
      </c>
      <c r="D70" s="47" t="s">
        <v>796</v>
      </c>
      <c r="E70" s="86">
        <v>2</v>
      </c>
      <c r="F70" s="140" t="s">
        <v>1112</v>
      </c>
      <c r="G70" s="54">
        <v>19</v>
      </c>
      <c r="H70" s="56">
        <v>13</v>
      </c>
      <c r="I70" s="56">
        <f t="shared" si="10"/>
        <v>6</v>
      </c>
      <c r="J70" s="56">
        <v>19</v>
      </c>
      <c r="K70" s="52">
        <v>8</v>
      </c>
      <c r="L70" s="52">
        <f t="shared" si="11"/>
        <v>11</v>
      </c>
      <c r="M70" s="54">
        <f t="shared" si="12"/>
        <v>0</v>
      </c>
      <c r="N70" s="54">
        <f t="shared" si="13"/>
        <v>-5</v>
      </c>
      <c r="O70" s="54">
        <f t="shared" si="14"/>
        <v>5</v>
      </c>
      <c r="P70" s="33"/>
      <c r="Q70" s="36"/>
      <c r="R70" s="36"/>
    </row>
    <row r="71" spans="1:18" ht="12.95" customHeight="1">
      <c r="A71" s="47" t="s">
        <v>1012</v>
      </c>
      <c r="B71" s="25" t="s">
        <v>310</v>
      </c>
      <c r="C71" s="47" t="s">
        <v>1295</v>
      </c>
      <c r="D71" s="47" t="s">
        <v>830</v>
      </c>
      <c r="E71" s="86">
        <v>2</v>
      </c>
      <c r="F71" s="140" t="s">
        <v>1112</v>
      </c>
      <c r="G71" s="54">
        <v>19</v>
      </c>
      <c r="H71" s="56">
        <v>19</v>
      </c>
      <c r="I71" s="56">
        <f t="shared" si="10"/>
        <v>0</v>
      </c>
      <c r="J71" s="56">
        <v>19</v>
      </c>
      <c r="K71" s="52">
        <v>19</v>
      </c>
      <c r="L71" s="52">
        <f t="shared" si="11"/>
        <v>0</v>
      </c>
      <c r="M71" s="54">
        <f t="shared" si="12"/>
        <v>0</v>
      </c>
      <c r="N71" s="54">
        <f t="shared" si="13"/>
        <v>0</v>
      </c>
      <c r="O71" s="54">
        <f t="shared" si="14"/>
        <v>0</v>
      </c>
      <c r="P71" s="33"/>
      <c r="Q71" s="36"/>
      <c r="R71" s="36"/>
    </row>
    <row r="72" spans="1:18" ht="12.95" customHeight="1">
      <c r="A72" s="47" t="s">
        <v>801</v>
      </c>
      <c r="B72" s="65" t="s">
        <v>171</v>
      </c>
      <c r="C72" s="47" t="s">
        <v>1295</v>
      </c>
      <c r="D72" s="47" t="s">
        <v>796</v>
      </c>
      <c r="E72" s="86">
        <v>3</v>
      </c>
      <c r="F72" s="150" t="s">
        <v>1113</v>
      </c>
      <c r="G72" s="54">
        <v>60</v>
      </c>
      <c r="H72" s="54">
        <v>60</v>
      </c>
      <c r="I72" s="54">
        <f t="shared" si="10"/>
        <v>0</v>
      </c>
      <c r="J72" s="54">
        <v>60</v>
      </c>
      <c r="K72" s="59">
        <v>60</v>
      </c>
      <c r="L72" s="52">
        <f t="shared" si="11"/>
        <v>0</v>
      </c>
      <c r="M72" s="54">
        <f t="shared" si="12"/>
        <v>0</v>
      </c>
      <c r="N72" s="54">
        <f t="shared" si="13"/>
        <v>0</v>
      </c>
      <c r="O72" s="54">
        <f t="shared" si="14"/>
        <v>0</v>
      </c>
      <c r="P72" s="26"/>
      <c r="Q72" s="36"/>
      <c r="R72" s="26"/>
    </row>
    <row r="73" spans="1:18" ht="12.95" customHeight="1">
      <c r="A73" s="47" t="s">
        <v>847</v>
      </c>
      <c r="B73" s="65" t="s">
        <v>175</v>
      </c>
      <c r="C73" s="47" t="s">
        <v>1296</v>
      </c>
      <c r="D73" s="47" t="s">
        <v>846</v>
      </c>
      <c r="E73" s="86">
        <v>3</v>
      </c>
      <c r="F73" s="150" t="s">
        <v>1113</v>
      </c>
      <c r="G73" s="54">
        <v>100</v>
      </c>
      <c r="H73" s="54">
        <v>100</v>
      </c>
      <c r="I73" s="54">
        <f t="shared" si="10"/>
        <v>0</v>
      </c>
      <c r="J73" s="54">
        <v>100</v>
      </c>
      <c r="K73" s="59">
        <v>100</v>
      </c>
      <c r="L73" s="52">
        <f t="shared" si="11"/>
        <v>0</v>
      </c>
      <c r="M73" s="54">
        <f t="shared" si="12"/>
        <v>0</v>
      </c>
      <c r="N73" s="54">
        <f t="shared" si="13"/>
        <v>0</v>
      </c>
      <c r="O73" s="54">
        <f t="shared" si="14"/>
        <v>0</v>
      </c>
      <c r="P73" s="26"/>
      <c r="Q73" s="36"/>
      <c r="R73" s="26"/>
    </row>
    <row r="74" spans="1:18" ht="12.95" customHeight="1">
      <c r="A74" s="47" t="s">
        <v>803</v>
      </c>
      <c r="B74" s="65" t="s">
        <v>1212</v>
      </c>
      <c r="C74" s="47" t="s">
        <v>1295</v>
      </c>
      <c r="D74" s="47" t="s">
        <v>796</v>
      </c>
      <c r="E74" s="86">
        <v>3</v>
      </c>
      <c r="F74" s="150" t="s">
        <v>1113</v>
      </c>
      <c r="G74" s="54">
        <v>46</v>
      </c>
      <c r="H74" s="54">
        <v>46</v>
      </c>
      <c r="I74" s="54">
        <f t="shared" si="10"/>
        <v>0</v>
      </c>
      <c r="J74" s="54">
        <v>46</v>
      </c>
      <c r="K74" s="59">
        <v>46</v>
      </c>
      <c r="L74" s="52">
        <f t="shared" si="11"/>
        <v>0</v>
      </c>
      <c r="M74" s="54">
        <f t="shared" si="12"/>
        <v>0</v>
      </c>
      <c r="N74" s="54">
        <f t="shared" si="13"/>
        <v>0</v>
      </c>
      <c r="O74" s="54">
        <f t="shared" si="14"/>
        <v>0</v>
      </c>
      <c r="P74" s="26"/>
      <c r="Q74" s="39"/>
    </row>
    <row r="75" spans="1:18" ht="12.95" customHeight="1">
      <c r="A75" s="47" t="s">
        <v>807</v>
      </c>
      <c r="B75" s="65" t="s">
        <v>1184</v>
      </c>
      <c r="C75" s="47" t="s">
        <v>1295</v>
      </c>
      <c r="D75" s="47" t="s">
        <v>796</v>
      </c>
      <c r="E75" s="86">
        <v>3</v>
      </c>
      <c r="F75" s="150" t="s">
        <v>1113</v>
      </c>
      <c r="G75" s="54">
        <v>39</v>
      </c>
      <c r="H75" s="54">
        <v>39</v>
      </c>
      <c r="I75" s="54">
        <f t="shared" si="10"/>
        <v>0</v>
      </c>
      <c r="J75" s="54">
        <v>39</v>
      </c>
      <c r="K75" s="59">
        <v>39</v>
      </c>
      <c r="L75" s="52">
        <f t="shared" si="11"/>
        <v>0</v>
      </c>
      <c r="M75" s="54">
        <f t="shared" si="12"/>
        <v>0</v>
      </c>
      <c r="N75" s="54">
        <f t="shared" si="13"/>
        <v>0</v>
      </c>
      <c r="O75" s="54">
        <f t="shared" si="14"/>
        <v>0</v>
      </c>
      <c r="P75" s="26"/>
      <c r="Q75" s="39"/>
    </row>
    <row r="76" spans="1:18" ht="12.95" customHeight="1">
      <c r="A76" s="47" t="s">
        <v>842</v>
      </c>
      <c r="B76" s="65" t="s">
        <v>1198</v>
      </c>
      <c r="C76" s="47" t="s">
        <v>1296</v>
      </c>
      <c r="D76" s="47" t="s">
        <v>839</v>
      </c>
      <c r="E76" s="86">
        <v>3</v>
      </c>
      <c r="F76" s="150" t="s">
        <v>1113</v>
      </c>
      <c r="G76" s="54">
        <v>60</v>
      </c>
      <c r="H76" s="54">
        <v>60</v>
      </c>
      <c r="I76" s="54">
        <f t="shared" si="10"/>
        <v>0</v>
      </c>
      <c r="J76" s="54">
        <v>60</v>
      </c>
      <c r="K76" s="59">
        <v>60</v>
      </c>
      <c r="L76" s="52">
        <f t="shared" si="11"/>
        <v>0</v>
      </c>
      <c r="M76" s="54">
        <f t="shared" si="12"/>
        <v>0</v>
      </c>
      <c r="N76" s="54">
        <f t="shared" si="13"/>
        <v>0</v>
      </c>
      <c r="O76" s="54">
        <f t="shared" si="14"/>
        <v>0</v>
      </c>
      <c r="P76" s="26"/>
      <c r="Q76" s="36"/>
      <c r="R76" s="26"/>
    </row>
    <row r="77" spans="1:18" ht="12.95" customHeight="1">
      <c r="A77" s="47" t="s">
        <v>849</v>
      </c>
      <c r="B77" s="65" t="s">
        <v>136</v>
      </c>
      <c r="C77" s="47" t="s">
        <v>1296</v>
      </c>
      <c r="D77" s="47" t="s">
        <v>846</v>
      </c>
      <c r="E77" s="86">
        <v>3</v>
      </c>
      <c r="F77" s="150" t="s">
        <v>1113</v>
      </c>
      <c r="G77" s="54">
        <v>40</v>
      </c>
      <c r="H77" s="54">
        <v>40</v>
      </c>
      <c r="I77" s="54">
        <f t="shared" si="10"/>
        <v>0</v>
      </c>
      <c r="J77" s="54">
        <v>60</v>
      </c>
      <c r="K77" s="59">
        <v>60</v>
      </c>
      <c r="L77" s="52">
        <f t="shared" si="11"/>
        <v>0</v>
      </c>
      <c r="M77" s="54">
        <f t="shared" si="12"/>
        <v>20</v>
      </c>
      <c r="N77" s="54">
        <f t="shared" si="13"/>
        <v>20</v>
      </c>
      <c r="O77" s="54">
        <f t="shared" si="14"/>
        <v>0</v>
      </c>
      <c r="P77" s="26"/>
      <c r="Q77" s="39"/>
    </row>
    <row r="78" spans="1:18" ht="12.95" customHeight="1">
      <c r="A78" s="47" t="s">
        <v>808</v>
      </c>
      <c r="B78" s="65" t="s">
        <v>1185</v>
      </c>
      <c r="C78" s="47" t="s">
        <v>1295</v>
      </c>
      <c r="D78" s="47" t="s">
        <v>796</v>
      </c>
      <c r="E78" s="86">
        <v>3</v>
      </c>
      <c r="F78" s="150" t="s">
        <v>1113</v>
      </c>
      <c r="G78" s="54">
        <v>55</v>
      </c>
      <c r="H78" s="54">
        <v>51</v>
      </c>
      <c r="I78" s="54">
        <f t="shared" si="10"/>
        <v>4</v>
      </c>
      <c r="J78" s="54">
        <v>55</v>
      </c>
      <c r="K78" s="59">
        <v>51</v>
      </c>
      <c r="L78" s="52">
        <f t="shared" si="11"/>
        <v>4</v>
      </c>
      <c r="M78" s="54">
        <f t="shared" si="12"/>
        <v>0</v>
      </c>
      <c r="N78" s="54">
        <f t="shared" si="13"/>
        <v>0</v>
      </c>
      <c r="O78" s="54">
        <f t="shared" si="14"/>
        <v>0</v>
      </c>
      <c r="P78" s="26"/>
      <c r="Q78" s="36"/>
      <c r="R78" s="26"/>
    </row>
    <row r="79" spans="1:18" ht="12.95" customHeight="1">
      <c r="A79" s="47" t="s">
        <v>809</v>
      </c>
      <c r="B79" s="65" t="s">
        <v>1186</v>
      </c>
      <c r="C79" s="47" t="s">
        <v>1295</v>
      </c>
      <c r="D79" s="47" t="s">
        <v>796</v>
      </c>
      <c r="E79" s="86">
        <v>3</v>
      </c>
      <c r="F79" s="150" t="s">
        <v>1113</v>
      </c>
      <c r="G79" s="54">
        <v>50</v>
      </c>
      <c r="H79" s="54">
        <v>50</v>
      </c>
      <c r="I79" s="54">
        <f t="shared" si="10"/>
        <v>0</v>
      </c>
      <c r="J79" s="54">
        <v>50</v>
      </c>
      <c r="K79" s="59">
        <v>50</v>
      </c>
      <c r="L79" s="52">
        <f t="shared" si="11"/>
        <v>0</v>
      </c>
      <c r="M79" s="54">
        <f t="shared" si="12"/>
        <v>0</v>
      </c>
      <c r="N79" s="54">
        <f t="shared" si="13"/>
        <v>0</v>
      </c>
      <c r="O79" s="54">
        <f t="shared" si="14"/>
        <v>0</v>
      </c>
      <c r="P79" s="26"/>
      <c r="Q79" s="36"/>
      <c r="R79" s="26"/>
    </row>
    <row r="80" spans="1:18" ht="12.95" customHeight="1">
      <c r="A80" s="47" t="s">
        <v>810</v>
      </c>
      <c r="B80" s="65" t="s">
        <v>1195</v>
      </c>
      <c r="C80" s="47" t="s">
        <v>1295</v>
      </c>
      <c r="D80" s="47" t="s">
        <v>796</v>
      </c>
      <c r="E80" s="86">
        <v>3</v>
      </c>
      <c r="F80" s="150" t="s">
        <v>1113</v>
      </c>
      <c r="G80" s="54">
        <v>24</v>
      </c>
      <c r="H80" s="54">
        <v>24</v>
      </c>
      <c r="I80" s="54">
        <f t="shared" si="10"/>
        <v>0</v>
      </c>
      <c r="J80" s="54">
        <v>24</v>
      </c>
      <c r="K80" s="59">
        <v>24</v>
      </c>
      <c r="L80" s="52">
        <f t="shared" si="11"/>
        <v>0</v>
      </c>
      <c r="M80" s="54">
        <f t="shared" si="12"/>
        <v>0</v>
      </c>
      <c r="N80" s="54">
        <f t="shared" si="13"/>
        <v>0</v>
      </c>
      <c r="O80" s="54">
        <f t="shared" si="14"/>
        <v>0</v>
      </c>
      <c r="P80" s="26"/>
      <c r="Q80" s="39"/>
    </row>
    <row r="81" spans="1:18" ht="12.95" customHeight="1">
      <c r="A81" s="47" t="s">
        <v>813</v>
      </c>
      <c r="B81" s="65" t="s">
        <v>172</v>
      </c>
      <c r="C81" s="47" t="s">
        <v>1295</v>
      </c>
      <c r="D81" s="47" t="s">
        <v>796</v>
      </c>
      <c r="E81" s="86">
        <v>3</v>
      </c>
      <c r="F81" s="150" t="s">
        <v>1113</v>
      </c>
      <c r="G81" s="54">
        <v>56</v>
      </c>
      <c r="H81" s="54">
        <v>52</v>
      </c>
      <c r="I81" s="54">
        <f t="shared" si="10"/>
        <v>4</v>
      </c>
      <c r="J81" s="54">
        <v>56</v>
      </c>
      <c r="K81" s="59">
        <v>52</v>
      </c>
      <c r="L81" s="52">
        <f t="shared" si="11"/>
        <v>4</v>
      </c>
      <c r="M81" s="54">
        <f t="shared" si="12"/>
        <v>0</v>
      </c>
      <c r="N81" s="54">
        <f t="shared" si="13"/>
        <v>0</v>
      </c>
      <c r="O81" s="54">
        <f t="shared" si="14"/>
        <v>0</v>
      </c>
      <c r="P81" s="26"/>
      <c r="Q81" s="36"/>
      <c r="R81" s="26"/>
    </row>
    <row r="82" spans="1:18" ht="12.95" customHeight="1">
      <c r="A82" s="47" t="s">
        <v>815</v>
      </c>
      <c r="B82" s="65" t="s">
        <v>60</v>
      </c>
      <c r="C82" s="47" t="s">
        <v>1295</v>
      </c>
      <c r="D82" s="47" t="s">
        <v>796</v>
      </c>
      <c r="E82" s="86">
        <v>3</v>
      </c>
      <c r="F82" s="150" t="s">
        <v>1113</v>
      </c>
      <c r="G82" s="54">
        <v>22</v>
      </c>
      <c r="H82" s="54">
        <v>22</v>
      </c>
      <c r="I82" s="54">
        <f t="shared" si="10"/>
        <v>0</v>
      </c>
      <c r="J82" s="54">
        <v>60</v>
      </c>
      <c r="K82" s="59">
        <v>60</v>
      </c>
      <c r="L82" s="52">
        <f t="shared" si="11"/>
        <v>0</v>
      </c>
      <c r="M82" s="54">
        <f t="shared" si="12"/>
        <v>38</v>
      </c>
      <c r="N82" s="54">
        <f t="shared" si="13"/>
        <v>38</v>
      </c>
      <c r="O82" s="54">
        <f t="shared" si="14"/>
        <v>0</v>
      </c>
      <c r="P82" s="26"/>
      <c r="Q82" s="39"/>
    </row>
    <row r="83" spans="1:18" ht="12.95" customHeight="1">
      <c r="A83" s="47" t="s">
        <v>816</v>
      </c>
      <c r="B83" s="65" t="s">
        <v>1187</v>
      </c>
      <c r="C83" s="47" t="s">
        <v>1295</v>
      </c>
      <c r="D83" s="47" t="s">
        <v>796</v>
      </c>
      <c r="E83" s="86">
        <v>3</v>
      </c>
      <c r="F83" s="150" t="s">
        <v>1113</v>
      </c>
      <c r="G83" s="54">
        <v>8</v>
      </c>
      <c r="H83" s="54">
        <v>8</v>
      </c>
      <c r="I83" s="54">
        <f t="shared" si="10"/>
        <v>0</v>
      </c>
      <c r="J83" s="54">
        <v>8</v>
      </c>
      <c r="K83" s="59">
        <v>8</v>
      </c>
      <c r="L83" s="52">
        <f t="shared" si="11"/>
        <v>0</v>
      </c>
      <c r="M83" s="54">
        <f t="shared" si="12"/>
        <v>0</v>
      </c>
      <c r="N83" s="54">
        <f t="shared" si="13"/>
        <v>0</v>
      </c>
      <c r="O83" s="54">
        <f t="shared" si="14"/>
        <v>0</v>
      </c>
      <c r="P83" s="26"/>
      <c r="Q83" s="39"/>
    </row>
    <row r="84" spans="1:18" ht="12.95" customHeight="1">
      <c r="A84" s="47" t="s">
        <v>818</v>
      </c>
      <c r="B84" s="65" t="s">
        <v>130</v>
      </c>
      <c r="C84" s="47" t="s">
        <v>1295</v>
      </c>
      <c r="D84" s="47" t="s">
        <v>796</v>
      </c>
      <c r="E84" s="86">
        <v>3</v>
      </c>
      <c r="F84" s="150" t="s">
        <v>1113</v>
      </c>
      <c r="G84" s="54">
        <v>43</v>
      </c>
      <c r="H84" s="54">
        <v>38</v>
      </c>
      <c r="I84" s="54">
        <f t="shared" si="10"/>
        <v>5</v>
      </c>
      <c r="J84" s="54">
        <v>43</v>
      </c>
      <c r="K84" s="59">
        <v>34</v>
      </c>
      <c r="L84" s="52">
        <f t="shared" si="11"/>
        <v>9</v>
      </c>
      <c r="M84" s="54">
        <f t="shared" si="12"/>
        <v>0</v>
      </c>
      <c r="N84" s="54">
        <f t="shared" si="13"/>
        <v>-4</v>
      </c>
      <c r="O84" s="54">
        <f t="shared" si="14"/>
        <v>4</v>
      </c>
      <c r="P84" s="26"/>
      <c r="Q84" s="39"/>
    </row>
    <row r="85" spans="1:18" ht="12.95" customHeight="1">
      <c r="A85" s="47" t="s">
        <v>820</v>
      </c>
      <c r="B85" s="65" t="s">
        <v>131</v>
      </c>
      <c r="C85" s="47" t="s">
        <v>1295</v>
      </c>
      <c r="D85" s="47" t="s">
        <v>796</v>
      </c>
      <c r="E85" s="86">
        <v>3</v>
      </c>
      <c r="F85" s="150" t="s">
        <v>1113</v>
      </c>
      <c r="G85" s="54">
        <v>50</v>
      </c>
      <c r="H85" s="54">
        <v>42</v>
      </c>
      <c r="I85" s="54">
        <f t="shared" si="10"/>
        <v>8</v>
      </c>
      <c r="J85" s="54">
        <v>50</v>
      </c>
      <c r="K85" s="59">
        <v>46</v>
      </c>
      <c r="L85" s="52">
        <f t="shared" si="11"/>
        <v>4</v>
      </c>
      <c r="M85" s="54">
        <f t="shared" si="12"/>
        <v>0</v>
      </c>
      <c r="N85" s="54">
        <f t="shared" si="13"/>
        <v>4</v>
      </c>
      <c r="O85" s="54">
        <f t="shared" si="14"/>
        <v>-4</v>
      </c>
      <c r="P85" s="26"/>
      <c r="Q85" s="47"/>
    </row>
    <row r="86" spans="1:18" ht="12.95" customHeight="1">
      <c r="A86" s="47" t="s">
        <v>845</v>
      </c>
      <c r="B86" s="65" t="s">
        <v>135</v>
      </c>
      <c r="C86" s="47" t="s">
        <v>1296</v>
      </c>
      <c r="D86" s="47" t="s">
        <v>844</v>
      </c>
      <c r="E86" s="86">
        <v>3</v>
      </c>
      <c r="F86" s="150" t="s">
        <v>1113</v>
      </c>
      <c r="G86" s="54">
        <v>55</v>
      </c>
      <c r="H86" s="54">
        <v>55</v>
      </c>
      <c r="I86" s="54">
        <f t="shared" si="10"/>
        <v>0</v>
      </c>
      <c r="J86" s="54">
        <v>49</v>
      </c>
      <c r="K86" s="59">
        <v>42</v>
      </c>
      <c r="L86" s="52">
        <f t="shared" si="11"/>
        <v>7</v>
      </c>
      <c r="M86" s="54">
        <f t="shared" si="12"/>
        <v>-6</v>
      </c>
      <c r="N86" s="54">
        <f t="shared" si="13"/>
        <v>-13</v>
      </c>
      <c r="O86" s="54">
        <f t="shared" si="14"/>
        <v>7</v>
      </c>
      <c r="P86" s="26"/>
      <c r="Q86" s="36"/>
      <c r="R86" s="26"/>
    </row>
    <row r="87" spans="1:18" ht="12.95" customHeight="1">
      <c r="A87" s="47" t="s">
        <v>856</v>
      </c>
      <c r="B87" s="65" t="s">
        <v>1211</v>
      </c>
      <c r="C87" s="47" t="s">
        <v>1296</v>
      </c>
      <c r="D87" s="47" t="s">
        <v>855</v>
      </c>
      <c r="E87" s="86">
        <v>3</v>
      </c>
      <c r="F87" s="150" t="s">
        <v>1113</v>
      </c>
      <c r="G87" s="54">
        <v>41</v>
      </c>
      <c r="H87" s="54">
        <v>41</v>
      </c>
      <c r="I87" s="54">
        <f t="shared" si="10"/>
        <v>0</v>
      </c>
      <c r="J87" s="54">
        <v>41</v>
      </c>
      <c r="K87" s="59">
        <v>41</v>
      </c>
      <c r="L87" s="52">
        <f t="shared" si="11"/>
        <v>0</v>
      </c>
      <c r="M87" s="54">
        <f t="shared" si="12"/>
        <v>0</v>
      </c>
      <c r="N87" s="54">
        <f t="shared" si="13"/>
        <v>0</v>
      </c>
      <c r="O87" s="54">
        <f t="shared" si="14"/>
        <v>0</v>
      </c>
      <c r="P87" s="26"/>
      <c r="Q87" s="47"/>
    </row>
    <row r="88" spans="1:18" ht="12.95" customHeight="1">
      <c r="A88" s="47" t="s">
        <v>822</v>
      </c>
      <c r="B88" s="65" t="s">
        <v>1196</v>
      </c>
      <c r="C88" s="47" t="s">
        <v>1295</v>
      </c>
      <c r="D88" s="47" t="s">
        <v>796</v>
      </c>
      <c r="E88" s="86">
        <v>3</v>
      </c>
      <c r="F88" s="150" t="s">
        <v>1113</v>
      </c>
      <c r="G88" s="54">
        <v>61</v>
      </c>
      <c r="H88" s="54">
        <v>61</v>
      </c>
      <c r="I88" s="54">
        <f t="shared" si="10"/>
        <v>0</v>
      </c>
      <c r="J88" s="54">
        <v>67</v>
      </c>
      <c r="K88" s="59">
        <v>67</v>
      </c>
      <c r="L88" s="52">
        <f t="shared" si="11"/>
        <v>0</v>
      </c>
      <c r="M88" s="54">
        <f t="shared" si="12"/>
        <v>6</v>
      </c>
      <c r="N88" s="54">
        <f t="shared" si="13"/>
        <v>6</v>
      </c>
      <c r="O88" s="54">
        <f t="shared" si="14"/>
        <v>0</v>
      </c>
      <c r="P88" s="26"/>
      <c r="Q88" s="36"/>
      <c r="R88" s="26"/>
    </row>
    <row r="89" spans="1:18" ht="12.95" customHeight="1">
      <c r="A89" s="47" t="s">
        <v>823</v>
      </c>
      <c r="B89" s="65" t="s">
        <v>1214</v>
      </c>
      <c r="C89" s="47" t="s">
        <v>1295</v>
      </c>
      <c r="D89" s="47" t="s">
        <v>796</v>
      </c>
      <c r="E89" s="86">
        <v>3</v>
      </c>
      <c r="F89" s="150" t="s">
        <v>1113</v>
      </c>
      <c r="G89" s="54">
        <v>117</v>
      </c>
      <c r="H89" s="54">
        <v>117</v>
      </c>
      <c r="I89" s="54">
        <f t="shared" si="10"/>
        <v>0</v>
      </c>
      <c r="J89" s="54">
        <v>117</v>
      </c>
      <c r="K89" s="59">
        <v>117</v>
      </c>
      <c r="L89" s="52">
        <f t="shared" si="11"/>
        <v>0</v>
      </c>
      <c r="M89" s="54">
        <f t="shared" si="12"/>
        <v>0</v>
      </c>
      <c r="N89" s="54">
        <f t="shared" si="13"/>
        <v>0</v>
      </c>
      <c r="O89" s="54">
        <f t="shared" si="14"/>
        <v>0</v>
      </c>
      <c r="P89" s="26"/>
      <c r="Q89" s="36"/>
      <c r="R89" s="26"/>
    </row>
    <row r="90" spans="1:18" ht="12.95" customHeight="1">
      <c r="A90" s="47" t="s">
        <v>824</v>
      </c>
      <c r="B90" s="65" t="s">
        <v>1213</v>
      </c>
      <c r="C90" s="47" t="s">
        <v>1295</v>
      </c>
      <c r="D90" s="47" t="s">
        <v>796</v>
      </c>
      <c r="E90" s="86">
        <v>3</v>
      </c>
      <c r="F90" s="150" t="s">
        <v>1113</v>
      </c>
      <c r="G90" s="54">
        <v>85</v>
      </c>
      <c r="H90" s="54">
        <v>85</v>
      </c>
      <c r="I90" s="54">
        <f t="shared" si="10"/>
        <v>0</v>
      </c>
      <c r="J90" s="54">
        <v>85</v>
      </c>
      <c r="K90" s="59">
        <v>85</v>
      </c>
      <c r="L90" s="52">
        <f t="shared" si="11"/>
        <v>0</v>
      </c>
      <c r="M90" s="54">
        <f t="shared" si="12"/>
        <v>0</v>
      </c>
      <c r="N90" s="54">
        <f t="shared" si="13"/>
        <v>0</v>
      </c>
      <c r="O90" s="54">
        <f t="shared" si="14"/>
        <v>0</v>
      </c>
      <c r="P90" s="26"/>
      <c r="Q90" s="36"/>
      <c r="R90" s="26"/>
    </row>
    <row r="91" spans="1:18" ht="12.95" customHeight="1">
      <c r="A91" s="47" t="s">
        <v>837</v>
      </c>
      <c r="B91" s="25" t="s">
        <v>1216</v>
      </c>
      <c r="C91" s="47" t="s">
        <v>1296</v>
      </c>
      <c r="D91" s="47" t="s">
        <v>834</v>
      </c>
      <c r="E91" s="86">
        <v>3</v>
      </c>
      <c r="F91" s="150" t="s">
        <v>1113</v>
      </c>
      <c r="G91" s="54">
        <v>28</v>
      </c>
      <c r="H91" s="54">
        <v>28</v>
      </c>
      <c r="I91" s="54">
        <f t="shared" si="10"/>
        <v>0</v>
      </c>
      <c r="J91" s="54">
        <v>28</v>
      </c>
      <c r="K91" s="59">
        <v>28</v>
      </c>
      <c r="L91" s="52">
        <f t="shared" si="11"/>
        <v>0</v>
      </c>
      <c r="M91" s="54">
        <f t="shared" si="12"/>
        <v>0</v>
      </c>
      <c r="N91" s="54">
        <f t="shared" si="13"/>
        <v>0</v>
      </c>
      <c r="O91" s="54">
        <f t="shared" si="14"/>
        <v>0</v>
      </c>
      <c r="P91" s="26"/>
      <c r="Q91" s="39"/>
    </row>
    <row r="92" spans="1:18" ht="12.95" customHeight="1">
      <c r="A92" s="47" t="s">
        <v>854</v>
      </c>
      <c r="B92" s="65" t="s">
        <v>1193</v>
      </c>
      <c r="C92" s="47" t="s">
        <v>1296</v>
      </c>
      <c r="D92" s="47" t="s">
        <v>846</v>
      </c>
      <c r="E92" s="86">
        <v>3</v>
      </c>
      <c r="F92" s="150" t="s">
        <v>1113</v>
      </c>
      <c r="G92" s="54">
        <v>0</v>
      </c>
      <c r="H92" s="54">
        <v>0</v>
      </c>
      <c r="I92" s="54">
        <f t="shared" si="10"/>
        <v>0</v>
      </c>
      <c r="J92" s="54">
        <v>36</v>
      </c>
      <c r="K92" s="59">
        <v>25</v>
      </c>
      <c r="L92" s="52">
        <f t="shared" si="11"/>
        <v>11</v>
      </c>
      <c r="M92" s="54">
        <f t="shared" si="12"/>
        <v>36</v>
      </c>
      <c r="N92" s="54">
        <f t="shared" si="13"/>
        <v>25</v>
      </c>
      <c r="O92" s="54">
        <f t="shared" si="14"/>
        <v>11</v>
      </c>
      <c r="P92" s="26"/>
      <c r="Q92" s="39"/>
    </row>
    <row r="93" spans="1:18" ht="12.95" customHeight="1">
      <c r="A93" s="47" t="s">
        <v>825</v>
      </c>
      <c r="B93" s="65" t="s">
        <v>173</v>
      </c>
      <c r="C93" s="47" t="s">
        <v>1295</v>
      </c>
      <c r="D93" s="47" t="s">
        <v>796</v>
      </c>
      <c r="E93" s="86">
        <v>3</v>
      </c>
      <c r="F93" s="150" t="s">
        <v>1113</v>
      </c>
      <c r="G93" s="54">
        <v>51</v>
      </c>
      <c r="H93" s="54">
        <v>51</v>
      </c>
      <c r="I93" s="54">
        <f t="shared" si="10"/>
        <v>0</v>
      </c>
      <c r="J93" s="54">
        <v>51</v>
      </c>
      <c r="K93" s="59">
        <v>51</v>
      </c>
      <c r="L93" s="52">
        <f t="shared" si="11"/>
        <v>0</v>
      </c>
      <c r="M93" s="54">
        <f t="shared" si="12"/>
        <v>0</v>
      </c>
      <c r="N93" s="54">
        <f t="shared" si="13"/>
        <v>0</v>
      </c>
      <c r="O93" s="54">
        <f t="shared" si="14"/>
        <v>0</v>
      </c>
      <c r="P93" s="26"/>
      <c r="Q93" s="36"/>
      <c r="R93" s="26"/>
    </row>
    <row r="94" spans="1:18" ht="12.95" customHeight="1">
      <c r="A94" s="47" t="s">
        <v>835</v>
      </c>
      <c r="B94" s="65" t="s">
        <v>174</v>
      </c>
      <c r="C94" s="47" t="s">
        <v>1296</v>
      </c>
      <c r="D94" s="47" t="s">
        <v>834</v>
      </c>
      <c r="E94" s="86">
        <v>3</v>
      </c>
      <c r="F94" s="150" t="s">
        <v>1113</v>
      </c>
      <c r="G94" s="54">
        <v>20</v>
      </c>
      <c r="H94" s="54">
        <v>20</v>
      </c>
      <c r="I94" s="54">
        <f t="shared" si="10"/>
        <v>0</v>
      </c>
      <c r="J94" s="54">
        <v>20</v>
      </c>
      <c r="K94" s="59">
        <v>20</v>
      </c>
      <c r="L94" s="52">
        <f t="shared" si="11"/>
        <v>0</v>
      </c>
      <c r="M94" s="54">
        <f t="shared" si="12"/>
        <v>0</v>
      </c>
      <c r="N94" s="54">
        <f t="shared" si="13"/>
        <v>0</v>
      </c>
      <c r="O94" s="54">
        <f t="shared" si="14"/>
        <v>0</v>
      </c>
      <c r="P94" s="26"/>
      <c r="Q94" s="39"/>
    </row>
    <row r="95" spans="1:18" ht="12.95" customHeight="1">
      <c r="A95" s="47" t="s">
        <v>826</v>
      </c>
      <c r="B95" s="65" t="s">
        <v>1205</v>
      </c>
      <c r="C95" s="47" t="s">
        <v>1295</v>
      </c>
      <c r="D95" s="47" t="s">
        <v>796</v>
      </c>
      <c r="E95" s="86">
        <v>3</v>
      </c>
      <c r="F95" s="150" t="s">
        <v>1113</v>
      </c>
      <c r="G95" s="54">
        <v>30</v>
      </c>
      <c r="H95" s="54">
        <v>30</v>
      </c>
      <c r="I95" s="54">
        <f t="shared" si="10"/>
        <v>0</v>
      </c>
      <c r="J95" s="54">
        <v>30</v>
      </c>
      <c r="K95" s="59">
        <v>30</v>
      </c>
      <c r="L95" s="52">
        <f t="shared" si="11"/>
        <v>0</v>
      </c>
      <c r="M95" s="54">
        <f t="shared" si="12"/>
        <v>0</v>
      </c>
      <c r="N95" s="54">
        <f t="shared" si="13"/>
        <v>0</v>
      </c>
      <c r="O95" s="54">
        <f t="shared" si="14"/>
        <v>0</v>
      </c>
      <c r="P95" s="26"/>
      <c r="Q95" s="39"/>
    </row>
    <row r="96" spans="1:18" ht="12.95" customHeight="1">
      <c r="A96" s="47" t="s">
        <v>833</v>
      </c>
      <c r="B96" s="65" t="s">
        <v>133</v>
      </c>
      <c r="C96" s="47" t="s">
        <v>1295</v>
      </c>
      <c r="D96" s="47" t="s">
        <v>832</v>
      </c>
      <c r="E96" s="86">
        <v>3</v>
      </c>
      <c r="F96" s="150" t="s">
        <v>1113</v>
      </c>
      <c r="G96" s="54">
        <v>55</v>
      </c>
      <c r="H96" s="54">
        <v>55</v>
      </c>
      <c r="I96" s="54">
        <f t="shared" si="10"/>
        <v>0</v>
      </c>
      <c r="J96" s="54">
        <v>51</v>
      </c>
      <c r="K96" s="59">
        <v>51</v>
      </c>
      <c r="L96" s="52">
        <f t="shared" si="11"/>
        <v>0</v>
      </c>
      <c r="M96" s="54">
        <f t="shared" si="12"/>
        <v>-4</v>
      </c>
      <c r="N96" s="54">
        <f t="shared" si="13"/>
        <v>-4</v>
      </c>
      <c r="O96" s="54">
        <f t="shared" si="14"/>
        <v>0</v>
      </c>
      <c r="P96" s="26"/>
      <c r="Q96" s="36"/>
      <c r="R96" s="26"/>
    </row>
    <row r="97" spans="1:18" ht="12.95" customHeight="1">
      <c r="A97" s="47" t="s">
        <v>1019</v>
      </c>
      <c r="B97" s="65" t="s">
        <v>324</v>
      </c>
      <c r="C97" s="47" t="s">
        <v>1296</v>
      </c>
      <c r="D97" s="47" t="s">
        <v>846</v>
      </c>
      <c r="E97" s="86">
        <v>3</v>
      </c>
      <c r="F97" s="150" t="s">
        <v>1113</v>
      </c>
      <c r="G97" s="54">
        <v>19</v>
      </c>
      <c r="H97" s="54">
        <v>19</v>
      </c>
      <c r="I97" s="54">
        <f t="shared" si="10"/>
        <v>0</v>
      </c>
      <c r="J97" s="54">
        <v>19</v>
      </c>
      <c r="K97" s="59">
        <v>19</v>
      </c>
      <c r="L97" s="52">
        <f t="shared" si="11"/>
        <v>0</v>
      </c>
      <c r="M97" s="54">
        <f t="shared" si="12"/>
        <v>0</v>
      </c>
      <c r="N97" s="54">
        <f t="shared" si="13"/>
        <v>0</v>
      </c>
      <c r="O97" s="54">
        <f t="shared" si="14"/>
        <v>0</v>
      </c>
      <c r="P97" s="26"/>
      <c r="Q97" s="39"/>
    </row>
    <row r="98" spans="1:18" ht="12.95" customHeight="1">
      <c r="A98" s="47" t="s">
        <v>996</v>
      </c>
      <c r="B98" s="65" t="s">
        <v>326</v>
      </c>
      <c r="C98" s="47" t="s">
        <v>1295</v>
      </c>
      <c r="D98" s="47" t="s">
        <v>796</v>
      </c>
      <c r="E98" s="86">
        <v>3</v>
      </c>
      <c r="F98" s="150" t="s">
        <v>1113</v>
      </c>
      <c r="G98" s="54">
        <v>18</v>
      </c>
      <c r="H98" s="54">
        <v>15</v>
      </c>
      <c r="I98" s="54">
        <f t="shared" si="10"/>
        <v>3</v>
      </c>
      <c r="J98" s="54">
        <v>0</v>
      </c>
      <c r="K98" s="59">
        <v>0</v>
      </c>
      <c r="L98" s="52">
        <f t="shared" si="11"/>
        <v>0</v>
      </c>
      <c r="M98" s="54">
        <f t="shared" si="12"/>
        <v>-18</v>
      </c>
      <c r="N98" s="54">
        <f t="shared" si="13"/>
        <v>-15</v>
      </c>
      <c r="O98" s="54">
        <f t="shared" si="14"/>
        <v>-3</v>
      </c>
      <c r="P98" s="26"/>
      <c r="Q98" s="39"/>
    </row>
    <row r="99" spans="1:18" ht="12.95" customHeight="1">
      <c r="A99" s="47" t="s">
        <v>1006</v>
      </c>
      <c r="B99" s="65" t="s">
        <v>325</v>
      </c>
      <c r="C99" s="47" t="s">
        <v>1295</v>
      </c>
      <c r="D99" s="47" t="s">
        <v>796</v>
      </c>
      <c r="E99" s="86">
        <v>3</v>
      </c>
      <c r="F99" s="150" t="s">
        <v>1113</v>
      </c>
      <c r="G99" s="54">
        <v>19</v>
      </c>
      <c r="H99" s="54">
        <v>17</v>
      </c>
      <c r="I99" s="54">
        <f t="shared" ref="I99:I130" si="15">G99-H99</f>
        <v>2</v>
      </c>
      <c r="J99" s="54">
        <v>19</v>
      </c>
      <c r="K99" s="59">
        <v>19</v>
      </c>
      <c r="L99" s="52">
        <f t="shared" ref="L99:L130" si="16">J99-K99</f>
        <v>0</v>
      </c>
      <c r="M99" s="54">
        <f t="shared" ref="M99:M130" si="17">J99-G99</f>
        <v>0</v>
      </c>
      <c r="N99" s="54">
        <f t="shared" ref="N99:N130" si="18">K99-H99</f>
        <v>2</v>
      </c>
      <c r="O99" s="54">
        <f t="shared" ref="O99:O130" si="19">L99-I99</f>
        <v>-2</v>
      </c>
      <c r="P99" s="26"/>
      <c r="Q99" s="39"/>
    </row>
    <row r="100" spans="1:18" ht="12.95" customHeight="1">
      <c r="A100" s="47" t="s">
        <v>1018</v>
      </c>
      <c r="B100" s="65" t="s">
        <v>469</v>
      </c>
      <c r="C100" s="47" t="s">
        <v>1296</v>
      </c>
      <c r="D100" s="47" t="s">
        <v>844</v>
      </c>
      <c r="E100" s="86">
        <v>3</v>
      </c>
      <c r="F100" s="150" t="s">
        <v>1113</v>
      </c>
      <c r="G100" s="54">
        <v>0</v>
      </c>
      <c r="H100" s="54">
        <v>0</v>
      </c>
      <c r="I100" s="54">
        <f t="shared" si="15"/>
        <v>0</v>
      </c>
      <c r="J100" s="54">
        <v>17</v>
      </c>
      <c r="K100" s="59">
        <v>17</v>
      </c>
      <c r="L100" s="52">
        <f t="shared" si="16"/>
        <v>0</v>
      </c>
      <c r="M100" s="54">
        <f t="shared" si="17"/>
        <v>17</v>
      </c>
      <c r="N100" s="54">
        <f t="shared" si="18"/>
        <v>17</v>
      </c>
      <c r="O100" s="54">
        <f t="shared" si="19"/>
        <v>0</v>
      </c>
      <c r="P100" s="26"/>
      <c r="Q100" s="39"/>
    </row>
    <row r="101" spans="1:18" ht="12.95" customHeight="1">
      <c r="A101" s="47" t="s">
        <v>1014</v>
      </c>
      <c r="B101" s="65" t="s">
        <v>470</v>
      </c>
      <c r="C101" s="47" t="s">
        <v>1296</v>
      </c>
      <c r="D101" s="47" t="s">
        <v>834</v>
      </c>
      <c r="E101" s="86">
        <v>3</v>
      </c>
      <c r="F101" s="150" t="s">
        <v>1113</v>
      </c>
      <c r="G101" s="54">
        <v>0</v>
      </c>
      <c r="H101" s="54">
        <v>0</v>
      </c>
      <c r="I101" s="54">
        <f t="shared" si="15"/>
        <v>0</v>
      </c>
      <c r="J101" s="54">
        <v>19</v>
      </c>
      <c r="K101" s="59">
        <v>16</v>
      </c>
      <c r="L101" s="52">
        <f t="shared" si="16"/>
        <v>3</v>
      </c>
      <c r="M101" s="54">
        <f t="shared" si="17"/>
        <v>19</v>
      </c>
      <c r="N101" s="54">
        <f t="shared" si="18"/>
        <v>16</v>
      </c>
      <c r="O101" s="54">
        <f t="shared" si="19"/>
        <v>3</v>
      </c>
      <c r="P101" s="26"/>
      <c r="Q101" s="39"/>
    </row>
    <row r="102" spans="1:18" ht="12.95" customHeight="1">
      <c r="A102" s="47" t="s">
        <v>797</v>
      </c>
      <c r="B102" s="25" t="s">
        <v>128</v>
      </c>
      <c r="C102" s="47" t="s">
        <v>1295</v>
      </c>
      <c r="D102" s="47" t="s">
        <v>796</v>
      </c>
      <c r="E102" s="86">
        <v>4</v>
      </c>
      <c r="F102" s="140" t="s">
        <v>1114</v>
      </c>
      <c r="G102" s="54">
        <v>55</v>
      </c>
      <c r="H102" s="56">
        <v>55</v>
      </c>
      <c r="I102" s="56">
        <f t="shared" si="15"/>
        <v>0</v>
      </c>
      <c r="J102" s="56">
        <v>55</v>
      </c>
      <c r="K102" s="52">
        <v>55</v>
      </c>
      <c r="L102" s="52">
        <f t="shared" si="16"/>
        <v>0</v>
      </c>
      <c r="M102" s="54">
        <f t="shared" si="17"/>
        <v>0</v>
      </c>
      <c r="N102" s="54">
        <f t="shared" si="18"/>
        <v>0</v>
      </c>
      <c r="O102" s="54">
        <f t="shared" si="19"/>
        <v>0</v>
      </c>
      <c r="P102" s="26"/>
      <c r="Q102" s="39"/>
      <c r="R102" s="39"/>
    </row>
    <row r="103" spans="1:18" ht="12.95" customHeight="1">
      <c r="A103" s="47" t="s">
        <v>799</v>
      </c>
      <c r="B103" s="25" t="s">
        <v>1204</v>
      </c>
      <c r="C103" s="47" t="s">
        <v>1295</v>
      </c>
      <c r="D103" s="47" t="s">
        <v>796</v>
      </c>
      <c r="E103" s="86">
        <v>4</v>
      </c>
      <c r="F103" s="140" t="s">
        <v>1114</v>
      </c>
      <c r="G103" s="54">
        <v>50</v>
      </c>
      <c r="H103" s="56">
        <v>46</v>
      </c>
      <c r="I103" s="56">
        <f t="shared" si="15"/>
        <v>4</v>
      </c>
      <c r="J103" s="56">
        <v>50</v>
      </c>
      <c r="K103" s="52">
        <v>45</v>
      </c>
      <c r="L103" s="52">
        <f t="shared" si="16"/>
        <v>5</v>
      </c>
      <c r="M103" s="54">
        <f t="shared" si="17"/>
        <v>0</v>
      </c>
      <c r="N103" s="54">
        <f t="shared" si="18"/>
        <v>-1</v>
      </c>
      <c r="O103" s="54">
        <f t="shared" si="19"/>
        <v>1</v>
      </c>
      <c r="P103" s="26"/>
      <c r="Q103" s="39"/>
      <c r="R103" s="39"/>
    </row>
    <row r="104" spans="1:18" ht="12.95" customHeight="1">
      <c r="A104" s="47" t="s">
        <v>856</v>
      </c>
      <c r="B104" s="25" t="s">
        <v>1211</v>
      </c>
      <c r="C104" s="47" t="s">
        <v>1296</v>
      </c>
      <c r="D104" s="47" t="s">
        <v>855</v>
      </c>
      <c r="E104" s="86">
        <v>4</v>
      </c>
      <c r="F104" s="140" t="s">
        <v>1114</v>
      </c>
      <c r="G104" s="54">
        <v>91</v>
      </c>
      <c r="H104" s="56">
        <v>91</v>
      </c>
      <c r="I104" s="56">
        <f t="shared" si="15"/>
        <v>0</v>
      </c>
      <c r="J104" s="56">
        <v>91</v>
      </c>
      <c r="K104" s="52">
        <v>91</v>
      </c>
      <c r="L104" s="52">
        <f t="shared" si="16"/>
        <v>0</v>
      </c>
      <c r="M104" s="54">
        <f t="shared" si="17"/>
        <v>0</v>
      </c>
      <c r="N104" s="54">
        <f t="shared" si="18"/>
        <v>0</v>
      </c>
      <c r="O104" s="54">
        <f t="shared" si="19"/>
        <v>0</v>
      </c>
      <c r="P104" s="26"/>
      <c r="Q104" s="36"/>
      <c r="R104" s="36"/>
    </row>
    <row r="105" spans="1:18" ht="12.95" customHeight="1">
      <c r="A105" s="47" t="s">
        <v>843</v>
      </c>
      <c r="B105" s="25" t="s">
        <v>1210</v>
      </c>
      <c r="C105" s="47" t="s">
        <v>1296</v>
      </c>
      <c r="D105" s="47" t="s">
        <v>839</v>
      </c>
      <c r="E105" s="86">
        <v>4</v>
      </c>
      <c r="F105" s="140" t="s">
        <v>1114</v>
      </c>
      <c r="G105" s="54">
        <v>114</v>
      </c>
      <c r="H105" s="56">
        <v>96</v>
      </c>
      <c r="I105" s="56">
        <f t="shared" si="15"/>
        <v>18</v>
      </c>
      <c r="J105" s="56">
        <v>114</v>
      </c>
      <c r="K105" s="52">
        <v>77</v>
      </c>
      <c r="L105" s="52">
        <f t="shared" si="16"/>
        <v>37</v>
      </c>
      <c r="M105" s="54">
        <f t="shared" si="17"/>
        <v>0</v>
      </c>
      <c r="N105" s="54">
        <f t="shared" si="18"/>
        <v>-19</v>
      </c>
      <c r="O105" s="54">
        <f t="shared" si="19"/>
        <v>19</v>
      </c>
      <c r="P105" s="26"/>
      <c r="Q105" s="39"/>
      <c r="R105" s="39"/>
    </row>
    <row r="106" spans="1:18" ht="12.95" customHeight="1">
      <c r="A106" s="47" t="s">
        <v>860</v>
      </c>
      <c r="B106" s="25" t="s">
        <v>211</v>
      </c>
      <c r="C106" s="47" t="s">
        <v>1296</v>
      </c>
      <c r="D106" s="47" t="s">
        <v>857</v>
      </c>
      <c r="E106" s="86">
        <v>4</v>
      </c>
      <c r="F106" s="140" t="s">
        <v>1114</v>
      </c>
      <c r="G106" s="54">
        <v>76</v>
      </c>
      <c r="H106" s="60">
        <v>76</v>
      </c>
      <c r="I106" s="56">
        <f t="shared" si="15"/>
        <v>0</v>
      </c>
      <c r="J106" s="56">
        <v>76</v>
      </c>
      <c r="K106" s="52">
        <v>76</v>
      </c>
      <c r="L106" s="52">
        <f t="shared" si="16"/>
        <v>0</v>
      </c>
      <c r="M106" s="54">
        <f t="shared" si="17"/>
        <v>0</v>
      </c>
      <c r="N106" s="54">
        <f t="shared" si="18"/>
        <v>0</v>
      </c>
      <c r="O106" s="54">
        <f t="shared" si="19"/>
        <v>0</v>
      </c>
      <c r="P106" s="26"/>
      <c r="Q106" s="26"/>
      <c r="R106" s="26"/>
    </row>
    <row r="107" spans="1:18" ht="12.95" customHeight="1">
      <c r="A107" s="47" t="s">
        <v>800</v>
      </c>
      <c r="B107" s="25" t="s">
        <v>207</v>
      </c>
      <c r="C107" s="47" t="s">
        <v>1295</v>
      </c>
      <c r="D107" s="47" t="s">
        <v>796</v>
      </c>
      <c r="E107" s="86">
        <v>4</v>
      </c>
      <c r="F107" s="140" t="s">
        <v>1114</v>
      </c>
      <c r="G107" s="54">
        <v>52</v>
      </c>
      <c r="H107" s="56">
        <v>32</v>
      </c>
      <c r="I107" s="56">
        <f t="shared" si="15"/>
        <v>20</v>
      </c>
      <c r="J107" s="56">
        <v>52</v>
      </c>
      <c r="K107" s="52">
        <v>52</v>
      </c>
      <c r="L107" s="52">
        <f t="shared" si="16"/>
        <v>0</v>
      </c>
      <c r="M107" s="54">
        <f t="shared" si="17"/>
        <v>0</v>
      </c>
      <c r="N107" s="54">
        <f t="shared" si="18"/>
        <v>20</v>
      </c>
      <c r="O107" s="54">
        <f t="shared" si="19"/>
        <v>-20</v>
      </c>
      <c r="P107" s="26"/>
      <c r="Q107" s="39"/>
      <c r="R107" s="39"/>
    </row>
    <row r="108" spans="1:18" ht="12.95" customHeight="1">
      <c r="A108" s="47" t="s">
        <v>803</v>
      </c>
      <c r="B108" s="25" t="s">
        <v>1212</v>
      </c>
      <c r="C108" s="47" t="s">
        <v>1295</v>
      </c>
      <c r="D108" s="47" t="s">
        <v>796</v>
      </c>
      <c r="E108" s="86">
        <v>4</v>
      </c>
      <c r="F108" s="140" t="s">
        <v>1114</v>
      </c>
      <c r="G108" s="54">
        <v>46</v>
      </c>
      <c r="H108" s="56">
        <v>46</v>
      </c>
      <c r="I108" s="56">
        <f t="shared" si="15"/>
        <v>0</v>
      </c>
      <c r="J108" s="56">
        <v>46</v>
      </c>
      <c r="K108" s="52">
        <v>46</v>
      </c>
      <c r="L108" s="52">
        <f t="shared" si="16"/>
        <v>0</v>
      </c>
      <c r="M108" s="54">
        <f t="shared" si="17"/>
        <v>0</v>
      </c>
      <c r="N108" s="54">
        <f t="shared" si="18"/>
        <v>0</v>
      </c>
      <c r="O108" s="54">
        <f t="shared" si="19"/>
        <v>0</v>
      </c>
      <c r="P108" s="26"/>
      <c r="Q108" s="39"/>
      <c r="R108" s="39"/>
    </row>
    <row r="109" spans="1:18" ht="12.95" customHeight="1">
      <c r="A109" s="47" t="s">
        <v>804</v>
      </c>
      <c r="B109" s="25" t="s">
        <v>208</v>
      </c>
      <c r="C109" s="47" t="s">
        <v>1295</v>
      </c>
      <c r="D109" s="47" t="s">
        <v>796</v>
      </c>
      <c r="E109" s="86">
        <v>4</v>
      </c>
      <c r="F109" s="140" t="s">
        <v>1114</v>
      </c>
      <c r="G109" s="54">
        <v>60</v>
      </c>
      <c r="H109" s="56">
        <v>60</v>
      </c>
      <c r="I109" s="56">
        <f t="shared" si="15"/>
        <v>0</v>
      </c>
      <c r="J109" s="56">
        <v>60</v>
      </c>
      <c r="K109" s="52">
        <v>60</v>
      </c>
      <c r="L109" s="52">
        <f t="shared" si="16"/>
        <v>0</v>
      </c>
      <c r="M109" s="54">
        <f t="shared" si="17"/>
        <v>0</v>
      </c>
      <c r="N109" s="54">
        <f t="shared" si="18"/>
        <v>0</v>
      </c>
      <c r="O109" s="54">
        <f t="shared" si="19"/>
        <v>0</v>
      </c>
      <c r="P109" s="26"/>
      <c r="Q109" s="39"/>
      <c r="R109" s="39"/>
    </row>
    <row r="110" spans="1:18" ht="12.95" customHeight="1">
      <c r="A110" s="47" t="s">
        <v>853</v>
      </c>
      <c r="B110" s="25" t="s">
        <v>1208</v>
      </c>
      <c r="C110" s="47" t="s">
        <v>1296</v>
      </c>
      <c r="D110" s="47" t="s">
        <v>846</v>
      </c>
      <c r="E110" s="86">
        <v>4</v>
      </c>
      <c r="F110" s="140" t="s">
        <v>1114</v>
      </c>
      <c r="G110" s="54">
        <v>60</v>
      </c>
      <c r="H110" s="60">
        <v>60</v>
      </c>
      <c r="I110" s="56">
        <f t="shared" si="15"/>
        <v>0</v>
      </c>
      <c r="J110" s="56">
        <v>60</v>
      </c>
      <c r="K110" s="52">
        <v>60</v>
      </c>
      <c r="L110" s="52">
        <f t="shared" si="16"/>
        <v>0</v>
      </c>
      <c r="M110" s="54">
        <f t="shared" si="17"/>
        <v>0</v>
      </c>
      <c r="N110" s="54">
        <f t="shared" si="18"/>
        <v>0</v>
      </c>
      <c r="O110" s="54">
        <f t="shared" si="19"/>
        <v>0</v>
      </c>
      <c r="P110" s="26"/>
    </row>
    <row r="111" spans="1:18" ht="12.95" customHeight="1">
      <c r="A111" s="47" t="s">
        <v>848</v>
      </c>
      <c r="B111" s="25" t="s">
        <v>1194</v>
      </c>
      <c r="C111" s="47" t="s">
        <v>1296</v>
      </c>
      <c r="D111" s="47" t="s">
        <v>846</v>
      </c>
      <c r="E111" s="86">
        <v>4</v>
      </c>
      <c r="F111" s="140" t="s">
        <v>1114</v>
      </c>
      <c r="G111" s="54">
        <v>59</v>
      </c>
      <c r="H111" s="56">
        <v>59</v>
      </c>
      <c r="I111" s="56">
        <f t="shared" si="15"/>
        <v>0</v>
      </c>
      <c r="J111" s="56">
        <v>59</v>
      </c>
      <c r="K111" s="52">
        <v>59</v>
      </c>
      <c r="L111" s="52">
        <f t="shared" si="16"/>
        <v>0</v>
      </c>
      <c r="M111" s="54">
        <f t="shared" si="17"/>
        <v>0</v>
      </c>
      <c r="N111" s="54">
        <f t="shared" si="18"/>
        <v>0</v>
      </c>
      <c r="O111" s="54">
        <f t="shared" si="19"/>
        <v>0</v>
      </c>
      <c r="P111" s="26"/>
      <c r="Q111" s="39"/>
      <c r="R111" s="39"/>
    </row>
    <row r="112" spans="1:18" ht="12.95" customHeight="1">
      <c r="A112" s="47" t="s">
        <v>806</v>
      </c>
      <c r="B112" s="25" t="s">
        <v>1207</v>
      </c>
      <c r="C112" s="47" t="s">
        <v>1295</v>
      </c>
      <c r="D112" s="47" t="s">
        <v>796</v>
      </c>
      <c r="E112" s="86">
        <v>4</v>
      </c>
      <c r="F112" s="140" t="s">
        <v>1114</v>
      </c>
      <c r="G112" s="54">
        <v>54</v>
      </c>
      <c r="H112" s="60">
        <v>54</v>
      </c>
      <c r="I112" s="56">
        <f t="shared" si="15"/>
        <v>0</v>
      </c>
      <c r="J112" s="56">
        <v>54</v>
      </c>
      <c r="K112" s="52">
        <v>54</v>
      </c>
      <c r="L112" s="52">
        <f t="shared" si="16"/>
        <v>0</v>
      </c>
      <c r="M112" s="54">
        <f t="shared" si="17"/>
        <v>0</v>
      </c>
      <c r="N112" s="54">
        <f t="shared" si="18"/>
        <v>0</v>
      </c>
      <c r="O112" s="54">
        <f t="shared" si="19"/>
        <v>0</v>
      </c>
      <c r="P112" s="26"/>
    </row>
    <row r="113" spans="1:18" ht="12.95" customHeight="1">
      <c r="A113" s="47" t="s">
        <v>807</v>
      </c>
      <c r="B113" s="25" t="s">
        <v>1184</v>
      </c>
      <c r="C113" s="47" t="s">
        <v>1295</v>
      </c>
      <c r="D113" s="47" t="s">
        <v>796</v>
      </c>
      <c r="E113" s="86">
        <v>4</v>
      </c>
      <c r="F113" s="140" t="s">
        <v>1114</v>
      </c>
      <c r="G113" s="54">
        <v>34</v>
      </c>
      <c r="H113" s="56">
        <v>34</v>
      </c>
      <c r="I113" s="56">
        <f t="shared" si="15"/>
        <v>0</v>
      </c>
      <c r="J113" s="56">
        <v>34</v>
      </c>
      <c r="K113" s="52">
        <v>34</v>
      </c>
      <c r="L113" s="52">
        <f t="shared" si="16"/>
        <v>0</v>
      </c>
      <c r="M113" s="54">
        <f t="shared" si="17"/>
        <v>0</v>
      </c>
      <c r="N113" s="54">
        <f t="shared" si="18"/>
        <v>0</v>
      </c>
      <c r="O113" s="54">
        <f t="shared" si="19"/>
        <v>0</v>
      </c>
      <c r="P113" s="26"/>
      <c r="Q113" s="39"/>
      <c r="R113" s="39"/>
    </row>
    <row r="114" spans="1:18" ht="12.95" customHeight="1">
      <c r="A114" s="47" t="s">
        <v>808</v>
      </c>
      <c r="B114" s="25" t="s">
        <v>1185</v>
      </c>
      <c r="C114" s="47" t="s">
        <v>1295</v>
      </c>
      <c r="D114" s="47" t="s">
        <v>796</v>
      </c>
      <c r="E114" s="86">
        <v>4</v>
      </c>
      <c r="F114" s="140" t="s">
        <v>1114</v>
      </c>
      <c r="G114" s="54">
        <v>53</v>
      </c>
      <c r="H114" s="56">
        <v>50</v>
      </c>
      <c r="I114" s="56">
        <f t="shared" si="15"/>
        <v>3</v>
      </c>
      <c r="J114" s="56">
        <v>53</v>
      </c>
      <c r="K114" s="52">
        <v>50</v>
      </c>
      <c r="L114" s="52">
        <f t="shared" si="16"/>
        <v>3</v>
      </c>
      <c r="M114" s="54">
        <f t="shared" si="17"/>
        <v>0</v>
      </c>
      <c r="N114" s="54">
        <f t="shared" si="18"/>
        <v>0</v>
      </c>
      <c r="O114" s="54">
        <f t="shared" si="19"/>
        <v>0</v>
      </c>
      <c r="P114" s="26"/>
      <c r="Q114" s="39"/>
      <c r="R114" s="39"/>
    </row>
    <row r="115" spans="1:18" ht="12.95" customHeight="1">
      <c r="A115" s="47" t="s">
        <v>850</v>
      </c>
      <c r="B115" s="25" t="s">
        <v>137</v>
      </c>
      <c r="C115" s="47" t="s">
        <v>1296</v>
      </c>
      <c r="D115" s="47" t="s">
        <v>846</v>
      </c>
      <c r="E115" s="86">
        <v>4</v>
      </c>
      <c r="F115" s="140" t="s">
        <v>1114</v>
      </c>
      <c r="G115" s="54">
        <v>53</v>
      </c>
      <c r="H115" s="56">
        <v>53</v>
      </c>
      <c r="I115" s="56">
        <f t="shared" si="15"/>
        <v>0</v>
      </c>
      <c r="J115" s="56">
        <v>53</v>
      </c>
      <c r="K115" s="52">
        <v>53</v>
      </c>
      <c r="L115" s="52">
        <f t="shared" si="16"/>
        <v>0</v>
      </c>
      <c r="M115" s="54">
        <f t="shared" si="17"/>
        <v>0</v>
      </c>
      <c r="N115" s="54">
        <f t="shared" si="18"/>
        <v>0</v>
      </c>
      <c r="O115" s="54">
        <f t="shared" si="19"/>
        <v>0</v>
      </c>
      <c r="P115" s="26"/>
      <c r="Q115" s="39"/>
      <c r="R115" s="39"/>
    </row>
    <row r="116" spans="1:18" ht="12.95" customHeight="1">
      <c r="A116" s="47" t="s">
        <v>809</v>
      </c>
      <c r="B116" s="25" t="s">
        <v>1186</v>
      </c>
      <c r="C116" s="47" t="s">
        <v>1295</v>
      </c>
      <c r="D116" s="47" t="s">
        <v>796</v>
      </c>
      <c r="E116" s="86">
        <v>4</v>
      </c>
      <c r="F116" s="140" t="s">
        <v>1114</v>
      </c>
      <c r="G116" s="54">
        <v>55</v>
      </c>
      <c r="H116" s="56">
        <v>55</v>
      </c>
      <c r="I116" s="56">
        <f t="shared" si="15"/>
        <v>0</v>
      </c>
      <c r="J116" s="56">
        <v>55</v>
      </c>
      <c r="K116" s="52">
        <v>55</v>
      </c>
      <c r="L116" s="52">
        <f t="shared" si="16"/>
        <v>0</v>
      </c>
      <c r="M116" s="54">
        <f t="shared" si="17"/>
        <v>0</v>
      </c>
      <c r="N116" s="54">
        <f t="shared" si="18"/>
        <v>0</v>
      </c>
      <c r="O116" s="54">
        <f t="shared" si="19"/>
        <v>0</v>
      </c>
      <c r="P116" s="26"/>
      <c r="Q116" s="39"/>
      <c r="R116" s="39"/>
    </row>
    <row r="117" spans="1:18" ht="12.95" customHeight="1">
      <c r="A117" s="47" t="s">
        <v>814</v>
      </c>
      <c r="B117" s="25" t="s">
        <v>129</v>
      </c>
      <c r="C117" s="47" t="s">
        <v>1295</v>
      </c>
      <c r="D117" s="47" t="s">
        <v>796</v>
      </c>
      <c r="E117" s="86">
        <v>4</v>
      </c>
      <c r="F117" s="140" t="s">
        <v>1114</v>
      </c>
      <c r="G117" s="54">
        <v>28</v>
      </c>
      <c r="H117" s="56">
        <v>28</v>
      </c>
      <c r="I117" s="56">
        <f t="shared" si="15"/>
        <v>0</v>
      </c>
      <c r="J117" s="56">
        <v>28</v>
      </c>
      <c r="K117" s="52">
        <v>28</v>
      </c>
      <c r="L117" s="52">
        <f t="shared" si="16"/>
        <v>0</v>
      </c>
      <c r="M117" s="54">
        <f t="shared" si="17"/>
        <v>0</v>
      </c>
      <c r="N117" s="54">
        <f t="shared" si="18"/>
        <v>0</v>
      </c>
      <c r="O117" s="54">
        <f t="shared" si="19"/>
        <v>0</v>
      </c>
      <c r="P117" s="26"/>
      <c r="Q117" s="39"/>
      <c r="R117" s="39"/>
    </row>
    <row r="118" spans="1:18" ht="12.95" customHeight="1">
      <c r="A118" s="47" t="s">
        <v>815</v>
      </c>
      <c r="B118" s="25" t="s">
        <v>60</v>
      </c>
      <c r="C118" s="47" t="s">
        <v>1295</v>
      </c>
      <c r="D118" s="47" t="s">
        <v>796</v>
      </c>
      <c r="E118" s="86">
        <v>4</v>
      </c>
      <c r="F118" s="140" t="s">
        <v>1114</v>
      </c>
      <c r="G118" s="54">
        <v>0</v>
      </c>
      <c r="H118" s="56">
        <v>0</v>
      </c>
      <c r="I118" s="56">
        <f t="shared" si="15"/>
        <v>0</v>
      </c>
      <c r="J118" s="56">
        <v>102</v>
      </c>
      <c r="K118" s="52">
        <v>102</v>
      </c>
      <c r="L118" s="52">
        <f t="shared" si="16"/>
        <v>0</v>
      </c>
      <c r="M118" s="54">
        <f t="shared" si="17"/>
        <v>102</v>
      </c>
      <c r="N118" s="54">
        <f t="shared" si="18"/>
        <v>102</v>
      </c>
      <c r="O118" s="54">
        <f t="shared" si="19"/>
        <v>0</v>
      </c>
      <c r="Q118" s="39"/>
      <c r="R118" s="39"/>
    </row>
    <row r="119" spans="1:18" ht="12.95" customHeight="1">
      <c r="A119" s="47" t="s">
        <v>858</v>
      </c>
      <c r="B119" s="25" t="s">
        <v>1206</v>
      </c>
      <c r="C119" s="47" t="s">
        <v>1296</v>
      </c>
      <c r="D119" s="47" t="s">
        <v>857</v>
      </c>
      <c r="E119" s="86">
        <v>4</v>
      </c>
      <c r="F119" s="140" t="s">
        <v>1114</v>
      </c>
      <c r="G119" s="54">
        <v>50</v>
      </c>
      <c r="H119" s="56">
        <v>50</v>
      </c>
      <c r="I119" s="56">
        <f t="shared" si="15"/>
        <v>0</v>
      </c>
      <c r="J119" s="56">
        <v>50</v>
      </c>
      <c r="K119" s="52">
        <v>50</v>
      </c>
      <c r="L119" s="52">
        <f t="shared" si="16"/>
        <v>0</v>
      </c>
      <c r="M119" s="54">
        <f t="shared" si="17"/>
        <v>0</v>
      </c>
      <c r="N119" s="54">
        <f t="shared" si="18"/>
        <v>0</v>
      </c>
      <c r="O119" s="54">
        <f t="shared" si="19"/>
        <v>0</v>
      </c>
      <c r="P119" s="26"/>
      <c r="Q119" s="36"/>
      <c r="R119" s="36"/>
    </row>
    <row r="120" spans="1:18" ht="12.95" customHeight="1">
      <c r="A120" s="47" t="s">
        <v>816</v>
      </c>
      <c r="B120" s="25" t="s">
        <v>1187</v>
      </c>
      <c r="C120" s="47" t="s">
        <v>1295</v>
      </c>
      <c r="D120" s="47" t="s">
        <v>796</v>
      </c>
      <c r="E120" s="86">
        <v>4</v>
      </c>
      <c r="F120" s="140" t="s">
        <v>1114</v>
      </c>
      <c r="G120" s="54">
        <v>60</v>
      </c>
      <c r="H120" s="56">
        <v>60</v>
      </c>
      <c r="I120" s="56">
        <f t="shared" si="15"/>
        <v>0</v>
      </c>
      <c r="J120" s="56">
        <v>60</v>
      </c>
      <c r="K120" s="52">
        <v>60</v>
      </c>
      <c r="L120" s="52">
        <f t="shared" si="16"/>
        <v>0</v>
      </c>
      <c r="M120" s="54">
        <f t="shared" si="17"/>
        <v>0</v>
      </c>
      <c r="N120" s="54">
        <f t="shared" si="18"/>
        <v>0</v>
      </c>
      <c r="O120" s="54">
        <f t="shared" si="19"/>
        <v>0</v>
      </c>
      <c r="P120" s="26"/>
      <c r="Q120" s="39"/>
      <c r="R120" s="39"/>
    </row>
    <row r="121" spans="1:18" ht="12.95" customHeight="1">
      <c r="A121" s="47" t="s">
        <v>819</v>
      </c>
      <c r="B121" s="25" t="s">
        <v>1221</v>
      </c>
      <c r="C121" s="47" t="s">
        <v>1295</v>
      </c>
      <c r="D121" s="47" t="s">
        <v>796</v>
      </c>
      <c r="E121" s="86">
        <v>4</v>
      </c>
      <c r="F121" s="140" t="s">
        <v>1114</v>
      </c>
      <c r="G121" s="54">
        <v>50</v>
      </c>
      <c r="H121" s="56">
        <v>50</v>
      </c>
      <c r="I121" s="56">
        <f t="shared" si="15"/>
        <v>0</v>
      </c>
      <c r="J121" s="56">
        <v>50</v>
      </c>
      <c r="K121" s="52">
        <v>50</v>
      </c>
      <c r="L121" s="52">
        <f t="shared" si="16"/>
        <v>0</v>
      </c>
      <c r="M121" s="54">
        <f t="shared" si="17"/>
        <v>0</v>
      </c>
      <c r="N121" s="54">
        <f t="shared" si="18"/>
        <v>0</v>
      </c>
      <c r="O121" s="54">
        <f t="shared" si="19"/>
        <v>0</v>
      </c>
      <c r="P121" s="26"/>
      <c r="Q121" s="39"/>
      <c r="R121" s="39"/>
    </row>
    <row r="122" spans="1:18" ht="12.95" customHeight="1">
      <c r="A122" s="47" t="s">
        <v>821</v>
      </c>
      <c r="B122" s="25" t="s">
        <v>132</v>
      </c>
      <c r="C122" s="47" t="s">
        <v>1295</v>
      </c>
      <c r="D122" s="47" t="s">
        <v>796</v>
      </c>
      <c r="E122" s="86">
        <v>4</v>
      </c>
      <c r="F122" s="140" t="s">
        <v>1114</v>
      </c>
      <c r="G122" s="54">
        <v>280</v>
      </c>
      <c r="H122" s="56">
        <v>280</v>
      </c>
      <c r="I122" s="56">
        <f t="shared" si="15"/>
        <v>0</v>
      </c>
      <c r="J122" s="56">
        <v>280</v>
      </c>
      <c r="K122" s="52">
        <v>280</v>
      </c>
      <c r="L122" s="52">
        <f t="shared" si="16"/>
        <v>0</v>
      </c>
      <c r="M122" s="54">
        <f t="shared" si="17"/>
        <v>0</v>
      </c>
      <c r="N122" s="54">
        <f t="shared" si="18"/>
        <v>0</v>
      </c>
      <c r="O122" s="54">
        <f t="shared" si="19"/>
        <v>0</v>
      </c>
      <c r="P122" s="26"/>
      <c r="Q122" s="39"/>
      <c r="R122" s="39"/>
    </row>
    <row r="123" spans="1:18" ht="12.95" customHeight="1">
      <c r="A123" s="47" t="s">
        <v>835</v>
      </c>
      <c r="B123" s="25" t="s">
        <v>174</v>
      </c>
      <c r="C123" s="47" t="s">
        <v>1296</v>
      </c>
      <c r="D123" s="47" t="s">
        <v>834</v>
      </c>
      <c r="E123" s="86">
        <v>4</v>
      </c>
      <c r="F123" s="140" t="s">
        <v>1114</v>
      </c>
      <c r="G123" s="54">
        <v>43</v>
      </c>
      <c r="H123" s="56">
        <v>43</v>
      </c>
      <c r="I123" s="56">
        <f t="shared" si="15"/>
        <v>0</v>
      </c>
      <c r="J123" s="56">
        <v>43</v>
      </c>
      <c r="K123" s="52">
        <v>43</v>
      </c>
      <c r="L123" s="52">
        <f t="shared" si="16"/>
        <v>0</v>
      </c>
      <c r="M123" s="54">
        <f t="shared" si="17"/>
        <v>0</v>
      </c>
      <c r="N123" s="54">
        <f t="shared" si="18"/>
        <v>0</v>
      </c>
      <c r="O123" s="54">
        <f t="shared" si="19"/>
        <v>0</v>
      </c>
      <c r="P123" s="26"/>
      <c r="Q123" s="39"/>
      <c r="R123" s="39"/>
    </row>
    <row r="124" spans="1:18" ht="12.95" customHeight="1">
      <c r="A124" s="47" t="s">
        <v>826</v>
      </c>
      <c r="B124" s="25" t="s">
        <v>1205</v>
      </c>
      <c r="C124" s="47" t="s">
        <v>1295</v>
      </c>
      <c r="D124" s="47" t="s">
        <v>796</v>
      </c>
      <c r="E124" s="86">
        <v>4</v>
      </c>
      <c r="F124" s="140" t="s">
        <v>1114</v>
      </c>
      <c r="G124" s="54">
        <v>48</v>
      </c>
      <c r="H124" s="56">
        <v>48</v>
      </c>
      <c r="I124" s="56">
        <f t="shared" si="15"/>
        <v>0</v>
      </c>
      <c r="J124" s="56">
        <v>48</v>
      </c>
      <c r="K124" s="52">
        <v>48</v>
      </c>
      <c r="L124" s="52">
        <f t="shared" si="16"/>
        <v>0</v>
      </c>
      <c r="M124" s="54">
        <f t="shared" si="17"/>
        <v>0</v>
      </c>
      <c r="N124" s="54">
        <f t="shared" si="18"/>
        <v>0</v>
      </c>
      <c r="O124" s="54">
        <f t="shared" si="19"/>
        <v>0</v>
      </c>
      <c r="P124" s="26"/>
      <c r="Q124" s="39"/>
      <c r="R124" s="39"/>
    </row>
    <row r="125" spans="1:18" ht="12.95" customHeight="1">
      <c r="A125" s="47" t="s">
        <v>827</v>
      </c>
      <c r="B125" s="25" t="s">
        <v>1188</v>
      </c>
      <c r="C125" s="47" t="s">
        <v>1295</v>
      </c>
      <c r="D125" s="47" t="s">
        <v>796</v>
      </c>
      <c r="E125" s="86">
        <v>4</v>
      </c>
      <c r="F125" s="140" t="s">
        <v>1114</v>
      </c>
      <c r="G125" s="54">
        <v>38</v>
      </c>
      <c r="H125" s="56">
        <v>38</v>
      </c>
      <c r="I125" s="56">
        <f t="shared" si="15"/>
        <v>0</v>
      </c>
      <c r="J125" s="56">
        <v>38</v>
      </c>
      <c r="K125" s="52">
        <v>38</v>
      </c>
      <c r="L125" s="52">
        <f t="shared" si="16"/>
        <v>0</v>
      </c>
      <c r="M125" s="54">
        <f t="shared" si="17"/>
        <v>0</v>
      </c>
      <c r="N125" s="54">
        <f t="shared" si="18"/>
        <v>0</v>
      </c>
      <c r="O125" s="54">
        <f t="shared" si="19"/>
        <v>0</v>
      </c>
      <c r="P125" s="26"/>
      <c r="Q125" s="39"/>
      <c r="R125" s="39"/>
    </row>
    <row r="126" spans="1:18" ht="12.95" customHeight="1">
      <c r="A126" s="47" t="s">
        <v>842</v>
      </c>
      <c r="B126" s="25" t="s">
        <v>1198</v>
      </c>
      <c r="C126" s="47" t="s">
        <v>1296</v>
      </c>
      <c r="D126" s="47" t="s">
        <v>839</v>
      </c>
      <c r="E126" s="86">
        <v>4</v>
      </c>
      <c r="F126" s="140" t="s">
        <v>1114</v>
      </c>
      <c r="G126" s="54">
        <v>40</v>
      </c>
      <c r="H126" s="56">
        <v>40</v>
      </c>
      <c r="I126" s="56">
        <f t="shared" si="15"/>
        <v>0</v>
      </c>
      <c r="J126" s="56">
        <v>35</v>
      </c>
      <c r="K126" s="52">
        <v>35</v>
      </c>
      <c r="L126" s="52">
        <f t="shared" si="16"/>
        <v>0</v>
      </c>
      <c r="M126" s="54">
        <f t="shared" si="17"/>
        <v>-5</v>
      </c>
      <c r="N126" s="54">
        <f t="shared" si="18"/>
        <v>-5</v>
      </c>
      <c r="O126" s="54">
        <f t="shared" si="19"/>
        <v>0</v>
      </c>
      <c r="P126" s="26"/>
      <c r="Q126" s="39"/>
      <c r="R126" s="39"/>
    </row>
    <row r="127" spans="1:18" ht="12.95" customHeight="1">
      <c r="A127" s="47" t="s">
        <v>829</v>
      </c>
      <c r="B127" s="25" t="s">
        <v>209</v>
      </c>
      <c r="C127" s="47" t="s">
        <v>1295</v>
      </c>
      <c r="D127" s="47" t="s">
        <v>796</v>
      </c>
      <c r="E127" s="86">
        <v>4</v>
      </c>
      <c r="F127" s="140" t="s">
        <v>1114</v>
      </c>
      <c r="G127" s="54">
        <v>36</v>
      </c>
      <c r="H127" s="56">
        <v>36</v>
      </c>
      <c r="I127" s="56">
        <f t="shared" si="15"/>
        <v>0</v>
      </c>
      <c r="J127" s="56">
        <v>36</v>
      </c>
      <c r="K127" s="52">
        <v>36</v>
      </c>
      <c r="L127" s="52">
        <f t="shared" si="16"/>
        <v>0</v>
      </c>
      <c r="M127" s="54">
        <f t="shared" si="17"/>
        <v>0</v>
      </c>
      <c r="N127" s="54">
        <f t="shared" si="18"/>
        <v>0</v>
      </c>
      <c r="O127" s="54">
        <f t="shared" si="19"/>
        <v>0</v>
      </c>
      <c r="P127" s="26"/>
      <c r="Q127" s="39"/>
      <c r="R127" s="39"/>
    </row>
    <row r="128" spans="1:18" ht="12.95" customHeight="1">
      <c r="A128" s="47" t="s">
        <v>841</v>
      </c>
      <c r="B128" s="25" t="s">
        <v>210</v>
      </c>
      <c r="C128" s="47" t="s">
        <v>1296</v>
      </c>
      <c r="D128" s="47" t="s">
        <v>839</v>
      </c>
      <c r="E128" s="86">
        <v>4</v>
      </c>
      <c r="F128" s="140" t="s">
        <v>1114</v>
      </c>
      <c r="G128" s="54">
        <v>33</v>
      </c>
      <c r="H128" s="56">
        <v>33</v>
      </c>
      <c r="I128" s="56">
        <f t="shared" si="15"/>
        <v>0</v>
      </c>
      <c r="J128" s="56">
        <v>33</v>
      </c>
      <c r="K128" s="52">
        <v>33</v>
      </c>
      <c r="L128" s="52">
        <f t="shared" si="16"/>
        <v>0</v>
      </c>
      <c r="M128" s="54">
        <f t="shared" si="17"/>
        <v>0</v>
      </c>
      <c r="N128" s="54">
        <f t="shared" si="18"/>
        <v>0</v>
      </c>
      <c r="O128" s="54">
        <f t="shared" si="19"/>
        <v>0</v>
      </c>
      <c r="P128" s="26"/>
      <c r="Q128" s="39"/>
      <c r="R128" s="39"/>
    </row>
    <row r="129" spans="1:18" ht="12.95" customHeight="1">
      <c r="A129" s="47" t="s">
        <v>838</v>
      </c>
      <c r="B129" s="25" t="s">
        <v>1189</v>
      </c>
      <c r="C129" s="47" t="s">
        <v>1296</v>
      </c>
      <c r="D129" s="47" t="s">
        <v>834</v>
      </c>
      <c r="E129" s="86">
        <v>4</v>
      </c>
      <c r="F129" s="140" t="s">
        <v>1114</v>
      </c>
      <c r="G129" s="54">
        <v>35</v>
      </c>
      <c r="H129" s="56">
        <v>34</v>
      </c>
      <c r="I129" s="56">
        <f t="shared" si="15"/>
        <v>1</v>
      </c>
      <c r="J129" s="56">
        <v>35</v>
      </c>
      <c r="K129" s="52">
        <v>32</v>
      </c>
      <c r="L129" s="52">
        <f t="shared" si="16"/>
        <v>3</v>
      </c>
      <c r="M129" s="54">
        <f t="shared" si="17"/>
        <v>0</v>
      </c>
      <c r="N129" s="54">
        <f t="shared" si="18"/>
        <v>-2</v>
      </c>
      <c r="O129" s="54">
        <f t="shared" si="19"/>
        <v>2</v>
      </c>
      <c r="P129" s="26"/>
    </row>
    <row r="130" spans="1:18" ht="12.95" customHeight="1">
      <c r="A130" s="47" t="s">
        <v>831</v>
      </c>
      <c r="B130" s="25" t="s">
        <v>1209</v>
      </c>
      <c r="C130" s="47" t="s">
        <v>1295</v>
      </c>
      <c r="D130" s="47" t="s">
        <v>830</v>
      </c>
      <c r="E130" s="86">
        <v>4</v>
      </c>
      <c r="F130" s="140" t="s">
        <v>1114</v>
      </c>
      <c r="G130" s="54">
        <v>73</v>
      </c>
      <c r="H130" s="60">
        <v>73</v>
      </c>
      <c r="I130" s="56">
        <f t="shared" si="15"/>
        <v>0</v>
      </c>
      <c r="J130" s="56">
        <v>73</v>
      </c>
      <c r="K130" s="52">
        <v>73</v>
      </c>
      <c r="L130" s="52">
        <f t="shared" si="16"/>
        <v>0</v>
      </c>
      <c r="M130" s="54">
        <f t="shared" si="17"/>
        <v>0</v>
      </c>
      <c r="N130" s="54">
        <f t="shared" si="18"/>
        <v>0</v>
      </c>
      <c r="O130" s="54">
        <f t="shared" si="19"/>
        <v>0</v>
      </c>
      <c r="P130" s="26"/>
    </row>
    <row r="131" spans="1:18" ht="12.95" customHeight="1">
      <c r="A131" s="147" t="s">
        <v>1392</v>
      </c>
      <c r="B131" s="25" t="s">
        <v>1203</v>
      </c>
      <c r="C131" s="47" t="s">
        <v>1296</v>
      </c>
      <c r="D131" s="47" t="s">
        <v>1218</v>
      </c>
      <c r="E131" s="86">
        <v>4</v>
      </c>
      <c r="F131" s="140" t="s">
        <v>1114</v>
      </c>
      <c r="G131" s="54">
        <v>53</v>
      </c>
      <c r="H131" s="56">
        <v>53</v>
      </c>
      <c r="I131" s="56">
        <f t="shared" ref="I131:I141" si="20">G131-H131</f>
        <v>0</v>
      </c>
      <c r="J131" s="56">
        <v>0</v>
      </c>
      <c r="K131" s="52">
        <v>0</v>
      </c>
      <c r="L131" s="52">
        <f t="shared" ref="L131:L141" si="21">J131-K131</f>
        <v>0</v>
      </c>
      <c r="M131" s="54">
        <f t="shared" ref="M131:M141" si="22">J131-G131</f>
        <v>-53</v>
      </c>
      <c r="N131" s="54">
        <f t="shared" ref="N131:N141" si="23">K131-H131</f>
        <v>-53</v>
      </c>
      <c r="O131" s="54">
        <f t="shared" ref="O131:O141" si="24">L131-I131</f>
        <v>0</v>
      </c>
      <c r="P131" s="26"/>
      <c r="Q131" s="26"/>
      <c r="R131" s="26"/>
    </row>
    <row r="132" spans="1:18" ht="12.75" customHeight="1">
      <c r="A132" s="47" t="s">
        <v>1011</v>
      </c>
      <c r="B132" s="25" t="s">
        <v>371</v>
      </c>
      <c r="C132" s="47" t="s">
        <v>1295</v>
      </c>
      <c r="D132" s="47" t="s">
        <v>830</v>
      </c>
      <c r="E132" s="86">
        <v>4</v>
      </c>
      <c r="F132" s="140" t="s">
        <v>1114</v>
      </c>
      <c r="G132" s="54">
        <v>19</v>
      </c>
      <c r="H132" s="56">
        <v>19</v>
      </c>
      <c r="I132" s="56">
        <f t="shared" si="20"/>
        <v>0</v>
      </c>
      <c r="J132" s="56">
        <v>19</v>
      </c>
      <c r="K132" s="52">
        <v>19</v>
      </c>
      <c r="L132" s="52">
        <f t="shared" si="21"/>
        <v>0</v>
      </c>
      <c r="M132" s="54">
        <f t="shared" si="22"/>
        <v>0</v>
      </c>
      <c r="N132" s="54">
        <f t="shared" si="23"/>
        <v>0</v>
      </c>
      <c r="O132" s="54">
        <f t="shared" si="24"/>
        <v>0</v>
      </c>
      <c r="P132" s="26"/>
      <c r="Q132" s="26"/>
      <c r="R132" s="26"/>
    </row>
    <row r="133" spans="1:18" ht="12.95" customHeight="1">
      <c r="A133" s="47" t="s">
        <v>840</v>
      </c>
      <c r="B133" s="46" t="s">
        <v>63</v>
      </c>
      <c r="C133" s="47" t="s">
        <v>1296</v>
      </c>
      <c r="D133" s="47" t="s">
        <v>839</v>
      </c>
      <c r="E133" s="86">
        <v>5</v>
      </c>
      <c r="F133" s="140" t="s">
        <v>1307</v>
      </c>
      <c r="G133" s="54">
        <v>40</v>
      </c>
      <c r="H133" s="60">
        <v>0</v>
      </c>
      <c r="I133" s="60">
        <f t="shared" si="20"/>
        <v>40</v>
      </c>
      <c r="J133" s="64">
        <v>36</v>
      </c>
      <c r="K133" s="60">
        <v>0</v>
      </c>
      <c r="L133" s="52">
        <f t="shared" si="21"/>
        <v>36</v>
      </c>
      <c r="M133" s="54">
        <f t="shared" si="22"/>
        <v>-4</v>
      </c>
      <c r="N133" s="54">
        <f t="shared" si="23"/>
        <v>0</v>
      </c>
      <c r="O133" s="54">
        <f t="shared" si="24"/>
        <v>-4</v>
      </c>
    </row>
    <row r="134" spans="1:18" ht="12.95" customHeight="1">
      <c r="A134" s="47" t="s">
        <v>1015</v>
      </c>
      <c r="B134" s="46" t="s">
        <v>486</v>
      </c>
      <c r="C134" s="47" t="s">
        <v>1296</v>
      </c>
      <c r="D134" s="47" t="s">
        <v>839</v>
      </c>
      <c r="E134" s="86">
        <v>5</v>
      </c>
      <c r="F134" s="140" t="s">
        <v>1307</v>
      </c>
      <c r="G134" s="54">
        <v>19</v>
      </c>
      <c r="H134" s="60">
        <v>0</v>
      </c>
      <c r="I134" s="60">
        <f t="shared" si="20"/>
        <v>19</v>
      </c>
      <c r="J134" s="64">
        <v>19</v>
      </c>
      <c r="K134" s="60">
        <v>0</v>
      </c>
      <c r="L134" s="52">
        <f t="shared" si="21"/>
        <v>19</v>
      </c>
      <c r="M134" s="54">
        <f t="shared" si="22"/>
        <v>0</v>
      </c>
      <c r="N134" s="54">
        <f t="shared" si="23"/>
        <v>0</v>
      </c>
      <c r="O134" s="54">
        <f t="shared" si="24"/>
        <v>0</v>
      </c>
    </row>
    <row r="135" spans="1:18" ht="12.95" customHeight="1">
      <c r="A135" s="47" t="s">
        <v>1017</v>
      </c>
      <c r="B135" s="46" t="s">
        <v>487</v>
      </c>
      <c r="C135" s="47" t="s">
        <v>1296</v>
      </c>
      <c r="D135" s="47" t="s">
        <v>839</v>
      </c>
      <c r="E135" s="86">
        <v>5</v>
      </c>
      <c r="F135" s="140" t="s">
        <v>1307</v>
      </c>
      <c r="G135" s="54">
        <v>19</v>
      </c>
      <c r="H135" s="60">
        <v>19</v>
      </c>
      <c r="I135" s="60">
        <f t="shared" si="20"/>
        <v>0</v>
      </c>
      <c r="J135" s="64">
        <v>19</v>
      </c>
      <c r="K135" s="60">
        <v>0</v>
      </c>
      <c r="L135" s="52">
        <f t="shared" si="21"/>
        <v>19</v>
      </c>
      <c r="M135" s="54">
        <f t="shared" si="22"/>
        <v>0</v>
      </c>
      <c r="N135" s="54">
        <f t="shared" si="23"/>
        <v>-19</v>
      </c>
      <c r="O135" s="54">
        <f t="shared" si="24"/>
        <v>19</v>
      </c>
    </row>
    <row r="136" spans="1:18" ht="12.95" customHeight="1">
      <c r="A136" s="47" t="s">
        <v>822</v>
      </c>
      <c r="B136" s="46" t="s">
        <v>560</v>
      </c>
      <c r="C136" s="47" t="s">
        <v>1295</v>
      </c>
      <c r="D136" s="47" t="s">
        <v>796</v>
      </c>
      <c r="E136" s="86">
        <v>5</v>
      </c>
      <c r="F136" s="140" t="s">
        <v>1307</v>
      </c>
      <c r="G136" s="54">
        <v>44</v>
      </c>
      <c r="H136" s="60">
        <v>0</v>
      </c>
      <c r="I136" s="60">
        <f t="shared" si="20"/>
        <v>44</v>
      </c>
      <c r="J136" s="64">
        <v>0</v>
      </c>
      <c r="K136" s="60">
        <v>0</v>
      </c>
      <c r="L136" s="52">
        <f t="shared" si="21"/>
        <v>0</v>
      </c>
      <c r="M136" s="54">
        <f t="shared" si="22"/>
        <v>-44</v>
      </c>
      <c r="N136" s="54">
        <f t="shared" si="23"/>
        <v>0</v>
      </c>
      <c r="O136" s="54">
        <f t="shared" si="24"/>
        <v>-44</v>
      </c>
    </row>
    <row r="137" spans="1:18" ht="12.95" customHeight="1">
      <c r="A137" s="47" t="s">
        <v>993</v>
      </c>
      <c r="B137" s="46" t="s">
        <v>489</v>
      </c>
      <c r="C137" s="47" t="s">
        <v>1295</v>
      </c>
      <c r="D137" s="47" t="s">
        <v>796</v>
      </c>
      <c r="E137" s="86">
        <v>5</v>
      </c>
      <c r="F137" s="140" t="s">
        <v>1307</v>
      </c>
      <c r="G137" s="54">
        <v>0</v>
      </c>
      <c r="H137" s="60">
        <v>0</v>
      </c>
      <c r="I137" s="60">
        <f t="shared" si="20"/>
        <v>0</v>
      </c>
      <c r="J137" s="64">
        <v>12</v>
      </c>
      <c r="K137" s="60">
        <v>0</v>
      </c>
      <c r="L137" s="52">
        <f t="shared" si="21"/>
        <v>12</v>
      </c>
      <c r="M137" s="54">
        <f t="shared" si="22"/>
        <v>12</v>
      </c>
      <c r="N137" s="54">
        <f t="shared" si="23"/>
        <v>0</v>
      </c>
      <c r="O137" s="54">
        <f t="shared" si="24"/>
        <v>12</v>
      </c>
    </row>
    <row r="138" spans="1:18" ht="12.95" customHeight="1">
      <c r="A138" s="47" t="s">
        <v>1002</v>
      </c>
      <c r="B138" s="46" t="s">
        <v>488</v>
      </c>
      <c r="C138" s="47" t="s">
        <v>1295</v>
      </c>
      <c r="D138" s="47" t="s">
        <v>796</v>
      </c>
      <c r="E138" s="86">
        <v>5</v>
      </c>
      <c r="F138" s="140" t="s">
        <v>1307</v>
      </c>
      <c r="G138" s="54">
        <v>18</v>
      </c>
      <c r="H138" s="60">
        <v>0</v>
      </c>
      <c r="I138" s="60">
        <f t="shared" si="20"/>
        <v>18</v>
      </c>
      <c r="J138" s="64">
        <v>18</v>
      </c>
      <c r="K138" s="60">
        <v>0</v>
      </c>
      <c r="L138" s="52">
        <f t="shared" si="21"/>
        <v>18</v>
      </c>
      <c r="M138" s="54">
        <f t="shared" si="22"/>
        <v>0</v>
      </c>
      <c r="N138" s="54">
        <f t="shared" si="23"/>
        <v>0</v>
      </c>
      <c r="O138" s="54">
        <f t="shared" si="24"/>
        <v>0</v>
      </c>
    </row>
    <row r="139" spans="1:18" ht="12.95" customHeight="1">
      <c r="A139" s="147" t="s">
        <v>1392</v>
      </c>
      <c r="B139" s="46" t="s">
        <v>1203</v>
      </c>
      <c r="C139" s="47" t="s">
        <v>1296</v>
      </c>
      <c r="D139" s="47" t="s">
        <v>1218</v>
      </c>
      <c r="E139" s="86">
        <v>5</v>
      </c>
      <c r="F139" s="140" t="s">
        <v>1307</v>
      </c>
      <c r="G139" s="54">
        <v>44</v>
      </c>
      <c r="H139" s="60">
        <v>0</v>
      </c>
      <c r="I139" s="60">
        <f t="shared" si="20"/>
        <v>44</v>
      </c>
      <c r="J139" s="64">
        <v>0</v>
      </c>
      <c r="K139" s="60">
        <v>0</v>
      </c>
      <c r="L139" s="52">
        <f t="shared" si="21"/>
        <v>0</v>
      </c>
      <c r="M139" s="54">
        <f t="shared" si="22"/>
        <v>-44</v>
      </c>
      <c r="N139" s="54">
        <f t="shared" si="23"/>
        <v>0</v>
      </c>
      <c r="O139" s="54">
        <f t="shared" si="24"/>
        <v>-44</v>
      </c>
    </row>
    <row r="140" spans="1:18" ht="12.95" customHeight="1">
      <c r="A140" s="47" t="s">
        <v>992</v>
      </c>
      <c r="B140" s="46" t="s">
        <v>1191</v>
      </c>
      <c r="C140" s="47" t="s">
        <v>1295</v>
      </c>
      <c r="D140" s="47" t="s">
        <v>796</v>
      </c>
      <c r="E140" s="86">
        <v>6</v>
      </c>
      <c r="F140" s="140" t="s">
        <v>1310</v>
      </c>
      <c r="G140" s="54">
        <v>19</v>
      </c>
      <c r="H140" s="60">
        <v>0</v>
      </c>
      <c r="I140" s="60">
        <f t="shared" si="20"/>
        <v>19</v>
      </c>
      <c r="J140" s="60">
        <v>19</v>
      </c>
      <c r="K140" s="60">
        <v>0</v>
      </c>
      <c r="L140" s="52">
        <f t="shared" si="21"/>
        <v>19</v>
      </c>
      <c r="M140" s="54">
        <f t="shared" si="22"/>
        <v>0</v>
      </c>
      <c r="N140" s="54">
        <f t="shared" si="23"/>
        <v>0</v>
      </c>
      <c r="O140" s="54">
        <f t="shared" si="24"/>
        <v>0</v>
      </c>
    </row>
    <row r="141" spans="1:18" ht="12.95" customHeight="1">
      <c r="A141" s="47" t="s">
        <v>996</v>
      </c>
      <c r="B141" s="46" t="s">
        <v>326</v>
      </c>
      <c r="C141" s="47" t="s">
        <v>1295</v>
      </c>
      <c r="D141" s="47" t="s">
        <v>796</v>
      </c>
      <c r="E141" s="86">
        <v>6</v>
      </c>
      <c r="F141" s="140" t="s">
        <v>1310</v>
      </c>
      <c r="G141" s="54">
        <v>0</v>
      </c>
      <c r="H141" s="60">
        <v>0</v>
      </c>
      <c r="I141" s="60">
        <f t="shared" si="20"/>
        <v>0</v>
      </c>
      <c r="J141" s="60">
        <v>18</v>
      </c>
      <c r="K141" s="60">
        <v>0</v>
      </c>
      <c r="L141" s="52">
        <f t="shared" si="21"/>
        <v>18</v>
      </c>
      <c r="M141" s="54">
        <f t="shared" si="22"/>
        <v>18</v>
      </c>
      <c r="N141" s="54">
        <f t="shared" si="23"/>
        <v>0</v>
      </c>
      <c r="O141" s="54">
        <f t="shared" si="24"/>
        <v>18</v>
      </c>
    </row>
    <row r="142" spans="1:18" ht="12.95" customHeight="1">
      <c r="A142" s="47" t="s">
        <v>1013</v>
      </c>
      <c r="B142" s="46" t="s">
        <v>491</v>
      </c>
      <c r="C142" s="47" t="s">
        <v>1296</v>
      </c>
      <c r="D142" s="47" t="s">
        <v>834</v>
      </c>
      <c r="E142" s="86">
        <v>6</v>
      </c>
      <c r="F142" s="140" t="s">
        <v>1309</v>
      </c>
      <c r="G142" s="54">
        <v>17</v>
      </c>
      <c r="H142" s="60">
        <v>0</v>
      </c>
      <c r="I142" s="60">
        <f t="shared" ref="I142" si="25">G142-H142</f>
        <v>17</v>
      </c>
      <c r="J142" s="60">
        <v>17</v>
      </c>
      <c r="K142" s="60">
        <v>0</v>
      </c>
      <c r="L142" s="52">
        <f t="shared" ref="L142" si="26">J142-K142</f>
        <v>17</v>
      </c>
      <c r="M142" s="54">
        <f t="shared" ref="M142:O142" si="27">J142-G142</f>
        <v>0</v>
      </c>
      <c r="N142" s="54">
        <f t="shared" si="27"/>
        <v>0</v>
      </c>
      <c r="O142" s="54">
        <f t="shared" si="27"/>
        <v>0</v>
      </c>
    </row>
    <row r="144" spans="1:18" ht="12.95" hidden="1" customHeight="1">
      <c r="B144" s="46" t="s">
        <v>559</v>
      </c>
      <c r="F144" s="46"/>
      <c r="G144" s="54">
        <v>44</v>
      </c>
    </row>
    <row r="145" spans="2:15" ht="12.95" hidden="1" customHeight="1">
      <c r="B145" s="46" t="s">
        <v>561</v>
      </c>
      <c r="F145" s="46"/>
      <c r="G145" s="54">
        <v>44</v>
      </c>
    </row>
    <row r="146" spans="2:15" ht="12.95" hidden="1" customHeight="1">
      <c r="B146" s="46" t="s">
        <v>63</v>
      </c>
      <c r="F146" s="46"/>
      <c r="G146" s="54">
        <v>40</v>
      </c>
    </row>
    <row r="147" spans="2:15" ht="12.95" hidden="1" customHeight="1">
      <c r="B147" s="46" t="s">
        <v>490</v>
      </c>
      <c r="F147" s="46"/>
      <c r="G147" s="54">
        <v>19</v>
      </c>
    </row>
    <row r="148" spans="2:15" ht="12.95" hidden="1" customHeight="1">
      <c r="B148" s="46" t="s">
        <v>486</v>
      </c>
      <c r="F148" s="46"/>
      <c r="G148" s="54">
        <v>19</v>
      </c>
    </row>
    <row r="149" spans="2:15" ht="12.95" hidden="1" customHeight="1">
      <c r="B149" s="46" t="s">
        <v>487</v>
      </c>
      <c r="F149" s="46"/>
      <c r="G149" s="54">
        <v>19</v>
      </c>
      <c r="H149" s="60">
        <v>19</v>
      </c>
    </row>
    <row r="150" spans="2:15" ht="12.95" hidden="1" customHeight="1">
      <c r="B150" s="46" t="s">
        <v>488</v>
      </c>
      <c r="F150" s="46"/>
      <c r="G150" s="54">
        <v>18</v>
      </c>
    </row>
    <row r="151" spans="2:15" ht="12.95" hidden="1" customHeight="1">
      <c r="B151" s="46" t="s">
        <v>491</v>
      </c>
      <c r="F151" s="46"/>
      <c r="G151" s="54">
        <v>17</v>
      </c>
    </row>
    <row r="158" spans="2:15" ht="12.95" customHeight="1">
      <c r="O158" s="58"/>
    </row>
    <row r="159" spans="2:15" ht="12.95" customHeight="1">
      <c r="O159" s="58"/>
    </row>
    <row r="160" spans="2:15" ht="12.95" customHeight="1">
      <c r="O160" s="58"/>
    </row>
    <row r="161" spans="15:15" ht="12.95" customHeight="1">
      <c r="O161" s="58"/>
    </row>
    <row r="162" spans="15:15" ht="12.95" customHeight="1">
      <c r="O162" s="58"/>
    </row>
    <row r="163" spans="15:15" ht="12.95" customHeight="1">
      <c r="O163" s="58"/>
    </row>
    <row r="164" spans="15:15" ht="12.95" customHeight="1">
      <c r="O164" s="58"/>
    </row>
    <row r="165" spans="15:15" ht="12.95" customHeight="1">
      <c r="O165" s="58"/>
    </row>
    <row r="166" spans="15:15" ht="12.95" customHeight="1">
      <c r="O166" s="58"/>
    </row>
    <row r="167" spans="15:15" ht="12.95" customHeight="1">
      <c r="O167" s="58"/>
    </row>
    <row r="168" spans="15:15" ht="12.95" customHeight="1">
      <c r="O168" s="58"/>
    </row>
    <row r="169" spans="15:15" ht="12.95" customHeight="1">
      <c r="O169" s="58"/>
    </row>
    <row r="170" spans="15:15" ht="12.95" customHeight="1">
      <c r="O170" s="58"/>
    </row>
    <row r="171" spans="15:15" ht="12.95" customHeight="1">
      <c r="O171" s="58"/>
    </row>
    <row r="172" spans="15:15" ht="12.95" customHeight="1">
      <c r="O172" s="58"/>
    </row>
    <row r="173" spans="15:15" ht="12.95" customHeight="1">
      <c r="O173" s="58"/>
    </row>
    <row r="174" spans="15:15" ht="12.95" customHeight="1">
      <c r="O174" s="58"/>
    </row>
    <row r="175" spans="15:15" ht="12.95" customHeight="1">
      <c r="O175" s="58"/>
    </row>
  </sheetData>
  <autoFilter ref="A2:R142">
    <sortState ref="A3:R141">
      <sortCondition ref="E2:E142"/>
    </sortState>
  </autoFilter>
  <phoneticPr fontId="8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zoomScaleNormal="100" workbookViewId="0">
      <pane ySplit="2" topLeftCell="A3" activePane="bottomLeft" state="frozen"/>
      <selection pane="bottomLeft" activeCell="K12" sqref="K12"/>
    </sheetView>
  </sheetViews>
  <sheetFormatPr defaultColWidth="8.75" defaultRowHeight="12.95" customHeight="1"/>
  <cols>
    <col min="1" max="1" width="8.875" style="46" customWidth="1"/>
    <col min="2" max="2" width="47.25" style="46" customWidth="1"/>
    <col min="3" max="3" width="9.75" style="46" hidden="1" customWidth="1"/>
    <col min="4" max="4" width="12.75" style="46" customWidth="1"/>
    <col min="5" max="5" width="3.375" style="86" customWidth="1"/>
    <col min="6" max="6" width="11.25" style="140" customWidth="1"/>
    <col min="7" max="13" width="6.625" style="60" customWidth="1"/>
    <col min="14" max="14" width="6.625" style="54" customWidth="1"/>
    <col min="15" max="15" width="6.625" style="60" customWidth="1"/>
    <col min="16" max="16384" width="8.75" style="19"/>
  </cols>
  <sheetData>
    <row r="1" spans="1:18" ht="12.95" customHeight="1">
      <c r="A1" s="26" t="s">
        <v>1318</v>
      </c>
      <c r="B1" s="26"/>
      <c r="C1" s="26"/>
      <c r="D1" s="26"/>
      <c r="E1" s="168"/>
      <c r="F1" s="41"/>
      <c r="G1" s="169" t="s">
        <v>14</v>
      </c>
      <c r="H1" s="169" t="s">
        <v>366</v>
      </c>
      <c r="I1" s="169" t="s">
        <v>14</v>
      </c>
      <c r="J1" s="169" t="s">
        <v>373</v>
      </c>
      <c r="K1" s="169" t="s">
        <v>373</v>
      </c>
      <c r="L1" s="169" t="s">
        <v>475</v>
      </c>
      <c r="M1" s="170" t="s">
        <v>243</v>
      </c>
      <c r="N1" s="170" t="s">
        <v>374</v>
      </c>
      <c r="O1" s="170" t="s">
        <v>243</v>
      </c>
    </row>
    <row r="2" spans="1:18" ht="12.95" customHeight="1">
      <c r="A2" s="153" t="s">
        <v>1397</v>
      </c>
      <c r="B2" s="153" t="s">
        <v>1398</v>
      </c>
      <c r="C2" s="153" t="s">
        <v>1399</v>
      </c>
      <c r="D2" s="153" t="s">
        <v>1400</v>
      </c>
      <c r="E2" s="153"/>
      <c r="F2" s="154" t="s">
        <v>1402</v>
      </c>
      <c r="G2" s="153" t="s">
        <v>1403</v>
      </c>
      <c r="H2" s="160" t="s">
        <v>382</v>
      </c>
      <c r="I2" s="160" t="s">
        <v>436</v>
      </c>
      <c r="J2" s="160" t="s">
        <v>383</v>
      </c>
      <c r="K2" s="160" t="s">
        <v>382</v>
      </c>
      <c r="L2" s="160" t="s">
        <v>476</v>
      </c>
      <c r="M2" s="160" t="s">
        <v>501</v>
      </c>
      <c r="N2" s="160" t="s">
        <v>382</v>
      </c>
      <c r="O2" s="155" t="s">
        <v>502</v>
      </c>
    </row>
    <row r="3" spans="1:18" ht="12.95" customHeight="1">
      <c r="A3" s="156" t="s">
        <v>862</v>
      </c>
      <c r="B3" s="156" t="s">
        <v>65</v>
      </c>
      <c r="C3" s="156" t="s">
        <v>1297</v>
      </c>
      <c r="D3" s="156" t="s">
        <v>861</v>
      </c>
      <c r="E3" s="157">
        <v>1</v>
      </c>
      <c r="F3" s="162" t="s">
        <v>1111</v>
      </c>
      <c r="G3" s="87">
        <v>26</v>
      </c>
      <c r="H3" s="87">
        <v>24</v>
      </c>
      <c r="I3" s="87">
        <f t="shared" ref="I3:I24" si="0">G3-H3</f>
        <v>2</v>
      </c>
      <c r="J3" s="87">
        <v>26</v>
      </c>
      <c r="K3" s="87">
        <v>24</v>
      </c>
      <c r="L3" s="87">
        <f t="shared" ref="L3:L24" si="1">J3-K3</f>
        <v>2</v>
      </c>
      <c r="M3" s="87">
        <f t="shared" ref="M3:M24" si="2">J3-G3</f>
        <v>0</v>
      </c>
      <c r="N3" s="87">
        <f t="shared" ref="N3:N24" si="3">K3-H3</f>
        <v>0</v>
      </c>
      <c r="O3" s="87">
        <f t="shared" ref="O3:O24" si="4">L3-I3</f>
        <v>0</v>
      </c>
      <c r="P3" s="27"/>
      <c r="Q3" s="27"/>
      <c r="R3" s="27"/>
    </row>
    <row r="4" spans="1:18" ht="12.95" customHeight="1">
      <c r="A4" s="156" t="s">
        <v>862</v>
      </c>
      <c r="B4" s="25" t="s">
        <v>64</v>
      </c>
      <c r="C4" s="156" t="s">
        <v>1297</v>
      </c>
      <c r="D4" s="156" t="s">
        <v>861</v>
      </c>
      <c r="E4" s="157">
        <v>2</v>
      </c>
      <c r="F4" s="163" t="s">
        <v>1112</v>
      </c>
      <c r="G4" s="89">
        <v>431</v>
      </c>
      <c r="H4" s="89">
        <v>431</v>
      </c>
      <c r="I4" s="87">
        <f t="shared" si="0"/>
        <v>0</v>
      </c>
      <c r="J4" s="89">
        <v>381</v>
      </c>
      <c r="K4" s="52">
        <v>381</v>
      </c>
      <c r="L4" s="52">
        <f t="shared" si="1"/>
        <v>0</v>
      </c>
      <c r="M4" s="87">
        <f t="shared" si="2"/>
        <v>-50</v>
      </c>
      <c r="N4" s="87">
        <f t="shared" si="3"/>
        <v>-50</v>
      </c>
      <c r="O4" s="87">
        <f t="shared" si="4"/>
        <v>0</v>
      </c>
      <c r="P4" s="33"/>
      <c r="Q4" s="21"/>
      <c r="R4" s="2"/>
    </row>
    <row r="5" spans="1:18" ht="12.95" customHeight="1">
      <c r="A5" s="156" t="s">
        <v>863</v>
      </c>
      <c r="B5" s="25" t="s">
        <v>141</v>
      </c>
      <c r="C5" s="156" t="s">
        <v>1297</v>
      </c>
      <c r="D5" s="156" t="s">
        <v>861</v>
      </c>
      <c r="E5" s="157">
        <v>2</v>
      </c>
      <c r="F5" s="163" t="s">
        <v>1112</v>
      </c>
      <c r="G5" s="89">
        <v>55</v>
      </c>
      <c r="H5" s="89">
        <v>41</v>
      </c>
      <c r="I5" s="87">
        <f t="shared" si="0"/>
        <v>14</v>
      </c>
      <c r="J5" s="89">
        <v>55</v>
      </c>
      <c r="K5" s="52">
        <v>39</v>
      </c>
      <c r="L5" s="52">
        <f t="shared" si="1"/>
        <v>16</v>
      </c>
      <c r="M5" s="87">
        <f t="shared" si="2"/>
        <v>0</v>
      </c>
      <c r="N5" s="87">
        <f t="shared" si="3"/>
        <v>-2</v>
      </c>
      <c r="O5" s="87">
        <f t="shared" si="4"/>
        <v>2</v>
      </c>
      <c r="P5" s="33"/>
      <c r="Q5" s="21"/>
      <c r="R5" s="2"/>
    </row>
    <row r="6" spans="1:18" ht="12.95" customHeight="1">
      <c r="A6" s="156" t="s">
        <v>864</v>
      </c>
      <c r="B6" s="25" t="s">
        <v>142</v>
      </c>
      <c r="C6" s="156" t="s">
        <v>1297</v>
      </c>
      <c r="D6" s="156" t="s">
        <v>861</v>
      </c>
      <c r="E6" s="157">
        <v>2</v>
      </c>
      <c r="F6" s="163" t="s">
        <v>1112</v>
      </c>
      <c r="G6" s="89">
        <v>63</v>
      </c>
      <c r="H6" s="89">
        <v>56</v>
      </c>
      <c r="I6" s="87">
        <f t="shared" si="0"/>
        <v>7</v>
      </c>
      <c r="J6" s="89">
        <v>63</v>
      </c>
      <c r="K6" s="52">
        <v>44</v>
      </c>
      <c r="L6" s="52">
        <f t="shared" si="1"/>
        <v>19</v>
      </c>
      <c r="M6" s="87">
        <f t="shared" si="2"/>
        <v>0</v>
      </c>
      <c r="N6" s="87">
        <f t="shared" si="3"/>
        <v>-12</v>
      </c>
      <c r="O6" s="87">
        <f t="shared" si="4"/>
        <v>12</v>
      </c>
      <c r="P6" s="33"/>
      <c r="Q6" s="21"/>
      <c r="R6" s="2"/>
    </row>
    <row r="7" spans="1:18" ht="12.95" customHeight="1">
      <c r="A7" s="156" t="s">
        <v>866</v>
      </c>
      <c r="B7" s="25" t="s">
        <v>143</v>
      </c>
      <c r="C7" s="156" t="s">
        <v>1297</v>
      </c>
      <c r="D7" s="156" t="s">
        <v>865</v>
      </c>
      <c r="E7" s="157">
        <v>2</v>
      </c>
      <c r="F7" s="163" t="s">
        <v>1112</v>
      </c>
      <c r="G7" s="89">
        <v>200</v>
      </c>
      <c r="H7" s="89">
        <v>184</v>
      </c>
      <c r="I7" s="87">
        <f t="shared" si="0"/>
        <v>16</v>
      </c>
      <c r="J7" s="89">
        <v>149</v>
      </c>
      <c r="K7" s="52">
        <v>132</v>
      </c>
      <c r="L7" s="52">
        <f t="shared" si="1"/>
        <v>17</v>
      </c>
      <c r="M7" s="87">
        <f t="shared" si="2"/>
        <v>-51</v>
      </c>
      <c r="N7" s="87">
        <f t="shared" si="3"/>
        <v>-52</v>
      </c>
      <c r="O7" s="87">
        <f t="shared" si="4"/>
        <v>1</v>
      </c>
      <c r="P7" s="33"/>
      <c r="Q7" s="21"/>
      <c r="R7" s="2"/>
    </row>
    <row r="8" spans="1:18" ht="12.95" customHeight="1">
      <c r="A8" s="156" t="s">
        <v>868</v>
      </c>
      <c r="B8" s="25" t="s">
        <v>144</v>
      </c>
      <c r="C8" s="156" t="s">
        <v>1297</v>
      </c>
      <c r="D8" s="156" t="s">
        <v>867</v>
      </c>
      <c r="E8" s="157">
        <v>2</v>
      </c>
      <c r="F8" s="163" t="s">
        <v>1112</v>
      </c>
      <c r="G8" s="89">
        <v>104</v>
      </c>
      <c r="H8" s="89">
        <v>90</v>
      </c>
      <c r="I8" s="87">
        <f t="shared" si="0"/>
        <v>14</v>
      </c>
      <c r="J8" s="89">
        <v>104</v>
      </c>
      <c r="K8" s="52">
        <v>85</v>
      </c>
      <c r="L8" s="52">
        <f t="shared" si="1"/>
        <v>19</v>
      </c>
      <c r="M8" s="87">
        <f t="shared" si="2"/>
        <v>0</v>
      </c>
      <c r="N8" s="87">
        <f t="shared" si="3"/>
        <v>-5</v>
      </c>
      <c r="O8" s="87">
        <f t="shared" si="4"/>
        <v>5</v>
      </c>
      <c r="P8" s="33"/>
      <c r="Q8" s="21"/>
      <c r="R8" s="2"/>
    </row>
    <row r="9" spans="1:18" ht="12.95" customHeight="1">
      <c r="A9" s="156" t="s">
        <v>870</v>
      </c>
      <c r="B9" s="25" t="s">
        <v>145</v>
      </c>
      <c r="C9" s="156" t="s">
        <v>1297</v>
      </c>
      <c r="D9" s="156" t="s">
        <v>869</v>
      </c>
      <c r="E9" s="157">
        <v>2</v>
      </c>
      <c r="F9" s="163" t="s">
        <v>1112</v>
      </c>
      <c r="G9" s="89">
        <v>42</v>
      </c>
      <c r="H9" s="89">
        <v>40</v>
      </c>
      <c r="I9" s="87">
        <f t="shared" si="0"/>
        <v>2</v>
      </c>
      <c r="J9" s="89">
        <v>42</v>
      </c>
      <c r="K9" s="52">
        <v>37</v>
      </c>
      <c r="L9" s="52">
        <f t="shared" si="1"/>
        <v>5</v>
      </c>
      <c r="M9" s="87">
        <f t="shared" si="2"/>
        <v>0</v>
      </c>
      <c r="N9" s="87">
        <f t="shared" si="3"/>
        <v>-3</v>
      </c>
      <c r="O9" s="87">
        <f t="shared" si="4"/>
        <v>3</v>
      </c>
      <c r="P9" s="33"/>
      <c r="Q9" s="21"/>
      <c r="R9" s="2"/>
    </row>
    <row r="10" spans="1:18" ht="12.95" customHeight="1">
      <c r="A10" s="156" t="s">
        <v>871</v>
      </c>
      <c r="B10" s="25" t="s">
        <v>146</v>
      </c>
      <c r="C10" s="156" t="s">
        <v>1297</v>
      </c>
      <c r="D10" s="156" t="s">
        <v>869</v>
      </c>
      <c r="E10" s="157">
        <v>2</v>
      </c>
      <c r="F10" s="163" t="s">
        <v>1112</v>
      </c>
      <c r="G10" s="89">
        <v>50</v>
      </c>
      <c r="H10" s="89">
        <v>39</v>
      </c>
      <c r="I10" s="87">
        <f t="shared" si="0"/>
        <v>11</v>
      </c>
      <c r="J10" s="89">
        <v>50</v>
      </c>
      <c r="K10" s="52">
        <v>46</v>
      </c>
      <c r="L10" s="52">
        <f t="shared" si="1"/>
        <v>4</v>
      </c>
      <c r="M10" s="87">
        <f t="shared" si="2"/>
        <v>0</v>
      </c>
      <c r="N10" s="87">
        <f t="shared" si="3"/>
        <v>7</v>
      </c>
      <c r="O10" s="87">
        <f t="shared" si="4"/>
        <v>-7</v>
      </c>
      <c r="P10" s="33"/>
      <c r="Q10" s="21"/>
      <c r="R10" s="2"/>
    </row>
    <row r="11" spans="1:18" ht="12.95" customHeight="1">
      <c r="A11" s="156" t="s">
        <v>862</v>
      </c>
      <c r="B11" s="25" t="s">
        <v>64</v>
      </c>
      <c r="C11" s="156" t="s">
        <v>1297</v>
      </c>
      <c r="D11" s="156" t="s">
        <v>861</v>
      </c>
      <c r="E11" s="157">
        <v>3</v>
      </c>
      <c r="F11" s="163" t="s">
        <v>1113</v>
      </c>
      <c r="G11" s="89">
        <v>0</v>
      </c>
      <c r="H11" s="89">
        <v>0</v>
      </c>
      <c r="I11" s="87">
        <f t="shared" si="0"/>
        <v>0</v>
      </c>
      <c r="J11" s="89">
        <v>50</v>
      </c>
      <c r="K11" s="52">
        <v>50</v>
      </c>
      <c r="L11" s="52">
        <f t="shared" si="1"/>
        <v>0</v>
      </c>
      <c r="M11" s="87">
        <f t="shared" si="2"/>
        <v>50</v>
      </c>
      <c r="N11" s="87">
        <f t="shared" si="3"/>
        <v>50</v>
      </c>
      <c r="O11" s="87">
        <f t="shared" si="4"/>
        <v>0</v>
      </c>
      <c r="Q11" s="2"/>
      <c r="R11" s="2"/>
    </row>
    <row r="12" spans="1:18" ht="12.95" customHeight="1">
      <c r="A12" s="156" t="s">
        <v>864</v>
      </c>
      <c r="B12" s="25" t="s">
        <v>142</v>
      </c>
      <c r="C12" s="156" t="s">
        <v>1297</v>
      </c>
      <c r="D12" s="156" t="s">
        <v>861</v>
      </c>
      <c r="E12" s="157">
        <v>3</v>
      </c>
      <c r="F12" s="163" t="s">
        <v>1113</v>
      </c>
      <c r="G12" s="89">
        <v>36</v>
      </c>
      <c r="H12" s="89">
        <v>26</v>
      </c>
      <c r="I12" s="87">
        <f t="shared" si="0"/>
        <v>10</v>
      </c>
      <c r="J12" s="89">
        <v>0</v>
      </c>
      <c r="K12" s="52">
        <v>0</v>
      </c>
      <c r="L12" s="52">
        <f t="shared" si="1"/>
        <v>0</v>
      </c>
      <c r="M12" s="87">
        <f t="shared" si="2"/>
        <v>-36</v>
      </c>
      <c r="N12" s="87">
        <f t="shared" si="3"/>
        <v>-26</v>
      </c>
      <c r="O12" s="87">
        <f t="shared" si="4"/>
        <v>-10</v>
      </c>
      <c r="Q12" s="2"/>
      <c r="R12" s="2"/>
    </row>
    <row r="13" spans="1:18" ht="12.95" customHeight="1">
      <c r="A13" s="156" t="s">
        <v>866</v>
      </c>
      <c r="B13" s="25" t="s">
        <v>143</v>
      </c>
      <c r="C13" s="156" t="s">
        <v>1297</v>
      </c>
      <c r="D13" s="156" t="s">
        <v>865</v>
      </c>
      <c r="E13" s="157">
        <v>3</v>
      </c>
      <c r="F13" s="163" t="s">
        <v>1113</v>
      </c>
      <c r="G13" s="89">
        <v>100</v>
      </c>
      <c r="H13" s="89">
        <v>89</v>
      </c>
      <c r="I13" s="87">
        <f t="shared" si="0"/>
        <v>11</v>
      </c>
      <c r="J13" s="89">
        <v>100</v>
      </c>
      <c r="K13" s="52">
        <v>90</v>
      </c>
      <c r="L13" s="52">
        <f t="shared" si="1"/>
        <v>10</v>
      </c>
      <c r="M13" s="87">
        <f t="shared" si="2"/>
        <v>0</v>
      </c>
      <c r="N13" s="87">
        <f t="shared" si="3"/>
        <v>1</v>
      </c>
      <c r="O13" s="87">
        <f t="shared" si="4"/>
        <v>-1</v>
      </c>
      <c r="Q13" s="2"/>
      <c r="R13" s="2"/>
    </row>
    <row r="14" spans="1:18" ht="12.95" customHeight="1">
      <c r="A14" s="156" t="s">
        <v>868</v>
      </c>
      <c r="B14" s="25" t="s">
        <v>144</v>
      </c>
      <c r="C14" s="156" t="s">
        <v>1297</v>
      </c>
      <c r="D14" s="156" t="s">
        <v>867</v>
      </c>
      <c r="E14" s="157">
        <v>3</v>
      </c>
      <c r="F14" s="163" t="s">
        <v>1113</v>
      </c>
      <c r="G14" s="89">
        <v>46</v>
      </c>
      <c r="H14" s="89">
        <v>36</v>
      </c>
      <c r="I14" s="87">
        <f t="shared" si="0"/>
        <v>10</v>
      </c>
      <c r="J14" s="89">
        <v>46</v>
      </c>
      <c r="K14" s="52">
        <v>33</v>
      </c>
      <c r="L14" s="52">
        <f t="shared" si="1"/>
        <v>13</v>
      </c>
      <c r="M14" s="87">
        <f t="shared" si="2"/>
        <v>0</v>
      </c>
      <c r="N14" s="87">
        <f t="shared" si="3"/>
        <v>-3</v>
      </c>
      <c r="O14" s="87">
        <f t="shared" si="4"/>
        <v>3</v>
      </c>
      <c r="Q14" s="2"/>
      <c r="R14" s="2"/>
    </row>
    <row r="15" spans="1:18" ht="12.95" customHeight="1">
      <c r="A15" s="156" t="s">
        <v>870</v>
      </c>
      <c r="B15" s="25" t="s">
        <v>145</v>
      </c>
      <c r="C15" s="156" t="s">
        <v>1297</v>
      </c>
      <c r="D15" s="156" t="s">
        <v>869</v>
      </c>
      <c r="E15" s="157">
        <v>3</v>
      </c>
      <c r="F15" s="163" t="s">
        <v>1113</v>
      </c>
      <c r="G15" s="89">
        <v>0</v>
      </c>
      <c r="H15" s="89">
        <v>0</v>
      </c>
      <c r="I15" s="87">
        <f t="shared" si="0"/>
        <v>0</v>
      </c>
      <c r="J15" s="164">
        <v>0</v>
      </c>
      <c r="K15" s="128">
        <v>0</v>
      </c>
      <c r="L15" s="52">
        <f t="shared" si="1"/>
        <v>0</v>
      </c>
      <c r="M15" s="87">
        <f t="shared" si="2"/>
        <v>0</v>
      </c>
      <c r="N15" s="87">
        <f t="shared" si="3"/>
        <v>0</v>
      </c>
      <c r="O15" s="87">
        <f t="shared" si="4"/>
        <v>0</v>
      </c>
      <c r="Q15" s="2"/>
      <c r="R15" s="2"/>
    </row>
    <row r="16" spans="1:18" ht="12.95" customHeight="1">
      <c r="A16" s="156" t="s">
        <v>873</v>
      </c>
      <c r="B16" s="25" t="s">
        <v>176</v>
      </c>
      <c r="C16" s="156" t="s">
        <v>1297</v>
      </c>
      <c r="D16" s="156" t="s">
        <v>872</v>
      </c>
      <c r="E16" s="157">
        <v>3</v>
      </c>
      <c r="F16" s="163" t="s">
        <v>1113</v>
      </c>
      <c r="G16" s="89">
        <v>55</v>
      </c>
      <c r="H16" s="89">
        <v>38</v>
      </c>
      <c r="I16" s="87">
        <f t="shared" si="0"/>
        <v>17</v>
      </c>
      <c r="J16" s="89">
        <v>49</v>
      </c>
      <c r="K16" s="52">
        <v>46</v>
      </c>
      <c r="L16" s="52">
        <f t="shared" si="1"/>
        <v>3</v>
      </c>
      <c r="M16" s="87">
        <f t="shared" si="2"/>
        <v>-6</v>
      </c>
      <c r="N16" s="87">
        <f t="shared" si="3"/>
        <v>8</v>
      </c>
      <c r="O16" s="87">
        <f t="shared" si="4"/>
        <v>-14</v>
      </c>
      <c r="Q16" s="2"/>
      <c r="R16" s="2"/>
    </row>
    <row r="17" spans="1:18" ht="12.95" customHeight="1">
      <c r="A17" s="156" t="s">
        <v>1023</v>
      </c>
      <c r="B17" s="25" t="s">
        <v>327</v>
      </c>
      <c r="C17" s="156" t="s">
        <v>1297</v>
      </c>
      <c r="D17" s="156" t="s">
        <v>865</v>
      </c>
      <c r="E17" s="157">
        <v>3</v>
      </c>
      <c r="F17" s="163" t="s">
        <v>1113</v>
      </c>
      <c r="G17" s="89">
        <v>4</v>
      </c>
      <c r="H17" s="89">
        <v>4</v>
      </c>
      <c r="I17" s="87">
        <f t="shared" si="0"/>
        <v>0</v>
      </c>
      <c r="J17" s="89">
        <v>0</v>
      </c>
      <c r="K17" s="52">
        <v>0</v>
      </c>
      <c r="L17" s="52">
        <f t="shared" si="1"/>
        <v>0</v>
      </c>
      <c r="M17" s="87">
        <f t="shared" si="2"/>
        <v>-4</v>
      </c>
      <c r="N17" s="87">
        <f t="shared" si="3"/>
        <v>-4</v>
      </c>
      <c r="O17" s="87">
        <f t="shared" si="4"/>
        <v>0</v>
      </c>
      <c r="Q17" s="2"/>
      <c r="R17" s="2"/>
    </row>
    <row r="18" spans="1:18" ht="12.95" customHeight="1">
      <c r="A18" s="156" t="s">
        <v>866</v>
      </c>
      <c r="B18" s="25" t="s">
        <v>143</v>
      </c>
      <c r="C18" s="156" t="s">
        <v>1297</v>
      </c>
      <c r="D18" s="156" t="s">
        <v>865</v>
      </c>
      <c r="E18" s="157">
        <v>4</v>
      </c>
      <c r="F18" s="163" t="s">
        <v>1114</v>
      </c>
      <c r="G18" s="89">
        <v>113</v>
      </c>
      <c r="H18" s="89">
        <v>82</v>
      </c>
      <c r="I18" s="87">
        <f t="shared" si="0"/>
        <v>31</v>
      </c>
      <c r="J18" s="89">
        <v>113</v>
      </c>
      <c r="K18" s="52">
        <v>72</v>
      </c>
      <c r="L18" s="52">
        <f t="shared" si="1"/>
        <v>41</v>
      </c>
      <c r="M18" s="87">
        <f t="shared" si="2"/>
        <v>0</v>
      </c>
      <c r="N18" s="87">
        <f t="shared" si="3"/>
        <v>-10</v>
      </c>
      <c r="O18" s="87">
        <f t="shared" si="4"/>
        <v>10</v>
      </c>
      <c r="P18" s="33"/>
      <c r="Q18" s="2"/>
      <c r="R18" s="2"/>
    </row>
    <row r="19" spans="1:18" ht="12.95" customHeight="1">
      <c r="A19" s="156" t="s">
        <v>874</v>
      </c>
      <c r="B19" s="25" t="s">
        <v>212</v>
      </c>
      <c r="C19" s="156" t="s">
        <v>1297</v>
      </c>
      <c r="D19" s="156" t="s">
        <v>872</v>
      </c>
      <c r="E19" s="157">
        <v>4</v>
      </c>
      <c r="F19" s="163" t="s">
        <v>1114</v>
      </c>
      <c r="G19" s="89">
        <v>80</v>
      </c>
      <c r="H19" s="89">
        <v>80</v>
      </c>
      <c r="I19" s="87">
        <f t="shared" si="0"/>
        <v>0</v>
      </c>
      <c r="J19" s="89">
        <v>80</v>
      </c>
      <c r="K19" s="52">
        <v>80</v>
      </c>
      <c r="L19" s="52">
        <f t="shared" si="1"/>
        <v>0</v>
      </c>
      <c r="M19" s="87">
        <f t="shared" si="2"/>
        <v>0</v>
      </c>
      <c r="N19" s="87">
        <f t="shared" si="3"/>
        <v>0</v>
      </c>
      <c r="O19" s="87">
        <f t="shared" si="4"/>
        <v>0</v>
      </c>
      <c r="P19" s="33"/>
      <c r="Q19" s="2"/>
      <c r="R19" s="2"/>
    </row>
    <row r="20" spans="1:18" ht="12.95" customHeight="1">
      <c r="A20" s="156" t="s">
        <v>1023</v>
      </c>
      <c r="B20" s="25" t="s">
        <v>471</v>
      </c>
      <c r="C20" s="156" t="s">
        <v>1297</v>
      </c>
      <c r="D20" s="156" t="s">
        <v>865</v>
      </c>
      <c r="E20" s="157">
        <v>4</v>
      </c>
      <c r="F20" s="163" t="s">
        <v>1114</v>
      </c>
      <c r="G20" s="89">
        <v>0</v>
      </c>
      <c r="H20" s="89">
        <v>0</v>
      </c>
      <c r="I20" s="87">
        <f t="shared" si="0"/>
        <v>0</v>
      </c>
      <c r="J20" s="89">
        <v>4</v>
      </c>
      <c r="K20" s="52">
        <v>4</v>
      </c>
      <c r="L20" s="52">
        <f t="shared" si="1"/>
        <v>0</v>
      </c>
      <c r="M20" s="87">
        <f t="shared" si="2"/>
        <v>4</v>
      </c>
      <c r="N20" s="87">
        <f t="shared" si="3"/>
        <v>4</v>
      </c>
      <c r="O20" s="87">
        <f t="shared" si="4"/>
        <v>0</v>
      </c>
      <c r="P20" s="33"/>
      <c r="Q20" s="2"/>
      <c r="R20" s="2"/>
    </row>
    <row r="21" spans="1:18" ht="12.95" customHeight="1">
      <c r="A21" s="156" t="s">
        <v>1024</v>
      </c>
      <c r="B21" s="25" t="s">
        <v>372</v>
      </c>
      <c r="C21" s="156" t="s">
        <v>1297</v>
      </c>
      <c r="D21" s="156" t="s">
        <v>869</v>
      </c>
      <c r="E21" s="157">
        <v>4</v>
      </c>
      <c r="F21" s="163" t="s">
        <v>1114</v>
      </c>
      <c r="G21" s="89">
        <v>19</v>
      </c>
      <c r="H21" s="89">
        <v>19</v>
      </c>
      <c r="I21" s="87">
        <f t="shared" si="0"/>
        <v>0</v>
      </c>
      <c r="J21" s="89">
        <v>19</v>
      </c>
      <c r="K21" s="52">
        <v>19</v>
      </c>
      <c r="L21" s="52">
        <f t="shared" si="1"/>
        <v>0</v>
      </c>
      <c r="M21" s="87">
        <f t="shared" si="2"/>
        <v>0</v>
      </c>
      <c r="N21" s="87">
        <f t="shared" si="3"/>
        <v>0</v>
      </c>
      <c r="O21" s="87">
        <f t="shared" si="4"/>
        <v>0</v>
      </c>
      <c r="P21" s="33"/>
      <c r="Q21" s="2"/>
      <c r="R21" s="2"/>
    </row>
    <row r="22" spans="1:18" ht="12.95" customHeight="1">
      <c r="A22" s="156" t="s">
        <v>862</v>
      </c>
      <c r="B22" s="46" t="s">
        <v>64</v>
      </c>
      <c r="C22" s="156" t="s">
        <v>1297</v>
      </c>
      <c r="D22" s="156" t="s">
        <v>861</v>
      </c>
      <c r="E22" s="157">
        <v>5</v>
      </c>
      <c r="F22" s="140" t="s">
        <v>1307</v>
      </c>
      <c r="G22" s="60">
        <v>6</v>
      </c>
      <c r="H22" s="60">
        <v>0</v>
      </c>
      <c r="I22" s="60">
        <f t="shared" si="0"/>
        <v>6</v>
      </c>
      <c r="J22" s="60">
        <v>6</v>
      </c>
      <c r="K22" s="60">
        <v>0</v>
      </c>
      <c r="L22" s="60">
        <f t="shared" si="1"/>
        <v>6</v>
      </c>
      <c r="M22" s="87">
        <f t="shared" si="2"/>
        <v>0</v>
      </c>
      <c r="N22" s="87">
        <f t="shared" si="3"/>
        <v>0</v>
      </c>
      <c r="O22" s="87">
        <f t="shared" si="4"/>
        <v>0</v>
      </c>
      <c r="P22" s="33"/>
      <c r="Q22" s="45"/>
    </row>
    <row r="23" spans="1:18" ht="12.95" customHeight="1">
      <c r="A23" s="156" t="s">
        <v>866</v>
      </c>
      <c r="B23" s="46" t="s">
        <v>143</v>
      </c>
      <c r="C23" s="156" t="s">
        <v>1297</v>
      </c>
      <c r="D23" s="156" t="s">
        <v>865</v>
      </c>
      <c r="E23" s="157">
        <v>5</v>
      </c>
      <c r="F23" s="140" t="s">
        <v>1307</v>
      </c>
      <c r="G23" s="60">
        <v>0</v>
      </c>
      <c r="H23" s="60">
        <v>0</v>
      </c>
      <c r="I23" s="60">
        <f t="shared" si="0"/>
        <v>0</v>
      </c>
      <c r="J23" s="60">
        <v>51</v>
      </c>
      <c r="K23" s="60">
        <v>39</v>
      </c>
      <c r="L23" s="60">
        <f t="shared" si="1"/>
        <v>12</v>
      </c>
      <c r="M23" s="87">
        <f t="shared" si="2"/>
        <v>51</v>
      </c>
      <c r="N23" s="87">
        <f t="shared" si="3"/>
        <v>39</v>
      </c>
      <c r="O23" s="87">
        <f t="shared" si="4"/>
        <v>12</v>
      </c>
      <c r="P23" s="33"/>
      <c r="Q23" s="45"/>
    </row>
    <row r="24" spans="1:18" ht="12.95" customHeight="1">
      <c r="A24" s="156" t="s">
        <v>864</v>
      </c>
      <c r="B24" s="165" t="s">
        <v>142</v>
      </c>
      <c r="C24" s="156" t="s">
        <v>1297</v>
      </c>
      <c r="D24" s="156" t="s">
        <v>861</v>
      </c>
      <c r="E24" s="157">
        <v>6</v>
      </c>
      <c r="F24" s="140" t="s">
        <v>1306</v>
      </c>
      <c r="G24" s="60">
        <v>0</v>
      </c>
      <c r="H24" s="60">
        <v>0</v>
      </c>
      <c r="I24" s="60">
        <f t="shared" si="0"/>
        <v>0</v>
      </c>
      <c r="J24" s="60">
        <v>36</v>
      </c>
      <c r="K24" s="60">
        <v>26</v>
      </c>
      <c r="L24" s="60">
        <f t="shared" si="1"/>
        <v>10</v>
      </c>
      <c r="M24" s="87">
        <f t="shared" si="2"/>
        <v>36</v>
      </c>
      <c r="N24" s="87">
        <f t="shared" si="3"/>
        <v>26</v>
      </c>
      <c r="O24" s="87">
        <f t="shared" si="4"/>
        <v>10</v>
      </c>
      <c r="P24" s="45"/>
      <c r="Q24" s="45"/>
    </row>
  </sheetData>
  <autoFilter ref="A2:R24">
    <sortState ref="A3:R24">
      <sortCondition ref="E2:E24"/>
    </sortState>
  </autoFilter>
  <phoneticPr fontId="8"/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集計表</vt:lpstr>
      <vt:lpstr>全体表</vt:lpstr>
      <vt:lpstr>集計</vt:lpstr>
      <vt:lpstr>神戸</vt:lpstr>
      <vt:lpstr>阪神</vt:lpstr>
      <vt:lpstr>東播磨</vt:lpstr>
      <vt:lpstr>北播磨</vt:lpstr>
      <vt:lpstr>播磨姫路</vt:lpstr>
      <vt:lpstr>但馬</vt:lpstr>
      <vt:lpstr>丹波</vt:lpstr>
      <vt:lpstr>淡路</vt:lpstr>
      <vt:lpstr>阪神（非）</vt:lpstr>
      <vt:lpstr>神戸（非）</vt:lpstr>
      <vt:lpstr>東播磨!Print_Area</vt:lpstr>
      <vt:lpstr>阪神!Print_Titles</vt:lpstr>
      <vt:lpstr>神戸!Print_Titles</vt:lpstr>
      <vt:lpstr>東播磨!Print_Titles</vt:lpstr>
      <vt:lpstr>播磨姫路!Print_Titles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2020-03-03T10:28:35Z</cp:lastPrinted>
  <dcterms:created xsi:type="dcterms:W3CDTF">2020-01-27T08:23:02Z</dcterms:created>
  <dcterms:modified xsi:type="dcterms:W3CDTF">2020-06-23T00:06:20Z</dcterms:modified>
</cp:coreProperties>
</file>