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BFE3278B-AD53-4DB3-9D3A-E25CC5EF5942}" xr6:coauthVersionLast="47" xr6:coauthVersionMax="47" xr10:uidLastSave="{00000000-0000-0000-0000-000000000000}"/>
  <bookViews>
    <workbookView xWindow="28680" yWindow="-120" windowWidth="29040" windowHeight="15720" xr2:uid="{00000000-000D-0000-FFFF-FFFF00000000}"/>
  </bookViews>
  <sheets>
    <sheet name="参考様式１" sheetId="3" r:id="rId1"/>
    <sheet name="参考様式２" sheetId="4" r:id="rId2"/>
    <sheet name="園長経歴" sheetId="7" r:id="rId3"/>
    <sheet name="学級担任" sheetId="13" r:id="rId4"/>
    <sheet name="参考様式３" sheetId="1" r:id="rId5"/>
    <sheet name="各室別面積表" sheetId="6" r:id="rId6"/>
    <sheet name="Sheet2" sheetId="2" state="hidden" r:id="rId7"/>
    <sheet name="各室等の状況" sheetId="11" r:id="rId8"/>
    <sheet name="設備の概要" sheetId="9" r:id="rId9"/>
    <sheet name="運営の状況" sheetId="10" r:id="rId10"/>
  </sheets>
  <definedNames>
    <definedName name="_xlnm.Print_Area" localSheetId="9">運営の状況!$A$1:$V$113</definedName>
    <definedName name="_xlnm.Print_Area" localSheetId="2">園長経歴!$A$1:$N$149</definedName>
    <definedName name="_xlnm.Print_Area" localSheetId="5">各室別面積表!$A$1:$J$61</definedName>
    <definedName name="_xlnm.Print_Area" localSheetId="3">学級担任!$A$1:$I$74</definedName>
    <definedName name="_xlnm.Print_Area" localSheetId="0">参考様式１!$A$1:$P$14</definedName>
    <definedName name="_xlnm.Print_Area" localSheetId="1">参考様式２!$A$1:$S$73</definedName>
    <definedName name="_xlnm.Print_Area" localSheetId="4">参考様式３!$A$1:$Q$50</definedName>
    <definedName name="_xlnm.Print_Area" localSheetId="8">設備の概要!$A$1:$E$56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 l="1"/>
  <c r="K10" i="3"/>
  <c r="L11" i="3"/>
  <c r="L10" i="3"/>
  <c r="L9" i="3"/>
  <c r="H56" i="13" l="1"/>
  <c r="E56" i="13" l="1"/>
  <c r="D56" i="13"/>
  <c r="H54" i="11" l="1"/>
  <c r="G6" i="13" l="1"/>
  <c r="B40" i="13" l="1"/>
  <c r="A40" i="13"/>
  <c r="D47" i="13" l="1"/>
  <c r="E47" i="13"/>
  <c r="E48" i="13"/>
  <c r="G6" i="11"/>
  <c r="H47" i="13" l="1"/>
  <c r="G47" i="13"/>
  <c r="L31" i="13"/>
  <c r="L30" i="13"/>
  <c r="L29" i="13"/>
  <c r="L28" i="13"/>
  <c r="L27" i="13"/>
  <c r="L25" i="13"/>
  <c r="L24" i="13"/>
  <c r="L23" i="13"/>
  <c r="L22" i="13"/>
  <c r="L21" i="13"/>
  <c r="L19" i="13"/>
  <c r="L18" i="13"/>
  <c r="L17" i="13"/>
  <c r="L16" i="13"/>
  <c r="L15" i="13"/>
  <c r="F32" i="13"/>
  <c r="F26" i="13"/>
  <c r="F20" i="13"/>
  <c r="E32" i="13"/>
  <c r="E26" i="13"/>
  <c r="E20" i="13"/>
  <c r="C31" i="13"/>
  <c r="C30" i="13"/>
  <c r="C29" i="13"/>
  <c r="C28" i="13"/>
  <c r="C27" i="13"/>
  <c r="C25" i="13"/>
  <c r="C24" i="13"/>
  <c r="C23" i="13"/>
  <c r="C22" i="13"/>
  <c r="C21" i="13"/>
  <c r="C19" i="13"/>
  <c r="D19" i="13" s="1"/>
  <c r="K19" i="13" s="1"/>
  <c r="C18" i="13"/>
  <c r="D18" i="13" s="1"/>
  <c r="K18" i="13" s="1"/>
  <c r="C17" i="13"/>
  <c r="C16" i="13"/>
  <c r="D16" i="13" s="1"/>
  <c r="K16" i="13" s="1"/>
  <c r="C15" i="13"/>
  <c r="D15" i="13" s="1"/>
  <c r="D7" i="9"/>
  <c r="D6" i="9"/>
  <c r="I39" i="6"/>
  <c r="I37" i="6"/>
  <c r="H37" i="6"/>
  <c r="I36" i="6"/>
  <c r="H36" i="6"/>
  <c r="I35" i="6"/>
  <c r="H35" i="6"/>
  <c r="I34" i="6"/>
  <c r="H34" i="6"/>
  <c r="I33" i="6"/>
  <c r="H33" i="6"/>
  <c r="I31" i="6"/>
  <c r="H31" i="6"/>
  <c r="I30" i="6"/>
  <c r="H30" i="6"/>
  <c r="I29" i="6"/>
  <c r="H29" i="6"/>
  <c r="I28" i="6"/>
  <c r="H28" i="6"/>
  <c r="I27" i="6"/>
  <c r="H27" i="6"/>
  <c r="I25" i="6"/>
  <c r="H25" i="6"/>
  <c r="I24" i="6"/>
  <c r="H24" i="6"/>
  <c r="I23" i="6"/>
  <c r="H23" i="6"/>
  <c r="I22" i="6"/>
  <c r="H22" i="6"/>
  <c r="I21" i="6"/>
  <c r="H21" i="6"/>
  <c r="I16" i="6"/>
  <c r="H16" i="6"/>
  <c r="I15" i="6"/>
  <c r="H15" i="6"/>
  <c r="I13" i="6"/>
  <c r="H13" i="6"/>
  <c r="I12" i="6"/>
  <c r="H12" i="6"/>
  <c r="I10" i="6"/>
  <c r="H10" i="6"/>
  <c r="I9" i="6"/>
  <c r="H9" i="6"/>
  <c r="E33" i="13" l="1"/>
  <c r="K15" i="13"/>
  <c r="D29" i="13"/>
  <c r="K29" i="13" s="1"/>
  <c r="D21" i="13"/>
  <c r="D25" i="13"/>
  <c r="K25" i="13" s="1"/>
  <c r="D30" i="13"/>
  <c r="K30" i="13" s="1"/>
  <c r="D22" i="13"/>
  <c r="K22" i="13" s="1"/>
  <c r="D27" i="13"/>
  <c r="D31" i="13"/>
  <c r="K31" i="13" s="1"/>
  <c r="D24" i="13"/>
  <c r="K24" i="13" s="1"/>
  <c r="D23" i="13"/>
  <c r="K23" i="13" s="1"/>
  <c r="D28" i="13"/>
  <c r="K28" i="13" s="1"/>
  <c r="L32" i="13"/>
  <c r="D17" i="13"/>
  <c r="K17" i="13" s="1"/>
  <c r="L26" i="13"/>
  <c r="L20" i="13"/>
  <c r="F33" i="13"/>
  <c r="Q44" i="1"/>
  <c r="I18" i="11"/>
  <c r="H48" i="11"/>
  <c r="E42" i="1" s="1"/>
  <c r="H47" i="11"/>
  <c r="H46" i="11"/>
  <c r="E40" i="1" s="1"/>
  <c r="H45" i="11"/>
  <c r="E39" i="1" s="1"/>
  <c r="H44" i="11"/>
  <c r="E38" i="1" s="1"/>
  <c r="H43" i="11"/>
  <c r="E37" i="1" s="1"/>
  <c r="H42" i="11"/>
  <c r="E36" i="1" s="1"/>
  <c r="H41" i="11"/>
  <c r="E35" i="1" s="1"/>
  <c r="H40" i="11"/>
  <c r="E34" i="1" s="1"/>
  <c r="H39" i="11"/>
  <c r="E33" i="1" s="1"/>
  <c r="H38" i="11"/>
  <c r="E32" i="1" s="1"/>
  <c r="H37" i="11"/>
  <c r="E31" i="1" s="1"/>
  <c r="H36" i="11"/>
  <c r="E30" i="1" s="1"/>
  <c r="D26" i="13" l="1"/>
  <c r="K26" i="13" s="1"/>
  <c r="D20" i="13"/>
  <c r="D32" i="13"/>
  <c r="K32" i="13" s="1"/>
  <c r="K27" i="13"/>
  <c r="K21" i="13"/>
  <c r="L33" i="13"/>
  <c r="P37" i="1"/>
  <c r="E23" i="1"/>
  <c r="E22" i="1"/>
  <c r="E20" i="1"/>
  <c r="M37" i="6"/>
  <c r="M36" i="6"/>
  <c r="M35" i="6"/>
  <c r="M34" i="6"/>
  <c r="M33" i="6"/>
  <c r="M31" i="6"/>
  <c r="M30" i="6"/>
  <c r="M29" i="6"/>
  <c r="M28" i="6"/>
  <c r="M27" i="6"/>
  <c r="M25" i="6"/>
  <c r="M24" i="6"/>
  <c r="M23" i="6"/>
  <c r="M22" i="6"/>
  <c r="M21" i="6"/>
  <c r="M16" i="6"/>
  <c r="M15" i="6"/>
  <c r="M13" i="6"/>
  <c r="M12" i="6"/>
  <c r="M10" i="6"/>
  <c r="M9" i="6"/>
  <c r="N12" i="3"/>
  <c r="D33" i="13" l="1"/>
  <c r="K33" i="13" s="1"/>
  <c r="M26" i="6"/>
  <c r="K20" i="13"/>
  <c r="M11" i="6"/>
  <c r="M14" i="6"/>
  <c r="M17" i="6"/>
  <c r="M32" i="6"/>
  <c r="M38" i="6"/>
  <c r="M45" i="6" l="1"/>
  <c r="M46" i="6" s="1"/>
  <c r="E52" i="6" s="1"/>
  <c r="F37" i="1" s="1"/>
  <c r="C23" i="1" l="1"/>
  <c r="C22" i="1"/>
  <c r="C20" i="1"/>
  <c r="C18" i="1"/>
  <c r="D19" i="1" s="1"/>
  <c r="P19" i="1" s="1"/>
  <c r="C16" i="1"/>
  <c r="C14" i="1"/>
  <c r="F42" i="1" l="1"/>
  <c r="F41" i="1"/>
  <c r="F40" i="1"/>
  <c r="F39" i="1"/>
  <c r="F38" i="1"/>
  <c r="F35" i="1"/>
  <c r="F34" i="1"/>
  <c r="F33" i="1"/>
  <c r="L39" i="6" l="1"/>
  <c r="G38" i="6"/>
  <c r="C32" i="13" s="1"/>
  <c r="E38" i="6"/>
  <c r="D38" i="6"/>
  <c r="L37" i="6"/>
  <c r="L36" i="6"/>
  <c r="L35" i="6"/>
  <c r="L34" i="6"/>
  <c r="L33" i="6"/>
  <c r="G32" i="6"/>
  <c r="C26" i="13" s="1"/>
  <c r="E32" i="6"/>
  <c r="D32" i="6"/>
  <c r="L31" i="6"/>
  <c r="L30" i="6"/>
  <c r="L29" i="6"/>
  <c r="L28" i="6"/>
  <c r="L27" i="6"/>
  <c r="G26" i="6"/>
  <c r="C20" i="13" s="1"/>
  <c r="E26" i="6"/>
  <c r="D26" i="6"/>
  <c r="L25" i="6"/>
  <c r="L24" i="6"/>
  <c r="L23" i="6"/>
  <c r="L22" i="6"/>
  <c r="L21" i="6"/>
  <c r="G17" i="6"/>
  <c r="E17" i="6"/>
  <c r="F32" i="1" s="1"/>
  <c r="P32" i="1" s="1"/>
  <c r="D17" i="6"/>
  <c r="L16" i="6"/>
  <c r="L15" i="6"/>
  <c r="G14" i="6"/>
  <c r="E14" i="6"/>
  <c r="F31" i="1" s="1"/>
  <c r="D14" i="6"/>
  <c r="L13" i="6"/>
  <c r="L12" i="6"/>
  <c r="G11" i="6"/>
  <c r="E11" i="6"/>
  <c r="F30" i="1" s="1"/>
  <c r="D11" i="6"/>
  <c r="L10" i="6"/>
  <c r="L9" i="6"/>
  <c r="F36" i="1" l="1"/>
  <c r="C33" i="13"/>
  <c r="D46" i="6"/>
  <c r="I17" i="11" s="1"/>
  <c r="L14" i="6"/>
  <c r="L11" i="6"/>
  <c r="L17" i="6"/>
  <c r="L26" i="6"/>
  <c r="L32" i="6"/>
  <c r="L38" i="6"/>
  <c r="L45" i="6" l="1"/>
  <c r="F43" i="1" s="1"/>
  <c r="B9" i="4" l="1"/>
  <c r="B11" i="4" s="1"/>
  <c r="B13" i="4" s="1"/>
  <c r="B15" i="4" s="1"/>
  <c r="B17" i="4" s="1"/>
  <c r="B19" i="4" s="1"/>
  <c r="B21" i="4" s="1"/>
  <c r="B23" i="4" s="1"/>
  <c r="B25" i="4" s="1"/>
  <c r="B27" i="4" s="1"/>
  <c r="B29" i="4" s="1"/>
  <c r="B31" i="4" s="1"/>
  <c r="B33" i="4" s="1"/>
  <c r="B35" i="4" s="1"/>
  <c r="B37" i="4" s="1"/>
  <c r="B39" i="4" s="1"/>
  <c r="B41" i="4" s="1"/>
  <c r="B43" i="4" s="1"/>
  <c r="B45" i="4" s="1"/>
  <c r="I12" i="3"/>
  <c r="F12" i="3"/>
  <c r="C12" i="3"/>
  <c r="R11" i="3"/>
  <c r="O11" i="3"/>
  <c r="R10" i="3"/>
  <c r="O10" i="3"/>
  <c r="R9" i="3"/>
  <c r="K9" i="3"/>
  <c r="R8" i="3"/>
  <c r="L8" i="3"/>
  <c r="O8" i="3" s="1"/>
  <c r="R7" i="3"/>
  <c r="L7" i="3"/>
  <c r="O7" i="3" s="1"/>
  <c r="R6" i="3"/>
  <c r="L6" i="3"/>
  <c r="O6" i="3" s="1"/>
  <c r="K12" i="3" l="1"/>
  <c r="O12" i="3"/>
  <c r="B6" i="13" s="1"/>
  <c r="L12" i="3"/>
  <c r="F44" i="1"/>
  <c r="P36" i="1"/>
  <c r="P44" i="1" s="1"/>
  <c r="L31" i="1"/>
  <c r="L44" i="1" s="1"/>
  <c r="H30" i="1"/>
  <c r="H44" i="1" s="1"/>
  <c r="L17" i="1" l="1"/>
  <c r="L24" i="1" s="1"/>
  <c r="L45" i="1" s="1"/>
  <c r="L46" i="1" s="1"/>
  <c r="L47" i="1" s="1"/>
  <c r="H17" i="1"/>
  <c r="H24" i="1" s="1"/>
  <c r="H45" i="1" s="1"/>
  <c r="H46" i="1" s="1"/>
  <c r="H47" i="1" s="1"/>
  <c r="D21" i="1"/>
  <c r="P21" i="1" s="1"/>
  <c r="E24" i="1"/>
  <c r="C24" i="1"/>
  <c r="D15" i="1"/>
  <c r="S17" i="1" s="1"/>
  <c r="F15" i="1" l="1"/>
  <c r="F21" i="1"/>
  <c r="N19" i="2"/>
  <c r="Q19" i="1"/>
  <c r="N20" i="2"/>
  <c r="D24" i="1"/>
  <c r="P24" i="1"/>
  <c r="P45" i="1" s="1"/>
  <c r="P46" i="1" s="1"/>
  <c r="P47" i="1" s="1"/>
  <c r="F24" i="1" l="1"/>
  <c r="F45" i="1" s="1"/>
  <c r="F46" i="1" s="1"/>
  <c r="F47" i="1" s="1"/>
  <c r="N21" i="2"/>
  <c r="Q24" i="1" s="1"/>
  <c r="Q45" i="1" s="1"/>
  <c r="Q46" i="1" s="1"/>
  <c r="Q47" i="1" s="1"/>
</calcChain>
</file>

<file path=xl/sharedStrings.xml><?xml version="1.0" encoding="utf-8"?>
<sst xmlns="http://schemas.openxmlformats.org/spreadsheetml/2006/main" count="809" uniqueCount="484">
  <si>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</si>
  <si>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</si>
  <si>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</si>
  <si>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</si>
  <si>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</si>
  <si>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</si>
  <si>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</si>
  <si>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</si>
  <si>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</si>
  <si>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</si>
  <si>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</si>
  <si>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</si>
  <si>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</si>
  <si>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</si>
  <si>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</si>
  <si>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</si>
  <si>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</si>
  <si>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</si>
  <si>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</si>
  <si>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</si>
  <si>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</si>
  <si>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</si>
  <si>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</si>
  <si>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</si>
  <si>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</si>
  <si>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</si>
  <si>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</si>
  <si>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④（＝⑥＋⑦＋⑧）</t>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</si>
  <si>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</si>
  <si>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</si>
  <si>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</si>
  <si>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⑥（＝人数×1.65㎡）</t>
    <rPh sb="3" eb="5">
      <t>ニンズウ</t>
    </rPh>
    <phoneticPr fontId="2"/>
  </si>
  <si>
    <t>⑦（＝人数×3.3㎡）</t>
    <rPh sb="3" eb="5">
      <t>ニンズウ</t>
    </rPh>
    <phoneticPr fontId="2"/>
  </si>
  <si>
    <t>⑧（＝②×1.98㎡）</t>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</si>
  <si>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</si>
  <si>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</si>
  <si>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</si>
  <si>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</si>
  <si>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</si>
  <si>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⑤３～５歳児</t>
    <rPh sb="4" eb="6">
      <t>サイジ</t>
    </rPh>
    <phoneticPr fontId="2"/>
  </si>
  <si>
    <t>④０～２歳児</t>
    <rPh sb="4" eb="6">
      <t>サイジ</t>
    </rPh>
    <phoneticPr fontId="2"/>
  </si>
  <si>
    <t>右の⑥～⑧の面積の合計</t>
    <rPh sb="0" eb="1">
      <t>ミギ</t>
    </rPh>
    <rPh sb="6" eb="8">
      <t>メンセキ</t>
    </rPh>
    <rPh sb="9" eb="11">
      <t>ゴウケイ</t>
    </rPh>
    <phoneticPr fontId="2"/>
  </si>
  <si>
    <t>２学級
以上</t>
    <rPh sb="1" eb="3">
      <t>ガッキュウ</t>
    </rPh>
    <rPh sb="4" eb="6">
      <t>イジョウ</t>
    </rPh>
    <phoneticPr fontId="2"/>
  </si>
  <si>
    <t>⑤学級数に応じた面積</t>
    <rPh sb="1" eb="4">
      <t>ガッキュウスウ</t>
    </rPh>
    <rPh sb="5" eb="6">
      <t>オウ</t>
    </rPh>
    <rPh sb="8" eb="10">
      <t>メンセキ</t>
    </rPh>
    <phoneticPr fontId="2"/>
  </si>
  <si>
    <t>園　　　　　舎</t>
    <rPh sb="0" eb="1">
      <t>エン</t>
    </rPh>
    <rPh sb="6" eb="7">
      <t>シャ</t>
    </rPh>
    <phoneticPr fontId="2"/>
  </si>
  <si>
    <t>⑨２歳児</t>
    <rPh sb="2" eb="4">
      <t>サイジ</t>
    </rPh>
    <phoneticPr fontId="2"/>
  </si>
  <si>
    <t>⑩３～５歳児</t>
    <rPh sb="4" eb="6">
      <t>サイジ</t>
    </rPh>
    <phoneticPr fontId="2"/>
  </si>
  <si>
    <t>⑪</t>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</si>
  <si>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</si>
  <si>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</si>
  <si>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</si>
  <si>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</si>
  <si>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⑫</t>
    <phoneticPr fontId="2"/>
  </si>
  <si>
    <t>園　　　　　庭</t>
    <rPh sb="0" eb="1">
      <t>エン</t>
    </rPh>
    <rPh sb="6" eb="7">
      <t>ニワ</t>
    </rPh>
    <phoneticPr fontId="2"/>
  </si>
  <si>
    <t>⑨（＝②×3.3㎡）</t>
    <phoneticPr fontId="2"/>
  </si>
  <si>
    <t>⑩</t>
    <phoneticPr fontId="2"/>
  </si>
  <si>
    <t>⑪</t>
    <phoneticPr fontId="2"/>
  </si>
  <si>
    <t>次の⑪又は⑫の大きい方の面積</t>
    <rPh sb="0" eb="1">
      <t>ツギ</t>
    </rPh>
    <rPh sb="3" eb="4">
      <t>マタ</t>
    </rPh>
    <rPh sb="7" eb="8">
      <t>オオ</t>
    </rPh>
    <rPh sb="10" eb="11">
      <t>ホウ</t>
    </rPh>
    <rPh sb="12" eb="14">
      <t>メンセキ</t>
    </rPh>
    <phoneticPr fontId="2"/>
  </si>
  <si>
    <t>⑪又は⑫の
大きい方</t>
    <rPh sb="1" eb="2">
      <t>マタ</t>
    </rPh>
    <rPh sb="6" eb="7">
      <t>オオ</t>
    </rPh>
    <rPh sb="9" eb="10">
      <t>ホウ</t>
    </rPh>
    <phoneticPr fontId="2"/>
  </si>
  <si>
    <t>⑫</t>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</si>
  <si>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</si>
  <si>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</si>
  <si>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</si>
  <si>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</si>
  <si>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</si>
  <si>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</si>
  <si>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</si>
  <si>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</si>
  <si>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</si>
  <si>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</si>
  <si>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</si>
  <si>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</si>
  <si>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</si>
  <si>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</si>
  <si>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</si>
  <si>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</si>
  <si>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</si>
  <si>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</si>
  <si>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</si>
  <si>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</si>
  <si>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</si>
  <si>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</si>
  <si>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</si>
  <si>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【幼保連携型認定こども園用】</t>
    <rPh sb="1" eb="3">
      <t>ヨウホ</t>
    </rPh>
    <rPh sb="3" eb="5">
      <t>レンケイ</t>
    </rPh>
    <rPh sb="5" eb="6">
      <t>ガタ</t>
    </rPh>
    <rPh sb="6" eb="8">
      <t>ニンテイ</t>
    </rPh>
    <rPh sb="11" eb="12">
      <t>エン</t>
    </rPh>
    <rPh sb="12" eb="13">
      <t>ヨウ</t>
    </rPh>
    <phoneticPr fontId="2"/>
  </si>
  <si>
    <t>（参考様式１：職員配置計算表）</t>
    <rPh sb="1" eb="3">
      <t>サンコウ</t>
    </rPh>
    <rPh sb="3" eb="5">
      <t>ヨウシキ</t>
    </rPh>
    <rPh sb="7" eb="9">
      <t>ショクイン</t>
    </rPh>
    <rPh sb="9" eb="11">
      <t>ハイチ</t>
    </rPh>
    <rPh sb="11" eb="14">
      <t>ケイサンヒョウ</t>
    </rPh>
    <phoneticPr fontId="11"/>
  </si>
  <si>
    <t>子どもの数</t>
    <rPh sb="0" eb="1">
      <t>コ</t>
    </rPh>
    <rPh sb="4" eb="5">
      <t>カズ</t>
    </rPh>
    <phoneticPr fontId="11"/>
  </si>
  <si>
    <t>子どもの数の内訳</t>
    <rPh sb="0" eb="1">
      <t>コ</t>
    </rPh>
    <rPh sb="4" eb="5">
      <t>カズ</t>
    </rPh>
    <rPh sb="6" eb="8">
      <t>ウチワケ</t>
    </rPh>
    <phoneticPr fontId="11"/>
  </si>
  <si>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1"/>
  </si>
  <si>
    <t>教育標準時間認定（１号）</t>
    <rPh sb="0" eb="2">
      <t>キョウイク</t>
    </rPh>
    <rPh sb="2" eb="4">
      <t>ヒョウジュン</t>
    </rPh>
    <rPh sb="4" eb="6">
      <t>ジカン</t>
    </rPh>
    <rPh sb="6" eb="8">
      <t>ニンテイ</t>
    </rPh>
    <rPh sb="10" eb="11">
      <t>ゴウ</t>
    </rPh>
    <phoneticPr fontId="11"/>
  </si>
  <si>
    <t>チェック</t>
    <phoneticPr fontId="11"/>
  </si>
  <si>
    <t>０歳児</t>
    <rPh sb="1" eb="3">
      <t>サイジ</t>
    </rPh>
    <phoneticPr fontId="11"/>
  </si>
  <si>
    <t>人</t>
    <rPh sb="0" eb="1">
      <t>ニン</t>
    </rPh>
    <phoneticPr fontId="11"/>
  </si>
  <si>
    <t>３号認定</t>
    <rPh sb="1" eb="2">
      <t>ゴウ</t>
    </rPh>
    <rPh sb="2" eb="4">
      <t>ニンテイ</t>
    </rPh>
    <phoneticPr fontId="11"/>
  </si>
  <si>
    <t>１歳児</t>
    <rPh sb="1" eb="3">
      <t>サイジ</t>
    </rPh>
    <phoneticPr fontId="11"/>
  </si>
  <si>
    <t>２歳児</t>
    <rPh sb="1" eb="3">
      <t>サイジ</t>
    </rPh>
    <phoneticPr fontId="11"/>
  </si>
  <si>
    <t>３歳児</t>
    <rPh sb="1" eb="3">
      <t>サイジ</t>
    </rPh>
    <phoneticPr fontId="11"/>
  </si>
  <si>
    <t>２号認定</t>
    <rPh sb="1" eb="2">
      <t>ゴウ</t>
    </rPh>
    <rPh sb="2" eb="4">
      <t>ニンテイ</t>
    </rPh>
    <phoneticPr fontId="11"/>
  </si>
  <si>
    <t>１号認定</t>
    <rPh sb="1" eb="2">
      <t>ゴウ</t>
    </rPh>
    <rPh sb="2" eb="4">
      <t>ニンテイ</t>
    </rPh>
    <phoneticPr fontId="11"/>
  </si>
  <si>
    <t>４歳児</t>
    <rPh sb="1" eb="3">
      <t>サイジ</t>
    </rPh>
    <phoneticPr fontId="11"/>
  </si>
  <si>
    <t>５歳児</t>
    <rPh sb="1" eb="3">
      <t>サイジ</t>
    </rPh>
    <phoneticPr fontId="11"/>
  </si>
  <si>
    <t>計</t>
    <rPh sb="0" eb="1">
      <t>ケイ</t>
    </rPh>
    <phoneticPr fontId="11"/>
  </si>
  <si>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</si>
  <si>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</si>
  <si>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</si>
  <si>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</si>
  <si>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</si>
  <si>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</si>
  <si>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</si>
  <si>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</si>
  <si>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</si>
  <si>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</si>
  <si>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</si>
  <si>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</si>
  <si>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</si>
  <si>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</si>
  <si>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</si>
  <si>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</si>
  <si>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</si>
  <si>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</si>
  <si>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</si>
  <si>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</si>
  <si>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</si>
  <si>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</si>
  <si>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</si>
  <si>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</si>
  <si>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</si>
  <si>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</si>
  <si>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</si>
  <si>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</si>
  <si>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</si>
  <si>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</si>
  <si>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</si>
  <si>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</si>
  <si>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日</t>
    <rPh sb="0" eb="1">
      <t>ニチ</t>
    </rPh>
    <phoneticPr fontId="2"/>
  </si>
  <si>
    <t>教育標準時間認定</t>
    <rPh sb="0" eb="2">
      <t>キョウイク</t>
    </rPh>
    <rPh sb="2" eb="4">
      <t>ヒョウジュン</t>
    </rPh>
    <rPh sb="4" eb="6">
      <t>ジカン</t>
    </rPh>
    <rPh sb="6" eb="8">
      <t>ニンテイ</t>
    </rPh>
    <phoneticPr fontId="2"/>
  </si>
  <si>
    <t>合計</t>
    <rPh sb="0" eb="2">
      <t>ゴウケイ</t>
    </rPh>
    <phoneticPr fontId="2"/>
  </si>
  <si>
    <t>３～５歳</t>
    <rPh sb="3" eb="4">
      <t>サイ</t>
    </rPh>
    <phoneticPr fontId="2"/>
  </si>
  <si>
    <t>月</t>
    <rPh sb="0" eb="1">
      <t>ガツ</t>
    </rPh>
    <phoneticPr fontId="2"/>
  </si>
  <si>
    <t>幼稚園教諭免許</t>
    <rPh sb="0" eb="3">
      <t>ヨウチエン</t>
    </rPh>
    <rPh sb="3" eb="5">
      <t>キョウユ</t>
    </rPh>
    <rPh sb="5" eb="7">
      <t>メンキョ</t>
    </rPh>
    <phoneticPr fontId="2"/>
  </si>
  <si>
    <t>２種</t>
    <rPh sb="1" eb="2">
      <t>シュ</t>
    </rPh>
    <phoneticPr fontId="2"/>
  </si>
  <si>
    <t>施　設　名</t>
    <rPh sb="0" eb="1">
      <t>シ</t>
    </rPh>
    <rPh sb="2" eb="3">
      <t>セツ</t>
    </rPh>
    <rPh sb="4" eb="5">
      <t>メイ</t>
    </rPh>
    <phoneticPr fontId="2"/>
  </si>
  <si>
    <t>名　　称</t>
    <rPh sb="0" eb="1">
      <t>ナ</t>
    </rPh>
    <rPh sb="3" eb="4">
      <t>ショウ</t>
    </rPh>
    <phoneticPr fontId="2"/>
  </si>
  <si>
    <t>面　　　　積</t>
    <rPh sb="0" eb="1">
      <t>メン</t>
    </rPh>
    <rPh sb="5" eb="6">
      <t>セキ</t>
    </rPh>
    <phoneticPr fontId="2"/>
  </si>
  <si>
    <t>必要面積</t>
    <rPh sb="0" eb="2">
      <t>ヒツヨウ</t>
    </rPh>
    <rPh sb="2" eb="4">
      <t>メンセキ</t>
    </rPh>
    <phoneticPr fontId="2"/>
  </si>
  <si>
    <t>適否</t>
    <rPh sb="0" eb="2">
      <t>テキヒ</t>
    </rPh>
    <phoneticPr fontId="2"/>
  </si>
  <si>
    <t>壁芯と内法の差</t>
    <rPh sb="0" eb="2">
      <t>ヘキシン</t>
    </rPh>
    <rPh sb="3" eb="5">
      <t>ナイホウ</t>
    </rPh>
    <rPh sb="6" eb="7">
      <t>サ</t>
    </rPh>
    <phoneticPr fontId="2"/>
  </si>
  <si>
    <t>壁芯面積</t>
    <rPh sb="0" eb="2">
      <t>ヘキシン</t>
    </rPh>
    <rPh sb="2" eb="4">
      <t>メンセキ</t>
    </rPh>
    <phoneticPr fontId="2"/>
  </si>
  <si>
    <t>内法有効面積</t>
    <rPh sb="0" eb="1">
      <t>ウチ</t>
    </rPh>
    <rPh sb="1" eb="2">
      <t>ホウ</t>
    </rPh>
    <rPh sb="2" eb="4">
      <t>ユウコウ</t>
    </rPh>
    <rPh sb="4" eb="6">
      <t>メンセキ</t>
    </rPh>
    <phoneticPr fontId="2"/>
  </si>
  <si>
    <t>乳　児　室</t>
    <rPh sb="0" eb="1">
      <t>チチ</t>
    </rPh>
    <rPh sb="2" eb="3">
      <t>コ</t>
    </rPh>
    <rPh sb="4" eb="5">
      <t>シツ</t>
    </rPh>
    <phoneticPr fontId="2"/>
  </si>
  <si>
    <t>(1)</t>
    <phoneticPr fontId="2"/>
  </si>
  <si>
    <t>(1)</t>
    <phoneticPr fontId="2"/>
  </si>
  <si>
    <t>(2)</t>
    <phoneticPr fontId="2"/>
  </si>
  <si>
    <t>小計</t>
    <rPh sb="0" eb="1">
      <t>ショウケイ</t>
    </rPh>
    <phoneticPr fontId="2"/>
  </si>
  <si>
    <t>ほ ふ く 室</t>
    <rPh sb="6" eb="7">
      <t>シツ</t>
    </rPh>
    <phoneticPr fontId="2"/>
  </si>
  <si>
    <t>２歳児保育室</t>
    <rPh sb="1" eb="3">
      <t>サイジ</t>
    </rPh>
    <rPh sb="3" eb="6">
      <t>ホイクシツ</t>
    </rPh>
    <phoneticPr fontId="2"/>
  </si>
  <si>
    <t>沐　　浴　　室</t>
    <rPh sb="0" eb="1">
      <t>アラ</t>
    </rPh>
    <rPh sb="3" eb="4">
      <t>ヨク</t>
    </rPh>
    <rPh sb="6" eb="7">
      <t>シツ</t>
    </rPh>
    <phoneticPr fontId="2"/>
  </si>
  <si>
    <t>調　　乳　　室</t>
    <rPh sb="0" eb="1">
      <t>チョウ</t>
    </rPh>
    <rPh sb="3" eb="4">
      <t>チチ</t>
    </rPh>
    <rPh sb="6" eb="7">
      <t>シツ</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</si>
  <si>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</si>
  <si>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３歳児保育室</t>
    <rPh sb="1" eb="3">
      <t>サイジ</t>
    </rPh>
    <rPh sb="3" eb="6">
      <t>ホイクシツ</t>
    </rPh>
    <phoneticPr fontId="2"/>
  </si>
  <si>
    <t>(3)</t>
  </si>
  <si>
    <t>(4)</t>
  </si>
  <si>
    <t>(5)</t>
  </si>
  <si>
    <t>４歳児保育室</t>
    <rPh sb="1" eb="3">
      <t>サイジ</t>
    </rPh>
    <rPh sb="3" eb="6">
      <t>ホイクシツ</t>
    </rPh>
    <phoneticPr fontId="2"/>
  </si>
  <si>
    <t>５歳児保育室</t>
    <rPh sb="1" eb="3">
      <t>サイジ</t>
    </rPh>
    <rPh sb="3" eb="6">
      <t>ホイクシツ</t>
    </rPh>
    <phoneticPr fontId="2"/>
  </si>
  <si>
    <t>職　　員　　室</t>
    <rPh sb="0" eb="1">
      <t>ショク</t>
    </rPh>
    <rPh sb="3" eb="4">
      <t>イン</t>
    </rPh>
    <rPh sb="6" eb="7">
      <t>シツ</t>
    </rPh>
    <phoneticPr fontId="2"/>
  </si>
  <si>
    <t>調　　理　　室</t>
    <rPh sb="0" eb="1">
      <t>チョウ</t>
    </rPh>
    <rPh sb="3" eb="4">
      <t>リ</t>
    </rPh>
    <rPh sb="6" eb="7">
      <t>シツ</t>
    </rPh>
    <phoneticPr fontId="2"/>
  </si>
  <si>
    <t>保健室（医務室）</t>
    <rPh sb="0" eb="3">
      <t>ホケンシツ</t>
    </rPh>
    <rPh sb="4" eb="7">
      <t>イムシツ</t>
    </rPh>
    <phoneticPr fontId="2"/>
  </si>
  <si>
    <t>廊　　　　　下</t>
    <rPh sb="0" eb="1">
      <t>ロウ</t>
    </rPh>
    <rPh sb="6" eb="7">
      <t>シタ</t>
    </rPh>
    <phoneticPr fontId="2"/>
  </si>
  <si>
    <t>便　　　　　所</t>
    <rPh sb="0" eb="1">
      <t>ビン</t>
    </rPh>
    <rPh sb="6" eb="7">
      <t>ショ</t>
    </rPh>
    <phoneticPr fontId="2"/>
  </si>
  <si>
    <t>そ　　の　　他</t>
    <rPh sb="6" eb="7">
      <t>タ</t>
    </rPh>
    <phoneticPr fontId="2"/>
  </si>
  <si>
    <t>合計（延床面積）</t>
    <rPh sb="0" eb="1">
      <t>ア</t>
    </rPh>
    <rPh sb="1" eb="2">
      <t>ケイ</t>
    </rPh>
    <rPh sb="3" eb="4">
      <t>ノ</t>
    </rPh>
    <rPh sb="4" eb="5">
      <t>ユカ</t>
    </rPh>
    <rPh sb="5" eb="7">
      <t>メンセキ</t>
    </rPh>
    <phoneticPr fontId="2"/>
  </si>
  <si>
    <t>　※　遊戯室について</t>
    <rPh sb="3" eb="6">
      <t>ユウギシツ</t>
    </rPh>
    <phoneticPr fontId="2"/>
  </si>
  <si>
    <t>区　　　　　　分</t>
    <rPh sb="0" eb="1">
      <t>ク</t>
    </rPh>
    <rPh sb="7" eb="8">
      <t>ブン</t>
    </rPh>
    <phoneticPr fontId="2"/>
  </si>
  <si>
    <t>いずれかに○</t>
    <phoneticPr fontId="2"/>
  </si>
  <si>
    <t>保育室と兼用
する部分の面積</t>
    <rPh sb="0" eb="3">
      <t>ホイクシツ</t>
    </rPh>
    <rPh sb="4" eb="6">
      <t>ケンヨウ</t>
    </rPh>
    <rPh sb="9" eb="11">
      <t>ブブン</t>
    </rPh>
    <rPh sb="12" eb="14">
      <t>メンセキ</t>
    </rPh>
    <phoneticPr fontId="2"/>
  </si>
  <si>
    <t>フリガナ</t>
    <phoneticPr fontId="11"/>
  </si>
  <si>
    <t>生年月日</t>
    <rPh sb="0" eb="2">
      <t>セイネン</t>
    </rPh>
    <rPh sb="2" eb="4">
      <t>ガッピ</t>
    </rPh>
    <phoneticPr fontId="11"/>
  </si>
  <si>
    <t>氏名</t>
    <rPh sb="0" eb="2">
      <t>シメイ</t>
    </rPh>
    <phoneticPr fontId="11"/>
  </si>
  <si>
    <t>職務に関連する資格</t>
    <rPh sb="0" eb="2">
      <t>ショクム</t>
    </rPh>
    <rPh sb="3" eb="5">
      <t>カンレン</t>
    </rPh>
    <rPh sb="7" eb="9">
      <t>シカク</t>
    </rPh>
    <phoneticPr fontId="11"/>
  </si>
  <si>
    <t>取得年月日</t>
    <rPh sb="0" eb="2">
      <t>シュトク</t>
    </rPh>
    <rPh sb="2" eb="5">
      <t>ネンガッピ</t>
    </rPh>
    <phoneticPr fontId="11"/>
  </si>
  <si>
    <t>教諭の免許・保育士登録</t>
    <rPh sb="0" eb="2">
      <t>キョウユ</t>
    </rPh>
    <rPh sb="3" eb="5">
      <t>メンキョ</t>
    </rPh>
    <rPh sb="6" eb="9">
      <t>ホイクシ</t>
    </rPh>
    <rPh sb="9" eb="11">
      <t>トウロク</t>
    </rPh>
    <phoneticPr fontId="11"/>
  </si>
  <si>
    <t>専修
１種</t>
    <rPh sb="0" eb="2">
      <t>センシュウ</t>
    </rPh>
    <rPh sb="4" eb="5">
      <t>シュ</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</si>
  <si>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</si>
  <si>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</si>
  <si>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1"/>
  </si>
  <si>
    <t>～</t>
    <phoneticPr fontId="2"/>
  </si>
  <si>
    <t>年月日</t>
    <rPh sb="0" eb="3">
      <t>ネンガッピ</t>
    </rPh>
    <phoneticPr fontId="11"/>
  </si>
  <si>
    <t>施設名</t>
    <rPh sb="0" eb="3">
      <t>シセツメイ</t>
    </rPh>
    <phoneticPr fontId="2"/>
  </si>
  <si>
    <t>職種</t>
    <rPh sb="0" eb="2">
      <t>ショクシュ</t>
    </rPh>
    <phoneticPr fontId="11"/>
  </si>
  <si>
    <t>勤続年数</t>
    <rPh sb="0" eb="2">
      <t>キンゾク</t>
    </rPh>
    <rPh sb="2" eb="4">
      <t>ネンスウ</t>
    </rPh>
    <phoneticPr fontId="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</si>
  <si>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</si>
  <si>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</si>
  <si>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審査基準８（１）に該当</t>
    <rPh sb="0" eb="2">
      <t>シンサ</t>
    </rPh>
    <rPh sb="2" eb="4">
      <t>キジュン</t>
    </rPh>
    <rPh sb="9" eb="11">
      <t>ガイトウ</t>
    </rPh>
    <phoneticPr fontId="2"/>
  </si>
  <si>
    <t>審査基準８（２）に該当</t>
    <rPh sb="0" eb="2">
      <t>シンサ</t>
    </rPh>
    <rPh sb="2" eb="4">
      <t>キジュン</t>
    </rPh>
    <rPh sb="9" eb="11">
      <t>ガイトウ</t>
    </rPh>
    <phoneticPr fontId="2"/>
  </si>
  <si>
    <t>審査基準８（３）に該当</t>
    <rPh sb="0" eb="2">
      <t>シンサ</t>
    </rPh>
    <rPh sb="2" eb="4">
      <t>キジュン</t>
    </rPh>
    <rPh sb="9" eb="11">
      <t>ガイトウ</t>
    </rPh>
    <phoneticPr fontId="2"/>
  </si>
  <si>
    <t>①専修免許状又は１種免許状取得、かつ保育士登録者
②実務経験年数が５年以上有する者</t>
    <rPh sb="1" eb="3">
      <t>センシュウ</t>
    </rPh>
    <rPh sb="3" eb="6">
      <t>メンキョジョウ</t>
    </rPh>
    <rPh sb="6" eb="7">
      <t>マタ</t>
    </rPh>
    <rPh sb="9" eb="10">
      <t>シュ</t>
    </rPh>
    <rPh sb="10" eb="13">
      <t>メンキョジョウ</t>
    </rPh>
    <rPh sb="13" eb="15">
      <t>シュトク</t>
    </rPh>
    <rPh sb="18" eb="21">
      <t>ホイクシ</t>
    </rPh>
    <rPh sb="21" eb="23">
      <t>トウロク</t>
    </rPh>
    <rPh sb="23" eb="24">
      <t>シャ</t>
    </rPh>
    <rPh sb="26" eb="28">
      <t>ジツム</t>
    </rPh>
    <rPh sb="28" eb="30">
      <t>ケイケン</t>
    </rPh>
    <rPh sb="30" eb="32">
      <t>ネンスウ</t>
    </rPh>
    <rPh sb="34" eb="37">
      <t>ネンイジョウ</t>
    </rPh>
    <rPh sb="37" eb="38">
      <t>ユウ</t>
    </rPh>
    <rPh sb="40" eb="41">
      <t>シャ</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</si>
  <si>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</si>
  <si>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【参考様式２（付表３）】副園長（教頭・主幹教諭）の略歴</t>
    <rPh sb="1" eb="3">
      <t>サンコウ</t>
    </rPh>
    <rPh sb="3" eb="5">
      <t>ヨウシキ</t>
    </rPh>
    <rPh sb="7" eb="9">
      <t>フヒョウ</t>
    </rPh>
    <rPh sb="12" eb="15">
      <t>フクエンチョウ</t>
    </rPh>
    <rPh sb="16" eb="18">
      <t>キョウトウ</t>
    </rPh>
    <rPh sb="19" eb="21">
      <t>シュカン</t>
    </rPh>
    <rPh sb="21" eb="23">
      <t>キョウユ</t>
    </rPh>
    <rPh sb="25" eb="27">
      <t>リャクレキ</t>
    </rPh>
    <phoneticPr fontId="2"/>
  </si>
  <si>
    <t>【参考様式２（付表２）】園長の資格の特例に関する理由書</t>
    <rPh sb="1" eb="3">
      <t>サンコウ</t>
    </rPh>
    <rPh sb="3" eb="5">
      <t>ヨウシキ</t>
    </rPh>
    <rPh sb="7" eb="9">
      <t>フヒョウ</t>
    </rPh>
    <rPh sb="12" eb="14">
      <t>エンチョウ</t>
    </rPh>
    <rPh sb="15" eb="17">
      <t>シカク</t>
    </rPh>
    <rPh sb="18" eb="20">
      <t>トクレイ</t>
    </rPh>
    <rPh sb="21" eb="22">
      <t>カン</t>
    </rPh>
    <rPh sb="24" eb="27">
      <t>リユウショ</t>
    </rPh>
    <phoneticPr fontId="2"/>
  </si>
  <si>
    <t>主たる事務所の所在地</t>
    <phoneticPr fontId="2"/>
  </si>
  <si>
    <t>法人の名称及び代表者の氏名</t>
    <rPh sb="0" eb="2">
      <t>ホウジン</t>
    </rPh>
    <rPh sb="3" eb="5">
      <t>メイショウ</t>
    </rPh>
    <rPh sb="5" eb="6">
      <t>オヨ</t>
    </rPh>
    <rPh sb="7" eb="10">
      <t>ダイヒョウシャ</t>
    </rPh>
    <rPh sb="11" eb="13">
      <t>シメイ</t>
    </rPh>
    <phoneticPr fontId="2"/>
  </si>
  <si>
    <t>記</t>
    <rPh sb="0" eb="1">
      <t>キ</t>
    </rPh>
    <phoneticPr fontId="2"/>
  </si>
  <si>
    <t>１　幼保連携型認定こども園の園長とする者</t>
    <phoneticPr fontId="2"/>
  </si>
  <si>
    <t>２　上記１の者を幼保連携型認定こども園の園長とする理由</t>
    <phoneticPr fontId="2"/>
  </si>
  <si>
    <t>現在の
役職</t>
    <rPh sb="0" eb="2">
      <t>ゲンザイ</t>
    </rPh>
    <rPh sb="4" eb="6">
      <t>ヤクショク</t>
    </rPh>
    <phoneticPr fontId="2"/>
  </si>
  <si>
    <t>品名</t>
    <rPh sb="0" eb="2">
      <t>ヒンメイ</t>
    </rPh>
    <phoneticPr fontId="2"/>
  </si>
  <si>
    <t>規格</t>
    <rPh sb="0" eb="2">
      <t>キカク</t>
    </rPh>
    <phoneticPr fontId="2"/>
  </si>
  <si>
    <t>数量</t>
    <rPh sb="0" eb="2">
      <t>スウリョウ</t>
    </rPh>
    <phoneticPr fontId="2"/>
  </si>
  <si>
    <t>単価</t>
    <rPh sb="0" eb="2">
      <t>タンカ</t>
    </rPh>
    <phoneticPr fontId="2"/>
  </si>
  <si>
    <t>保有の形態</t>
    <rPh sb="0" eb="2">
      <t>ホユウ</t>
    </rPh>
    <rPh sb="3" eb="5">
      <t>ケイタイ</t>
    </rPh>
    <phoneticPr fontId="2"/>
  </si>
  <si>
    <t>映写設備</t>
    <rPh sb="0" eb="2">
      <t>エイシャ</t>
    </rPh>
    <rPh sb="2" eb="4">
      <t>セツビ</t>
    </rPh>
    <phoneticPr fontId="2"/>
  </si>
  <si>
    <t>水遊び場</t>
    <rPh sb="0" eb="2">
      <t>ミズアソ</t>
    </rPh>
    <rPh sb="3" eb="4">
      <t>バ</t>
    </rPh>
    <phoneticPr fontId="2"/>
  </si>
  <si>
    <t>園児清浄用設備</t>
    <rPh sb="0" eb="2">
      <t>エンジ</t>
    </rPh>
    <rPh sb="2" eb="4">
      <t>ショウジョウ</t>
    </rPh>
    <rPh sb="4" eb="5">
      <t>ヨウ</t>
    </rPh>
    <rPh sb="5" eb="7">
      <t>セツビ</t>
    </rPh>
    <phoneticPr fontId="2"/>
  </si>
  <si>
    <t>※　必要に応じて適宜行を追加して記載すること。</t>
    <rPh sb="2" eb="4">
      <t>ヒツヨウ</t>
    </rPh>
    <rPh sb="5" eb="6">
      <t>オウ</t>
    </rPh>
    <rPh sb="8" eb="10">
      <t>テキギ</t>
    </rPh>
    <rPh sb="10" eb="11">
      <t>ギョウ</t>
    </rPh>
    <rPh sb="12" eb="14">
      <t>ツイカ</t>
    </rPh>
    <rPh sb="16" eb="18">
      <t>キサイ</t>
    </rPh>
    <phoneticPr fontId="2"/>
  </si>
  <si>
    <t>園長資格（該当箇所に「レ」を入れること）</t>
    <rPh sb="0" eb="2">
      <t>エンチョウ</t>
    </rPh>
    <rPh sb="2" eb="4">
      <t>シカク</t>
    </rPh>
    <rPh sb="5" eb="7">
      <t>ガイトウ</t>
    </rPh>
    <rPh sb="7" eb="9">
      <t>カショ</t>
    </rPh>
    <rPh sb="14" eb="15">
      <t>イ</t>
    </rPh>
    <phoneticPr fontId="11"/>
  </si>
  <si>
    <t>　　年　　月　　日（　　歳）</t>
    <phoneticPr fontId="2"/>
  </si>
  <si>
    <t>　上記(1)～(3)の該当するものに「レ」を記入するとともに、人格や教育・保育についての熱意、識見、能力、経験等を踏まえ、施行規則第12条に規定する資格を有する者と同等の資質を有すると認められる理由について、下欄に具体的に記入すること。</t>
    <phoneticPr fontId="2"/>
  </si>
  <si>
    <t>　　年　　月　　日</t>
    <phoneticPr fontId="2"/>
  </si>
  <si>
    <t>必要な数</t>
    <rPh sb="0" eb="2">
      <t>ヒツヨウ</t>
    </rPh>
    <rPh sb="3" eb="4">
      <t>スウ</t>
    </rPh>
    <phoneticPr fontId="2"/>
  </si>
  <si>
    <t>学級
編制数</t>
    <rPh sb="0" eb="2">
      <t>ガッキュウ</t>
    </rPh>
    <rPh sb="3" eb="5">
      <t>ヘンセイ</t>
    </rPh>
    <rPh sb="5" eb="6">
      <t>スウ</t>
    </rPh>
    <phoneticPr fontId="2"/>
  </si>
  <si>
    <t>児童の
年齢</t>
    <rPh sb="0" eb="2">
      <t>ジドウ</t>
    </rPh>
    <rPh sb="4" eb="6">
      <t>ネンレイ</t>
    </rPh>
    <phoneticPr fontId="11"/>
  </si>
  <si>
    <t>学級数</t>
    <phoneticPr fontId="2"/>
  </si>
  <si>
    <r>
      <t xml:space="preserve">職員の数
</t>
    </r>
    <r>
      <rPr>
        <sz val="8.5"/>
        <rFont val="ＭＳ ゴシック"/>
        <family val="3"/>
        <charset val="128"/>
      </rPr>
      <t>（常勤換算）</t>
    </r>
    <rPh sb="6" eb="8">
      <t>ジョウキン</t>
    </rPh>
    <rPh sb="8" eb="10">
      <t>カンサン</t>
    </rPh>
    <phoneticPr fontId="2"/>
  </si>
  <si>
    <t>基準上
必要な
職員の数</t>
    <rPh sb="0" eb="2">
      <t>キジュン</t>
    </rPh>
    <rPh sb="2" eb="3">
      <t>ジョウ</t>
    </rPh>
    <rPh sb="4" eb="6">
      <t>ヒツヨウ</t>
    </rPh>
    <rPh sb="8" eb="10">
      <t>ショクイン</t>
    </rPh>
    <rPh sb="11" eb="12">
      <t>カズ</t>
    </rPh>
    <phoneticPr fontId="11"/>
  </si>
  <si>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</si>
  <si>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</si>
  <si>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遊戯室（専用部分のみ）</t>
    <rPh sb="0" eb="1">
      <t>ユウ</t>
    </rPh>
    <rPh sb="1" eb="2">
      <t>ギ</t>
    </rPh>
    <rPh sb="2" eb="3">
      <t>シツ</t>
    </rPh>
    <rPh sb="4" eb="6">
      <t>センヨウ</t>
    </rPh>
    <rPh sb="6" eb="8">
      <t>ブブン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</si>
  <si>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</si>
  <si>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</si>
  <si>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専用</t>
    <rPh sb="0" eb="1">
      <t>セン</t>
    </rPh>
    <rPh sb="1" eb="2">
      <t>ヨウ</t>
    </rPh>
    <phoneticPr fontId="2"/>
  </si>
  <si>
    <t>保育室と兼用</t>
    <rPh sb="0" eb="3">
      <t>ホイクシツ</t>
    </rPh>
    <rPh sb="4" eb="6">
      <t>ケンヨウ</t>
    </rPh>
    <phoneticPr fontId="2"/>
  </si>
  <si>
    <t>建築面積</t>
    <rPh sb="0" eb="2">
      <t>ケンチク</t>
    </rPh>
    <rPh sb="2" eb="4">
      <t>メンセキ</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</si>
  <si>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</si>
  <si>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</si>
  <si>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</si>
  <si>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</si>
  <si>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【参考様式４】運営の状況</t>
    <rPh sb="1" eb="3">
      <t>サンコウ</t>
    </rPh>
    <rPh sb="3" eb="5">
      <t>ヨウシキ</t>
    </rPh>
    <rPh sb="7" eb="9">
      <t>ウンエイ</t>
    </rPh>
    <rPh sb="10" eb="12">
      <t>ジョウキョウ</t>
    </rPh>
    <phoneticPr fontId="2"/>
  </si>
  <si>
    <t>運営規程</t>
    <rPh sb="0" eb="2">
      <t>ウンエイ</t>
    </rPh>
    <rPh sb="2" eb="4">
      <t>キテイ</t>
    </rPh>
    <phoneticPr fontId="2"/>
  </si>
  <si>
    <t>園則</t>
    <rPh sb="0" eb="2">
      <t>エンソク</t>
    </rPh>
    <phoneticPr fontId="2"/>
  </si>
  <si>
    <t>運営基準（※１）第20条</t>
    <phoneticPr fontId="2"/>
  </si>
  <si>
    <t>認定こども園法施行規則（※２）第16条</t>
    <phoneticPr fontId="2"/>
  </si>
  <si>
    <t>施設の目的及び運営の方針</t>
    <phoneticPr fontId="2"/>
  </si>
  <si>
    <t>－</t>
    <phoneticPr fontId="2"/>
  </si>
  <si>
    <t>提供する教育・保育の内容</t>
    <phoneticPr fontId="2"/>
  </si>
  <si>
    <t>教育課程その他の教育及び保育の内容に関する事項</t>
    <phoneticPr fontId="2"/>
  </si>
  <si>
    <t>職員の職種、員数及び職務の内容</t>
    <phoneticPr fontId="2"/>
  </si>
  <si>
    <t>利用定員及び職員組織に関する事項</t>
    <phoneticPr fontId="2"/>
  </si>
  <si>
    <t>教育・保育の提供を行う日及び時間、提供を行わない日</t>
    <phoneticPr fontId="2"/>
  </si>
  <si>
    <t>学年、学期、教育又は保育を行う日時数、教育又は保育を行わない日及び開園している時間に関する事項</t>
    <phoneticPr fontId="2"/>
  </si>
  <si>
    <t>保護者から受領する利用者負担その他の費用の種類、支払を求める理由及びその額</t>
    <phoneticPr fontId="2"/>
  </si>
  <si>
    <t>保育料その他の費用徴収に関する事項</t>
    <phoneticPr fontId="2"/>
  </si>
  <si>
    <t>子どもの区分ごとの利用定員</t>
    <phoneticPr fontId="2"/>
  </si>
  <si>
    <t>利用定員及び職員組織に関する事項【再掲】</t>
    <rPh sb="17" eb="19">
      <t>サイケイ</t>
    </rPh>
    <phoneticPr fontId="2"/>
  </si>
  <si>
    <t>施設の利用の開始、終了に関する事項及び利用に当たっての留意事項</t>
    <phoneticPr fontId="2"/>
  </si>
  <si>
    <t>入園、退園、転園、休園及び卒園に関する事項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</si>
  <si>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</si>
  <si>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</si>
  <si>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</si>
  <si>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</si>
  <si>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その他施設の管理についての重要事項</t>
    <phoneticPr fontId="2"/>
  </si>
  <si>
    <t>保護者に対する子育ての支援の内容に関する事項</t>
    <phoneticPr fontId="2"/>
  </si>
  <si>
    <t>（※１）特定教育・保育施設及び特定地域型保育事業の運営に関する基準（平成26年内閣府令第39号）</t>
    <rPh sb="4" eb="6">
      <t>トクテイ</t>
    </rPh>
    <rPh sb="6" eb="8">
      <t>キョウイク</t>
    </rPh>
    <rPh sb="9" eb="11">
      <t>ホイク</t>
    </rPh>
    <rPh sb="11" eb="13">
      <t>シセツ</t>
    </rPh>
    <rPh sb="13" eb="14">
      <t>オヨ</t>
    </rPh>
    <rPh sb="15" eb="17">
      <t>トクテイ</t>
    </rPh>
    <rPh sb="17" eb="20">
      <t>チイキガタ</t>
    </rPh>
    <rPh sb="20" eb="22">
      <t>ホイク</t>
    </rPh>
    <rPh sb="22" eb="24">
      <t>ジギョウ</t>
    </rPh>
    <rPh sb="25" eb="27">
      <t>ウンエイ</t>
    </rPh>
    <rPh sb="28" eb="29">
      <t>カン</t>
    </rPh>
    <rPh sb="31" eb="33">
      <t>キジュン</t>
    </rPh>
    <rPh sb="34" eb="36">
      <t>ヘイセイ</t>
    </rPh>
    <rPh sb="38" eb="39">
      <t>ネン</t>
    </rPh>
    <rPh sb="39" eb="43">
      <t>ナイカクフレイ</t>
    </rPh>
    <rPh sb="43" eb="44">
      <t>ダイ</t>
    </rPh>
    <rPh sb="46" eb="47">
      <t>ゴウ</t>
    </rPh>
    <phoneticPr fontId="2"/>
  </si>
  <si>
    <t>条</t>
    <rPh sb="0" eb="1">
      <t>ジョウ</t>
    </rPh>
    <phoneticPr fontId="2"/>
  </si>
  <si>
    <t>第</t>
    <rPh sb="0" eb="1">
      <t>ダイ</t>
    </rPh>
    <phoneticPr fontId="2"/>
  </si>
  <si>
    <t>（※２）就学前の子どもに関する教育、保育等の総合的な提供の推進に関する法律施行規則（平成26年内閣府・文部科学省・厚生労働省令第２号）</t>
    <rPh sb="4" eb="7">
      <t>シュウガクマエ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7" eb="39">
      <t>セコウ</t>
    </rPh>
    <rPh sb="39" eb="41">
      <t>キソク</t>
    </rPh>
    <rPh sb="42" eb="44">
      <t>ヘイセイ</t>
    </rPh>
    <rPh sb="46" eb="47">
      <t>ネン</t>
    </rPh>
    <rPh sb="48" eb="49">
      <t>カク</t>
    </rPh>
    <rPh sb="49" eb="50">
      <t>フ</t>
    </rPh>
    <rPh sb="51" eb="53">
      <t>モンブ</t>
    </rPh>
    <rPh sb="53" eb="56">
      <t>カガクショウ</t>
    </rPh>
    <rPh sb="57" eb="59">
      <t>コウセイ</t>
    </rPh>
    <rPh sb="59" eb="62">
      <t>ロウドウショウ</t>
    </rPh>
    <rPh sb="62" eb="63">
      <t>レイ</t>
    </rPh>
    <rPh sb="63" eb="64">
      <t>ダイ</t>
    </rPh>
    <rPh sb="65" eb="66">
      <t>ゴウ</t>
    </rPh>
    <phoneticPr fontId="2"/>
  </si>
  <si>
    <t>開園時間</t>
    <rPh sb="0" eb="2">
      <t>カイエン</t>
    </rPh>
    <rPh sb="2" eb="4">
      <t>ジカン</t>
    </rPh>
    <phoneticPr fontId="2"/>
  </si>
  <si>
    <t>月～金</t>
    <rPh sb="0" eb="1">
      <t>ゲツ</t>
    </rPh>
    <rPh sb="2" eb="3">
      <t>キン</t>
    </rPh>
    <phoneticPr fontId="2"/>
  </si>
  <si>
    <t>土曜日</t>
    <rPh sb="0" eb="3">
      <t>ドヨウビ</t>
    </rPh>
    <phoneticPr fontId="2"/>
  </si>
  <si>
    <t>夏季休暇</t>
    <rPh sb="0" eb="2">
      <t>カキ</t>
    </rPh>
    <rPh sb="2" eb="4">
      <t>キュウカ</t>
    </rPh>
    <phoneticPr fontId="2"/>
  </si>
  <si>
    <t>時</t>
    <rPh sb="0" eb="1">
      <t>ジ</t>
    </rPh>
    <phoneticPr fontId="2"/>
  </si>
  <si>
    <t>分</t>
    <rPh sb="0" eb="1">
      <t>フン</t>
    </rPh>
    <phoneticPr fontId="2"/>
  </si>
  <si>
    <t>休　日</t>
    <rPh sb="0" eb="1">
      <t>キュウ</t>
    </rPh>
    <rPh sb="2" eb="3">
      <t>ヒ</t>
    </rPh>
    <phoneticPr fontId="2"/>
  </si>
  <si>
    <t>教育時間
（３～５歳児のみ）</t>
    <rPh sb="0" eb="2">
      <t>キョウイク</t>
    </rPh>
    <rPh sb="2" eb="4">
      <t>ジカン</t>
    </rPh>
    <rPh sb="9" eb="11">
      <t>サイジ</t>
    </rPh>
    <phoneticPr fontId="2"/>
  </si>
  <si>
    <t>（備考）</t>
    <rPh sb="1" eb="3">
      <t>ビコウ</t>
    </rPh>
    <phoneticPr fontId="2"/>
  </si>
  <si>
    <t>長期休暇
（１号認定のみ）</t>
    <rPh sb="0" eb="2">
      <t>チョウキ</t>
    </rPh>
    <rPh sb="2" eb="4">
      <t>キュウカ</t>
    </rPh>
    <rPh sb="7" eb="8">
      <t>ゴウ</t>
    </rPh>
    <rPh sb="8" eb="10">
      <t>ニンテイ</t>
    </rPh>
    <phoneticPr fontId="2"/>
  </si>
  <si>
    <t>冬季休暇</t>
    <rPh sb="0" eb="2">
      <t>トウキ</t>
    </rPh>
    <rPh sb="2" eb="4">
      <t>キュウカ</t>
    </rPh>
    <phoneticPr fontId="2"/>
  </si>
  <si>
    <t>春季休暇</t>
    <rPh sb="0" eb="2">
      <t>シュンキ</t>
    </rPh>
    <rPh sb="2" eb="4">
      <t>キュウカ</t>
    </rPh>
    <phoneticPr fontId="2"/>
  </si>
  <si>
    <t>１　備えるべき設備（各室を除く）</t>
    <rPh sb="10" eb="12">
      <t>カクシツ</t>
    </rPh>
    <rPh sb="13" eb="14">
      <t>ノゾ</t>
    </rPh>
    <phoneticPr fontId="2"/>
  </si>
  <si>
    <t>設備</t>
    <rPh sb="0" eb="2">
      <t>セツビ</t>
    </rPh>
    <phoneticPr fontId="2"/>
  </si>
  <si>
    <t>便所（大便器）</t>
    <rPh sb="0" eb="2">
      <t>ベンジョ</t>
    </rPh>
    <rPh sb="3" eb="6">
      <t>ダイベンキ</t>
    </rPh>
    <phoneticPr fontId="2"/>
  </si>
  <si>
    <t>便所（小便器）</t>
    <rPh sb="0" eb="2">
      <t>ベンジョ</t>
    </rPh>
    <rPh sb="3" eb="6">
      <t>ショウベンキ</t>
    </rPh>
    <phoneticPr fontId="2"/>
  </si>
  <si>
    <t>飲料水用設備</t>
    <rPh sb="0" eb="4">
      <t>インリョウスイヨウ</t>
    </rPh>
    <rPh sb="4" eb="6">
      <t>セツビ</t>
    </rPh>
    <phoneticPr fontId="2"/>
  </si>
  <si>
    <t>手洗用設備</t>
    <rPh sb="0" eb="2">
      <t>テアラ</t>
    </rPh>
    <rPh sb="2" eb="3">
      <t>ヨウ</t>
    </rPh>
    <rPh sb="3" eb="5">
      <t>セツビ</t>
    </rPh>
    <phoneticPr fontId="2"/>
  </si>
  <si>
    <t>足洗用設備</t>
    <rPh sb="0" eb="1">
      <t>アシ</t>
    </rPh>
    <rPh sb="1" eb="3">
      <t>ススグヨウ</t>
    </rPh>
    <rPh sb="3" eb="5">
      <t>セツビ</t>
    </rPh>
    <phoneticPr fontId="2"/>
  </si>
  <si>
    <t>２　備えるよう努める設備</t>
    <phoneticPr fontId="2"/>
  </si>
  <si>
    <t>放送聴取設備</t>
    <rPh sb="0" eb="2">
      <t>ホウソウ</t>
    </rPh>
    <rPh sb="2" eb="4">
      <t>チョウシュ</t>
    </rPh>
    <rPh sb="4" eb="6">
      <t>セツビ</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</si>
  <si>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</si>
  <si>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</si>
  <si>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</si>
  <si>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１階</t>
    <rPh sb="1" eb="2">
      <t>カイ</t>
    </rPh>
    <phoneticPr fontId="2"/>
  </si>
  <si>
    <t>２階</t>
    <rPh sb="1" eb="2">
      <t>カイ</t>
    </rPh>
    <phoneticPr fontId="2"/>
  </si>
  <si>
    <t>区分</t>
    <rPh sb="0" eb="2">
      <t>クブン</t>
    </rPh>
    <phoneticPr fontId="2"/>
  </si>
  <si>
    <t>室　　　　　数</t>
    <rPh sb="0" eb="1">
      <t>シツ</t>
    </rPh>
    <rPh sb="6" eb="7">
      <t>スウ</t>
    </rPh>
    <phoneticPr fontId="2"/>
  </si>
  <si>
    <t>延床面積</t>
    <rPh sb="0" eb="1">
      <t>ノ</t>
    </rPh>
    <rPh sb="1" eb="4">
      <t>ユカメンセキ</t>
    </rPh>
    <phoneticPr fontId="2"/>
  </si>
  <si>
    <t>耐火性能</t>
    <rPh sb="0" eb="3">
      <t>タイカセイ</t>
    </rPh>
    <rPh sb="3" eb="4">
      <t>ノウ</t>
    </rPh>
    <phoneticPr fontId="2"/>
  </si>
  <si>
    <t>園舎①</t>
    <rPh sb="0" eb="2">
      <t>エンシャ</t>
    </rPh>
    <phoneticPr fontId="2"/>
  </si>
  <si>
    <t>園舎②</t>
    <rPh sb="0" eb="2">
      <t>エンシャ</t>
    </rPh>
    <phoneticPr fontId="2"/>
  </si>
  <si>
    <t>園舎③</t>
    <rPh sb="0" eb="2">
      <t>エンシャ</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</si>
  <si>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</si>
  <si>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</si>
  <si>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</si>
  <si>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屋上園庭</t>
    <rPh sb="0" eb="2">
      <t>オクジョウ</t>
    </rPh>
    <rPh sb="2" eb="4">
      <t>エンテイ</t>
    </rPh>
    <phoneticPr fontId="2"/>
  </si>
  <si>
    <t>【参考様式３（付表３）】設備の概要</t>
    <rPh sb="1" eb="3">
      <t>サンコウ</t>
    </rPh>
    <rPh sb="3" eb="5">
      <t>ヨウシキ</t>
    </rPh>
    <rPh sb="7" eb="9">
      <t>フヒョウ</t>
    </rPh>
    <rPh sb="12" eb="14">
      <t>セツビ</t>
    </rPh>
    <rPh sb="15" eb="17">
      <t>ガイヨウ</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</si>
  <si>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</si>
  <si>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１　開園状況について</t>
    <rPh sb="2" eb="4">
      <t>カイエン</t>
    </rPh>
    <rPh sb="4" eb="6">
      <t>ジョウキョウ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</si>
  <si>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</si>
  <si>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</si>
  <si>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</si>
  <si>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２　園則と運営規程</t>
    <rPh sb="2" eb="3">
      <t>エン</t>
    </rPh>
    <rPh sb="3" eb="4">
      <t>ノリ</t>
    </rPh>
    <rPh sb="5" eb="7">
      <t>ウンエイ</t>
    </rPh>
    <rPh sb="7" eb="9">
      <t>キテイ</t>
    </rPh>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</si>
  <si>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</si>
  <si>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</si>
  <si>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</si>
  <si>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保育する園児数</t>
    <rPh sb="0" eb="2">
      <t>ホイク</t>
    </rPh>
    <rPh sb="4" eb="6">
      <t>エンジ</t>
    </rPh>
    <rPh sb="6" eb="7">
      <t>カズ</t>
    </rPh>
    <phoneticPr fontId="2"/>
  </si>
  <si>
    <t>移行特例の適用</t>
    <phoneticPr fontId="2"/>
  </si>
  <si>
    <t>必要数（概ね）</t>
    <rPh sb="0" eb="3">
      <t>ヒツヨウスウ</t>
    </rPh>
    <rPh sb="4" eb="5">
      <t>オオム</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</si>
  <si>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</si>
  <si>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</si>
  <si>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</si>
  <si>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賠償責任保険</t>
    <rPh sb="0" eb="2">
      <t>バイショウ</t>
    </rPh>
    <rPh sb="2" eb="4">
      <t>セキニン</t>
    </rPh>
    <rPh sb="4" eb="6">
      <t>ホケン</t>
    </rPh>
    <phoneticPr fontId="2"/>
  </si>
  <si>
    <t>傷害保険</t>
    <rPh sb="0" eb="2">
      <t>ショウガイ</t>
    </rPh>
    <rPh sb="2" eb="4">
      <t>ホケン</t>
    </rPh>
    <phoneticPr fontId="2"/>
  </si>
  <si>
    <t>開園年度</t>
    <rPh sb="0" eb="2">
      <t>カイエン</t>
    </rPh>
    <rPh sb="2" eb="4">
      <t>ネンド</t>
    </rPh>
    <phoneticPr fontId="2"/>
  </si>
  <si>
    <t>翌年度以降</t>
    <rPh sb="0" eb="3">
      <t>ヨクネンド</t>
    </rPh>
    <rPh sb="3" eb="5">
      <t>イコウ</t>
    </rPh>
    <phoneticPr fontId="2"/>
  </si>
  <si>
    <t>園児</t>
    <rPh sb="0" eb="2">
      <t>エンジ</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</si>
  <si>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</si>
  <si>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</si>
  <si>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</si>
  <si>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</si>
  <si>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</si>
  <si>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３歳児</t>
    <rPh sb="1" eb="3">
      <t>サイジ</t>
    </rPh>
    <phoneticPr fontId="2"/>
  </si>
  <si>
    <t>４歳児</t>
    <rPh sb="1" eb="3">
      <t>サイジ</t>
    </rPh>
    <phoneticPr fontId="2"/>
  </si>
  <si>
    <t>５歳児</t>
    <rPh sb="1" eb="3">
      <t>サイジ</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</si>
  <si>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</si>
  <si>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</si>
  <si>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</si>
  <si>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</si>
  <si>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</si>
  <si>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</si>
  <si>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</si>
  <si>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構造</t>
    <rPh sb="0" eb="2">
      <t>コウゾウ</t>
    </rPh>
    <phoneticPr fontId="2"/>
  </si>
  <si>
    <t>１　敷地の状況</t>
    <rPh sb="2" eb="4">
      <t>シキチ</t>
    </rPh>
    <rPh sb="5" eb="7">
      <t>ジョウキョウ</t>
    </rPh>
    <phoneticPr fontId="2"/>
  </si>
  <si>
    <t>２　園舎の状況</t>
    <rPh sb="2" eb="4">
      <t>エンシャ</t>
    </rPh>
    <rPh sb="5" eb="7">
      <t>ジョウキョウ</t>
    </rPh>
    <phoneticPr fontId="2"/>
  </si>
  <si>
    <t>３　各室の状況（面積以外）</t>
    <rPh sb="2" eb="4">
      <t>カクシツ</t>
    </rPh>
    <rPh sb="5" eb="7">
      <t>ジョウキョウ</t>
    </rPh>
    <rPh sb="8" eb="10">
      <t>メンセキ</t>
    </rPh>
    <rPh sb="10" eb="12">
      <t>イガイ</t>
    </rPh>
    <phoneticPr fontId="2"/>
  </si>
  <si>
    <t>４　園庭の状況</t>
    <rPh sb="2" eb="4">
      <t>エンテイ</t>
    </rPh>
    <rPh sb="5" eb="7">
      <t>ジョウキョウ</t>
    </rPh>
    <phoneticPr fontId="2"/>
  </si>
  <si>
    <t>階層</t>
    <rPh sb="0" eb="2">
      <t>カイソウ</t>
    </rPh>
    <phoneticPr fontId="2"/>
  </si>
  <si>
    <t>保有形態</t>
    <rPh sb="0" eb="2">
      <t>ホユウ</t>
    </rPh>
    <rPh sb="2" eb="4">
      <t>ケイタイ</t>
    </rPh>
    <phoneticPr fontId="2"/>
  </si>
  <si>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</si>
  <si>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園舎①</t>
    <rPh sb="0" eb="2">
      <t>エンシャ</t>
    </rPh>
    <phoneticPr fontId="2"/>
  </si>
  <si>
    <t>園舎②</t>
    <rPh sb="0" eb="2">
      <t>エンシャ</t>
    </rPh>
    <phoneticPr fontId="2"/>
  </si>
  <si>
    <t>園舎③</t>
    <rPh sb="0" eb="2">
      <t>エンシャ</t>
    </rPh>
    <phoneticPr fontId="2"/>
  </si>
  <si>
    <t>園舎④</t>
    <rPh sb="0" eb="2">
      <t>エンシャ</t>
    </rPh>
    <phoneticPr fontId="2"/>
  </si>
  <si>
    <t>園舎⑤</t>
    <rPh sb="0" eb="2">
      <t>エンシャ</t>
    </rPh>
    <phoneticPr fontId="2"/>
  </si>
  <si>
    <t>園舎⑥</t>
    <rPh sb="0" eb="2">
      <t>エンシャ</t>
    </rPh>
    <phoneticPr fontId="2"/>
  </si>
  <si>
    <t>面積</t>
    <rPh sb="0" eb="2">
      <t>メンセキ</t>
    </rPh>
    <phoneticPr fontId="2"/>
  </si>
  <si>
    <t>自己所有</t>
    <rPh sb="0" eb="2">
      <t>ジコ</t>
    </rPh>
    <rPh sb="2" eb="4">
      <t>ショユウ</t>
    </rPh>
    <phoneticPr fontId="2"/>
  </si>
  <si>
    <t>その他</t>
    <rPh sb="2" eb="3">
      <t>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</si>
  <si>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</si>
  <si>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</si>
  <si>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</si>
  <si>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</si>
  <si>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</si>
  <si>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園児数</t>
    <rPh sb="0" eb="2">
      <t>エンジ</t>
    </rPh>
    <rPh sb="2" eb="3">
      <t>スウ</t>
    </rPh>
    <phoneticPr fontId="2"/>
  </si>
  <si>
    <t>保育認定</t>
    <rPh sb="0" eb="2">
      <t>ホイク</t>
    </rPh>
    <rPh sb="2" eb="4">
      <t>ニンテイ</t>
    </rPh>
    <phoneticPr fontId="2"/>
  </si>
  <si>
    <t>０～２歳</t>
    <rPh sb="3" eb="4">
      <t>サイ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</si>
  <si>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</si>
  <si>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</si>
  <si>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</si>
  <si>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</si>
  <si>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</si>
  <si>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</si>
  <si>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外部搬入の
対象人数</t>
    <rPh sb="0" eb="2">
      <t>ガイブ</t>
    </rPh>
    <rPh sb="2" eb="4">
      <t>ハンニュウ</t>
    </rPh>
    <rPh sb="6" eb="8">
      <t>タイショウ</t>
    </rPh>
    <rPh sb="8" eb="10">
      <t>ニンズウ</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</si>
  <si>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</si>
  <si>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子どもが立ち入らないよう仕切り等が設置され、安全・衛生について配慮している。</t>
    <phoneticPr fontId="2"/>
  </si>
  <si>
    <t>学級担任は、教育時間を通じて配置している。</t>
  </si>
  <si>
    <t>学級編制</t>
    <rPh sb="0" eb="2">
      <t>ガッキュウ</t>
    </rPh>
    <rPh sb="2" eb="4">
      <t>ヘンセイ</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</si>
  <si>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</si>
  <si>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</si>
  <si>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</si>
  <si>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</si>
  <si>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</si>
  <si>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</si>
  <si>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常勤</t>
    <rPh sb="0" eb="2">
      <t>ジョウキン</t>
    </rPh>
    <phoneticPr fontId="2"/>
  </si>
  <si>
    <t>配置予定職員数</t>
    <rPh sb="0" eb="2">
      <t>ハイチ</t>
    </rPh>
    <rPh sb="2" eb="4">
      <t>ヨテイ</t>
    </rPh>
    <rPh sb="4" eb="7">
      <t>ショクインスウ</t>
    </rPh>
    <phoneticPr fontId="2"/>
  </si>
  <si>
    <t>合計</t>
    <rPh sb="0" eb="2">
      <t>ゴウケイ</t>
    </rPh>
    <phoneticPr fontId="2"/>
  </si>
  <si>
    <t>※　常勤・非常勤については、正規・非正規による判断ではなく、当該施設内での</t>
    <phoneticPr fontId="2"/>
  </si>
  <si>
    <t>　フルタイム勤務か否かで判断すること。</t>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</si>
  <si>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</si>
  <si>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</si>
  <si>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</si>
  <si>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</si>
  <si>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</si>
  <si>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２　学級担任の状況（１の再掲）</t>
    <rPh sb="2" eb="4">
      <t>ガッキュウ</t>
    </rPh>
    <rPh sb="4" eb="6">
      <t>タンニン</t>
    </rPh>
    <rPh sb="7" eb="9">
      <t>ジョウキョウ</t>
    </rPh>
    <rPh sb="12" eb="14">
      <t>サイケイ</t>
    </rPh>
    <phoneticPr fontId="2"/>
  </si>
  <si>
    <t>非常勤</t>
    <rPh sb="0" eb="3">
      <t>ヒジョウキン</t>
    </rPh>
    <phoneticPr fontId="2"/>
  </si>
  <si>
    <t>職員数</t>
    <rPh sb="0" eb="3">
      <t>ショクインスウ</t>
    </rPh>
    <phoneticPr fontId="2"/>
  </si>
  <si>
    <t>保育士資格のみ保有</t>
    <rPh sb="0" eb="3">
      <t>ホイクシ</t>
    </rPh>
    <rPh sb="3" eb="5">
      <t>シカク</t>
    </rPh>
    <rPh sb="7" eb="9">
      <t>ホユウ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</si>
  <si>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</si>
  <si>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</si>
  <si>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人</t>
    <rPh sb="0" eb="1">
      <t>ニン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</si>
  <si>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</si>
  <si>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</si>
  <si>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内容</t>
    <rPh sb="0" eb="2">
      <t>ナイヨウ</t>
    </rPh>
    <phoneticPr fontId="2"/>
  </si>
  <si>
    <t>４　調理員の状況</t>
    <rPh sb="2" eb="5">
      <t>チョウリイン</t>
    </rPh>
    <rPh sb="6" eb="8">
      <t>ジョウキョウ</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</si>
  <si>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</si>
  <si>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</si>
  <si>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＜上記におけるその他チェック項目＞</t>
    <rPh sb="1" eb="3">
      <t>ジョウキ</t>
    </rPh>
    <rPh sb="9" eb="10">
      <t>タ</t>
    </rPh>
    <rPh sb="14" eb="16">
      <t>コウモク</t>
    </rPh>
    <phoneticPr fontId="2"/>
  </si>
  <si>
    <t>各学級ごとに常勤かつ専任の主幹保育教諭、指導保育教諭又は保育教諭を１人以上（３歳児で２５人以上の学級は２人以上）配置している。</t>
    <rPh sb="6" eb="8">
      <t>ジョウキン</t>
    </rPh>
    <rPh sb="39" eb="41">
      <t>サイジ</t>
    </rPh>
    <rPh sb="44" eb="47">
      <t>ニンイジョウ</t>
    </rPh>
    <rPh sb="48" eb="50">
      <t>ガッキュウ</t>
    </rPh>
    <rPh sb="52" eb="53">
      <t>ニン</t>
    </rPh>
    <rPh sb="53" eb="55">
      <t>イジョウ</t>
    </rPh>
    <phoneticPr fontId="2"/>
  </si>
  <si>
    <t>チェック欄</t>
    <rPh sb="4" eb="5">
      <t>ラン</t>
    </rPh>
    <phoneticPr fontId="2"/>
  </si>
  <si>
    <t>保育時間について、常時２人以上配置している。</t>
    <rPh sb="0" eb="2">
      <t>ホイク</t>
    </rPh>
    <rPh sb="2" eb="4">
      <t>ジカン</t>
    </rPh>
    <rPh sb="9" eb="11">
      <t>ジョウジ</t>
    </rPh>
    <phoneticPr fontId="2"/>
  </si>
  <si>
    <t>５　調理室の状況（チェック欄に記入）</t>
    <rPh sb="2" eb="5">
      <t>チョウリシツ</t>
    </rPh>
    <rPh sb="6" eb="8">
      <t>ジョウキョウ</t>
    </rPh>
    <rPh sb="13" eb="14">
      <t>ラン</t>
    </rPh>
    <rPh sb="15" eb="17">
      <t>キニュウ</t>
    </rPh>
    <phoneticPr fontId="2"/>
  </si>
  <si>
    <t>調理室を間仕切りや固定家具等で仕切っている。</t>
    <phoneticPr fontId="2"/>
  </si>
  <si>
    <t>学年の初めの日の前日において同じ年齢にある園児で編制している。</t>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</si>
  <si>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</si>
  <si>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上記で×印の場合（理由を記入）</t>
    <rPh sb="0" eb="2">
      <t>ジョウキ</t>
    </rPh>
    <rPh sb="4" eb="5">
      <t>シルシ</t>
    </rPh>
    <rPh sb="6" eb="8">
      <t>バアイ</t>
    </rPh>
    <rPh sb="9" eb="11">
      <t>リユウ</t>
    </rPh>
    <rPh sb="12" eb="14">
      <t>キニュウ</t>
    </rPh>
    <phoneticPr fontId="2"/>
  </si>
  <si>
    <t>５　職員研修の状況（チェック欄に記入）</t>
    <rPh sb="2" eb="4">
      <t>ショクイン</t>
    </rPh>
    <rPh sb="4" eb="6">
      <t>ケンシュウ</t>
    </rPh>
    <rPh sb="7" eb="9">
      <t>ジョウキョウ</t>
    </rPh>
    <rPh sb="14" eb="15">
      <t>ラン</t>
    </rPh>
    <rPh sb="16" eb="18">
      <t>キニュウ</t>
    </rPh>
    <phoneticPr fontId="2"/>
  </si>
  <si>
    <t>６　その他</t>
    <rPh sb="4" eb="5">
      <t>タ</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</si>
  <si>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</si>
  <si>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t>３　乳児用保育設備（園具及び教具）</t>
    <phoneticPr fontId="2"/>
  </si>
  <si>
    <t>４　幼児用教育・保育設備（園具及び教具）</t>
    <phoneticPr fontId="2"/>
  </si>
  <si>
    <t>５　屋外教育・保育設備（園具及び教具）</t>
    <phoneticPr fontId="2"/>
  </si>
  <si>
    <t>６　給食用設備</t>
    <phoneticPr fontId="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</si>
  <si>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</si>
  <si>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</si>
  <si>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</si>
  <si>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</si>
  <si>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</si>
  <si>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</si>
  <si>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主幹保育教諭</t>
    <rPh sb="0" eb="2">
      <t>シュカン</t>
    </rPh>
    <rPh sb="2" eb="4">
      <t>ホイク</t>
    </rPh>
    <rPh sb="4" eb="6">
      <t>キョウユ</t>
    </rPh>
    <phoneticPr fontId="2"/>
  </si>
  <si>
    <t>園舎④</t>
    <rPh sb="0" eb="2">
      <t>エンシャ</t>
    </rPh>
    <phoneticPr fontId="2"/>
  </si>
  <si>
    <t>園舎⑤</t>
    <rPh sb="0" eb="2">
      <t>エンシャ</t>
    </rPh>
    <phoneticPr fontId="2"/>
  </si>
  <si>
    <t>園舎⑥</t>
    <rPh sb="0" eb="2">
      <t>エンシャ</t>
    </rPh>
    <phoneticPr fontId="2"/>
  </si>
  <si>
    <t>合計（代替地除く）</t>
    <rPh sb="0" eb="2">
      <t>ゴウケイ</t>
    </rPh>
    <rPh sb="3" eb="6">
      <t>ダイタイチ</t>
    </rPh>
    <rPh sb="6" eb="7">
      <t>ノゾ</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</si>
  <si>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</si>
  <si>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</si>
  <si>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</si>
  <si>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</si>
  <si>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</si>
  <si>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</si>
  <si>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</si>
  <si>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①法人が推薦する者（（２）以外の者）
　※別添理由書を提出すること
②平成２６年度末時点で施設長、かつ設置認可申請時まで継続して施設長である者
③施設長を５年以上勤めた者、又は教諭・保育士を１０年以上勤めた者、別に定める園長研修を受講し修了証の交付を受けた者（認定こども園ステップアップ研修会Ⅰ・Ⅱ・Ⅲ、認定こども園園長等研修）
④常勤の副園長（又は教頭、主幹保育教諭）が、認定こども園法施行規則に定める園長資格、又は幼稚園教諭２種免許状及び保育士資格を併有し、実務経験年数が５年以上有する者を配置（経歴書等を提出すること）</t>
    <rPh sb="1" eb="3">
      <t>ホウジン</t>
    </rPh>
    <rPh sb="4" eb="6">
      <t>スイセン</t>
    </rPh>
    <rPh sb="8" eb="9">
      <t>シャ</t>
    </rPh>
    <rPh sb="13" eb="15">
      <t>イガイ</t>
    </rPh>
    <rPh sb="16" eb="17">
      <t>シャ</t>
    </rPh>
    <rPh sb="21" eb="23">
      <t>ベッテン</t>
    </rPh>
    <rPh sb="23" eb="26">
      <t>リユウショ</t>
    </rPh>
    <rPh sb="27" eb="29">
      <t>テイシュツ</t>
    </rPh>
    <rPh sb="35" eb="37">
      <t>ヘイセイ</t>
    </rPh>
    <rPh sb="39" eb="41">
      <t>ネンド</t>
    </rPh>
    <rPh sb="41" eb="42">
      <t>マツ</t>
    </rPh>
    <rPh sb="42" eb="44">
      <t>ジテン</t>
    </rPh>
    <rPh sb="45" eb="48">
      <t>シセツチョウ</t>
    </rPh>
    <rPh sb="51" eb="53">
      <t>セッチ</t>
    </rPh>
    <rPh sb="53" eb="55">
      <t>ニンカ</t>
    </rPh>
    <rPh sb="55" eb="58">
      <t>シンセイジ</t>
    </rPh>
    <rPh sb="60" eb="62">
      <t>ケイゾク</t>
    </rPh>
    <rPh sb="64" eb="67">
      <t>シセツチョウ</t>
    </rPh>
    <rPh sb="70" eb="71">
      <t>シャ</t>
    </rPh>
    <rPh sb="73" eb="76">
      <t>シセツチョウ</t>
    </rPh>
    <rPh sb="78" eb="79">
      <t>ネン</t>
    </rPh>
    <rPh sb="79" eb="81">
      <t>イジョウ</t>
    </rPh>
    <rPh sb="81" eb="82">
      <t>ツト</t>
    </rPh>
    <rPh sb="84" eb="85">
      <t>シャ</t>
    </rPh>
    <rPh sb="86" eb="87">
      <t>マタ</t>
    </rPh>
    <rPh sb="88" eb="90">
      <t>キョウユ</t>
    </rPh>
    <rPh sb="91" eb="94">
      <t>ホイクシ</t>
    </rPh>
    <rPh sb="97" eb="100">
      <t>ネンイジョウ</t>
    </rPh>
    <rPh sb="100" eb="101">
      <t>ツト</t>
    </rPh>
    <rPh sb="103" eb="104">
      <t>シャ</t>
    </rPh>
    <rPh sb="105" eb="106">
      <t>ベツ</t>
    </rPh>
    <rPh sb="107" eb="108">
      <t>サダ</t>
    </rPh>
    <rPh sb="110" eb="112">
      <t>エンチョウ</t>
    </rPh>
    <rPh sb="112" eb="114">
      <t>ケンシュウ</t>
    </rPh>
    <rPh sb="118" eb="121">
      <t>シュウリョウショウ</t>
    </rPh>
    <rPh sb="122" eb="124">
      <t>コウフ</t>
    </rPh>
    <rPh sb="125" eb="126">
      <t>ウ</t>
    </rPh>
    <rPh sb="152" eb="154">
      <t>ニンテイ</t>
    </rPh>
    <rPh sb="157" eb="158">
      <t>エン</t>
    </rPh>
    <rPh sb="158" eb="160">
      <t>エンチョウ</t>
    </rPh>
    <rPh sb="160" eb="161">
      <t>トウ</t>
    </rPh>
    <rPh sb="161" eb="163">
      <t>ケンシュウ</t>
    </rPh>
    <rPh sb="187" eb="189">
      <t>ニンテイ</t>
    </rPh>
    <rPh sb="192" eb="193">
      <t>エン</t>
    </rPh>
    <rPh sb="193" eb="194">
      <t>ホウ</t>
    </rPh>
    <rPh sb="194" eb="196">
      <t>セコウ</t>
    </rPh>
    <rPh sb="196" eb="198">
      <t>キソク</t>
    </rPh>
    <rPh sb="199" eb="200">
      <t>サダ</t>
    </rPh>
    <rPh sb="202" eb="204">
      <t>エンチョウ</t>
    </rPh>
    <rPh sb="204" eb="206">
      <t>シカク</t>
    </rPh>
    <rPh sb="207" eb="208">
      <t>マタ</t>
    </rPh>
    <rPh sb="209" eb="212">
      <t>ヨウチエン</t>
    </rPh>
    <rPh sb="212" eb="214">
      <t>キョウユ</t>
    </rPh>
    <rPh sb="215" eb="216">
      <t>シュ</t>
    </rPh>
    <rPh sb="216" eb="219">
      <t>メンキョジョウ</t>
    </rPh>
    <rPh sb="219" eb="220">
      <t>オヨ</t>
    </rPh>
    <rPh sb="221" eb="224">
      <t>ホイクシ</t>
    </rPh>
    <rPh sb="224" eb="226">
      <t>シカク</t>
    </rPh>
    <rPh sb="227" eb="229">
      <t>ヘイユウ</t>
    </rPh>
    <rPh sb="231" eb="233">
      <t>ジツム</t>
    </rPh>
    <rPh sb="233" eb="235">
      <t>ケイケン</t>
    </rPh>
    <rPh sb="235" eb="237">
      <t>ネンスウ</t>
    </rPh>
    <rPh sb="239" eb="240">
      <t>ネン</t>
    </rPh>
    <rPh sb="240" eb="242">
      <t>イジョウ</t>
    </rPh>
    <rPh sb="242" eb="243">
      <t>ユウ</t>
    </rPh>
    <rPh sb="245" eb="246">
      <t>シャ</t>
    </rPh>
    <rPh sb="247" eb="249">
      <t>ハイチ</t>
    </rPh>
    <rPh sb="250" eb="253">
      <t>ケイレキショ</t>
    </rPh>
    <rPh sb="253" eb="254">
      <t>トウ</t>
    </rPh>
    <rPh sb="255" eb="257">
      <t>テイシュツ</t>
    </rPh>
    <phoneticPr fontId="2"/>
  </si>
  <si>
    <t>(2) 幼稚園、保育所又は認定こども園の教諭又は保育士（施設長を含む）として、
　10年以上、教育、保育又は子育て支援に従事してきた者</t>
    <rPh sb="20" eb="22">
      <t>キョウユ</t>
    </rPh>
    <rPh sb="22" eb="23">
      <t>マタ</t>
    </rPh>
    <rPh sb="24" eb="27">
      <t>ホイクシ</t>
    </rPh>
    <rPh sb="28" eb="31">
      <t>シセツチョウ</t>
    </rPh>
    <rPh sb="32" eb="33">
      <t>フク</t>
    </rPh>
    <phoneticPr fontId="2"/>
  </si>
  <si>
    <t>①法人が推薦する者（専修免許状、１種免許状、幼稚園教諭２種免許状、保育士資格のいずれかを有する者に限る）
　※別添理由書を提出すること
②施設長を５年以上勤めた者、又は教諭・保育士を１０年以上勤めた者、別に定める園長研修を受講し修了証の交付を受けた者（認定こども園ステップアップ研修会Ⅰ・Ⅱ・Ⅲ、認定こども園園長等研修）</t>
    <rPh sb="1" eb="3">
      <t>ホウジン</t>
    </rPh>
    <rPh sb="4" eb="6">
      <t>スイセン</t>
    </rPh>
    <rPh sb="8" eb="9">
      <t>シャ</t>
    </rPh>
    <rPh sb="10" eb="12">
      <t>センシュウ</t>
    </rPh>
    <rPh sb="12" eb="15">
      <t>メンキョジョウ</t>
    </rPh>
    <rPh sb="17" eb="18">
      <t>シュ</t>
    </rPh>
    <rPh sb="18" eb="21">
      <t>メンキョジョウ</t>
    </rPh>
    <rPh sb="22" eb="25">
      <t>ヨウチエン</t>
    </rPh>
    <rPh sb="25" eb="27">
      <t>キョウユ</t>
    </rPh>
    <rPh sb="28" eb="29">
      <t>シュ</t>
    </rPh>
    <rPh sb="29" eb="32">
      <t>メンキョジョウ</t>
    </rPh>
    <rPh sb="33" eb="36">
      <t>ホイクシ</t>
    </rPh>
    <rPh sb="36" eb="38">
      <t>シカク</t>
    </rPh>
    <rPh sb="44" eb="45">
      <t>ユウ</t>
    </rPh>
    <rPh sb="47" eb="48">
      <t>シャ</t>
    </rPh>
    <rPh sb="49" eb="50">
      <t>カギ</t>
    </rPh>
    <rPh sb="55" eb="57">
      <t>ベッテン</t>
    </rPh>
    <rPh sb="57" eb="60">
      <t>リユウショ</t>
    </rPh>
    <rPh sb="61" eb="63">
      <t>テイシュツ</t>
    </rPh>
    <rPh sb="69" eb="72">
      <t>シセツチョウ</t>
    </rPh>
    <rPh sb="74" eb="75">
      <t>ネン</t>
    </rPh>
    <rPh sb="75" eb="77">
      <t>イジョウ</t>
    </rPh>
    <rPh sb="77" eb="78">
      <t>ツト</t>
    </rPh>
    <rPh sb="80" eb="81">
      <t>シャ</t>
    </rPh>
    <rPh sb="82" eb="83">
      <t>マタ</t>
    </rPh>
    <rPh sb="84" eb="86">
      <t>キョウユ</t>
    </rPh>
    <rPh sb="87" eb="90">
      <t>ホイクシ</t>
    </rPh>
    <rPh sb="93" eb="96">
      <t>ネンイジョウ</t>
    </rPh>
    <rPh sb="96" eb="97">
      <t>ツト</t>
    </rPh>
    <rPh sb="99" eb="100">
      <t>シャ</t>
    </rPh>
    <rPh sb="101" eb="102">
      <t>ベツ</t>
    </rPh>
    <rPh sb="103" eb="104">
      <t>サダ</t>
    </rPh>
    <rPh sb="106" eb="108">
      <t>エンチョウ</t>
    </rPh>
    <rPh sb="108" eb="110">
      <t>ケンシュウ</t>
    </rPh>
    <rPh sb="116" eb="117">
      <t>ショウ</t>
    </rPh>
    <rPh sb="126" eb="128">
      <t>ニンテイ</t>
    </rPh>
    <rPh sb="131" eb="132">
      <t>エン</t>
    </rPh>
    <rPh sb="139" eb="142">
      <t>ケンシュウカイ</t>
    </rPh>
    <rPh sb="148" eb="150">
      <t>ニンテイ</t>
    </rPh>
    <rPh sb="153" eb="154">
      <t>エン</t>
    </rPh>
    <rPh sb="154" eb="156">
      <t>エンチョウ</t>
    </rPh>
    <rPh sb="156" eb="157">
      <t>トウ</t>
    </rPh>
    <rPh sb="157" eb="159">
      <t>ケンシュウ</t>
    </rPh>
    <phoneticPr fontId="2"/>
  </si>
  <si>
    <t>→　「従事内容」欄は空欄とする。</t>
    <rPh sb="3" eb="5">
      <t>ジュウジ</t>
    </rPh>
    <rPh sb="5" eb="7">
      <t>ナイヨウ</t>
    </rPh>
    <rPh sb="8" eb="9">
      <t>ラン</t>
    </rPh>
    <rPh sb="10" eb="12">
      <t>クウラン</t>
    </rPh>
    <phoneticPr fontId="2"/>
  </si>
  <si>
    <t>(3) 別に定める地方公共団体や関係団体等による園長研修等を受講し、修了証の交付を受け、園長となるための識見を身に付けた者</t>
    <rPh sb="4" eb="5">
      <t>ベツ</t>
    </rPh>
    <rPh sb="6" eb="7">
      <t>サダ</t>
    </rPh>
    <rPh sb="34" eb="37">
      <t>シュウリョウショウ</t>
    </rPh>
    <rPh sb="38" eb="40">
      <t>コウフ</t>
    </rPh>
    <rPh sb="41" eb="42">
      <t>ウ</t>
    </rPh>
    <rPh sb="44" eb="46">
      <t>エンチョウ</t>
    </rPh>
    <phoneticPr fontId="2"/>
  </si>
  <si>
    <t>(1) 現在の幼稚園の園長、保育所の長又は認定こども園の長として、５年以上これらの施設を適切に運営してきた者</t>
    <rPh sb="4" eb="6">
      <t>ゲンザイ</t>
    </rPh>
    <rPh sb="34" eb="37">
      <t>ネンイジョウ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</si>
  <si>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</si>
  <si>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t>
    <phoneticPr fontId="2"/>
  </si>
  <si>
    <t>研修修了証交付状況</t>
    <rPh sb="0" eb="2">
      <t>ケンシュウ</t>
    </rPh>
    <rPh sb="2" eb="5">
      <t>シュウリョウショウ</t>
    </rPh>
    <rPh sb="5" eb="7">
      <t>コウフ</t>
    </rPh>
    <rPh sb="7" eb="9">
      <t>ジョウキョウ</t>
    </rPh>
    <phoneticPr fontId="2"/>
  </si>
  <si>
    <t>修了証交付（予定）年月日</t>
    <rPh sb="0" eb="3">
      <t>シュウリョウショウ</t>
    </rPh>
    <rPh sb="3" eb="5">
      <t>コウフ</t>
    </rPh>
    <rPh sb="6" eb="8">
      <t>ヨテイ</t>
    </rPh>
    <rPh sb="9" eb="12">
      <t>ネンガッピ</t>
    </rPh>
    <phoneticPr fontId="2"/>
  </si>
  <si>
    <t>受講研修名　　　　</t>
    <rPh sb="0" eb="2">
      <t>ジュコウ</t>
    </rPh>
    <rPh sb="2" eb="4">
      <t>ケンシュウ</t>
    </rPh>
    <rPh sb="4" eb="5">
      <t>メイ</t>
    </rPh>
    <phoneticPr fontId="2"/>
  </si>
  <si>
    <t>　　　　　年　　　　　月　　　　　日</t>
    <rPh sb="5" eb="6">
      <t>トシ</t>
    </rPh>
    <rPh sb="11" eb="12">
      <t>ツキ</t>
    </rPh>
    <rPh sb="17" eb="18">
      <t>ヒ</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</si>
  <si>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</si>
  <si>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</si>
  <si>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</si>
  <si>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常勤</t>
    <rPh sb="0" eb="2">
      <t>ジョウキン</t>
    </rPh>
    <phoneticPr fontId="2"/>
  </si>
  <si>
    <t>非常勤</t>
    <rPh sb="0" eb="3">
      <t>ヒジョウキン</t>
    </rPh>
    <phoneticPr fontId="2"/>
  </si>
  <si>
    <t>基準上必要な
職員の数
(参考様式１の再掲)</t>
    <rPh sb="0" eb="2">
      <t>キジュン</t>
    </rPh>
    <rPh sb="2" eb="3">
      <t>ジョウ</t>
    </rPh>
    <rPh sb="3" eb="5">
      <t>ヒツヨウ</t>
    </rPh>
    <rPh sb="7" eb="9">
      <t>ショクイン</t>
    </rPh>
    <rPh sb="10" eb="11">
      <t>カズ</t>
    </rPh>
    <rPh sb="13" eb="15">
      <t>サンコウ</t>
    </rPh>
    <rPh sb="15" eb="17">
      <t>ヨウシキ</t>
    </rPh>
    <rPh sb="19" eb="21">
      <t>サイケイ</t>
    </rPh>
    <phoneticPr fontId="11"/>
  </si>
  <si>
    <t>有資格者の人数</t>
    <phoneticPr fontId="2"/>
  </si>
  <si>
    <t>（常勤換算後）</t>
    <rPh sb="1" eb="3">
      <t>ジョウキン</t>
    </rPh>
    <rPh sb="3" eb="5">
      <t>カンサン</t>
    </rPh>
    <rPh sb="5" eb="6">
      <t>ゴ</t>
    </rPh>
    <phoneticPr fontId="2"/>
  </si>
  <si>
    <t>＜飲料水用、手洗用、足洗用設備について（該当する内容に☑を入れる）＞</t>
    <rPh sb="1" eb="5">
      <t>インリョウスイヨウ</t>
    </rPh>
    <rPh sb="6" eb="9">
      <t>テアライヨウ</t>
    </rPh>
    <rPh sb="10" eb="11">
      <t>アシ</t>
    </rPh>
    <rPh sb="11" eb="12">
      <t>アラ</t>
    </rPh>
    <rPh sb="12" eb="13">
      <t>ヨウ</t>
    </rPh>
    <rPh sb="13" eb="15">
      <t>セツビ</t>
    </rPh>
    <rPh sb="20" eb="22">
      <t>ガイトウ</t>
    </rPh>
    <rPh sb="24" eb="26">
      <t>ナイヨウ</t>
    </rPh>
    <rPh sb="29" eb="30">
      <t>イ</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</si>
  <si>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</si>
  <si>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</si>
  <si>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</si>
  <si>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</si>
  <si>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台</t>
    <rPh sb="0" eb="1">
      <t>ダイ</t>
    </rPh>
    <phoneticPr fontId="2"/>
  </si>
  <si>
    <t>安全装置</t>
    <rPh sb="0" eb="2">
      <t>アンゼン</t>
    </rPh>
    <rPh sb="2" eb="4">
      <t>ソウチ</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</si>
  <si>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</si>
  <si>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</si>
  <si>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</si>
  <si>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</si>
  <si>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</si>
  <si>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</si>
  <si>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</si>
  <si>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</si>
  <si>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</si>
  <si>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</si>
  <si>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</si>
  <si>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</si>
  <si>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</si>
  <si>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施 設 名</t>
    <rPh sb="0" eb="1">
      <t>シ</t>
    </rPh>
    <rPh sb="2" eb="3">
      <t>セツ</t>
    </rPh>
    <rPh sb="4" eb="5">
      <t>メイ</t>
    </rPh>
    <phoneticPr fontId="2"/>
  </si>
  <si>
    <t>施　設　名</t>
    <rPh sb="0" eb="1">
      <t>シ</t>
    </rPh>
    <rPh sb="2" eb="3">
      <t>セツ</t>
    </rPh>
    <rPh sb="4" eb="5">
      <t>ナ</t>
    </rPh>
    <phoneticPr fontId="2"/>
  </si>
  <si>
    <t>幼稚園教諭免許状び保育士資格いずれか一方のみしか取得していない者について、令和12年３月までに取得できる体制を整えている。</t>
    <rPh sb="3" eb="5">
      <t>キョウユ</t>
    </rPh>
    <rPh sb="5" eb="8">
      <t>メンキョジョウ</t>
    </rPh>
    <rPh sb="18" eb="20">
      <t>イッポウ</t>
    </rPh>
    <rPh sb="24" eb="26">
      <t>シュトク</t>
    </rPh>
    <rPh sb="31" eb="32">
      <t>シャ</t>
    </rPh>
    <rPh sb="37" eb="39">
      <t>レイワ</t>
    </rPh>
    <rPh sb="41" eb="42">
      <t>ネン</t>
    </rPh>
    <rPh sb="42" eb="43">
      <t>ヘイネン</t>
    </rPh>
    <rPh sb="43" eb="44">
      <t>ガツ</t>
    </rPh>
    <rPh sb="47" eb="49">
      <t>シュトク</t>
    </rPh>
    <rPh sb="52" eb="54">
      <t>タイセイ</t>
    </rPh>
    <rPh sb="55" eb="56">
      <t>トトノ</t>
    </rPh>
    <phoneticPr fontId="2"/>
  </si>
  <si>
    <t>令和９年４月１日現在</t>
    <rPh sb="0" eb="2">
      <t>レイワ</t>
    </rPh>
    <rPh sb="3" eb="4">
      <t>ネン</t>
    </rPh>
    <rPh sb="5" eb="6">
      <t>ガツ</t>
    </rPh>
    <rPh sb="7" eb="8">
      <t>ニチ</t>
    </rPh>
    <rPh sb="8" eb="10">
      <t>ゲンザイ</t>
    </rPh>
    <phoneticPr fontId="2"/>
  </si>
  <si>
    <t>　下記の者については、就学前の子どもに関する教育、保育等の総合的な提供の推進に関する法律施行規則（平成26年内閣府・文部科学省・厚生労働省令第２号。以下「施行規則」という。）第13条の規定に該当するものと認められるため、令和９年４月１日に設置する幼保連携型認定こども園の園長に任命することとします。</t>
    <rPh sb="110" eb="112">
      <t>レイワ</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</si>
  <si>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４～５歳児：「子どもの数」欄の人数を３０で除す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２人以上の学級担任を置く場合（１学級２６～３０人）
　　　　　　　　　　「必要な数」欄における職員の数と、「２５人以下の学級数×１人」
　　　　　　　　　＋「２６人～３０人の学級数×２人」のうち、多い数
　　４～５歳児：「必要な数」欄における職員の数と、学級編制数のうち、多い数</t>
    <rPh sb="3" eb="5">
      <t>ヒツヨウ</t>
    </rPh>
    <rPh sb="6" eb="7">
      <t>スウ</t>
    </rPh>
    <rPh sb="8" eb="9">
      <t>ラン</t>
    </rPh>
    <rPh sb="31" eb="33">
      <t>サンテイ</t>
    </rPh>
    <rPh sb="253" eb="255">
      <t>イカ</t>
    </rPh>
    <rPh sb="255" eb="256">
      <t>オナ</t>
    </rPh>
    <rPh sb="340" eb="342">
      <t>キジュン</t>
    </rPh>
    <rPh sb="342" eb="343">
      <t>ジョウ</t>
    </rPh>
    <rPh sb="343" eb="345">
      <t>ヒツヨウ</t>
    </rPh>
    <rPh sb="346" eb="348">
      <t>ショクイン</t>
    </rPh>
    <rPh sb="349" eb="350">
      <t>スウ</t>
    </rPh>
    <rPh sb="356" eb="357">
      <t>ツギ</t>
    </rPh>
    <rPh sb="361" eb="363">
      <t>ケイサン</t>
    </rPh>
    <rPh sb="393" eb="395">
      <t>ドウスウ</t>
    </rPh>
    <rPh sb="409" eb="412">
      <t>ニンイジョウ</t>
    </rPh>
    <rPh sb="413" eb="415">
      <t>ガッキュウ</t>
    </rPh>
    <rPh sb="415" eb="417">
      <t>タンニン</t>
    </rPh>
    <rPh sb="418" eb="419">
      <t>オ</t>
    </rPh>
    <rPh sb="422" eb="424">
      <t>バアイ</t>
    </rPh>
    <rPh sb="426" eb="428">
      <t>ガッキュウ</t>
    </rPh>
    <rPh sb="430" eb="431">
      <t>ニン</t>
    </rPh>
    <rPh sb="431" eb="433">
      <t>イカ</t>
    </rPh>
    <rPh sb="501" eb="503">
      <t>ガッキュウ</t>
    </rPh>
    <rPh sb="508" eb="509">
      <t>ニン</t>
    </rPh>
    <rPh sb="541" eb="542">
      <t>ニン</t>
    </rPh>
    <rPh sb="542" eb="544">
      <t>イカ</t>
    </rPh>
    <rPh sb="545" eb="547">
      <t>ガッキュウ</t>
    </rPh>
    <rPh sb="547" eb="548">
      <t>スウ</t>
    </rPh>
    <rPh sb="550" eb="551">
      <t>ニン</t>
    </rPh>
    <rPh sb="566" eb="567">
      <t>ニン</t>
    </rPh>
    <rPh sb="570" eb="571">
      <t>ニン</t>
    </rPh>
    <rPh sb="572" eb="575">
      <t>ガッキュウスウ</t>
    </rPh>
    <rPh sb="577" eb="578">
      <t>ニン</t>
    </rPh>
    <rPh sb="613" eb="615">
      <t>ガッキュウ</t>
    </rPh>
    <rPh sb="615" eb="617">
      <t>ヘンセイ</t>
    </rPh>
    <rPh sb="617" eb="618">
      <t>スウ</t>
    </rPh>
    <rPh sb="622" eb="623">
      <t>オオ</t>
    </rPh>
    <rPh sb="624" eb="625">
      <t>スウ</t>
    </rPh>
    <phoneticPr fontId="11"/>
  </si>
  <si>
    <t>令和14年３月31日までに各学級ごとの園児数を３５人以下から３０人以下に変更するように計画している。(令和８年４月１日時点で幼保連携型認定こども園として運営している場合のみ)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</si>
</sst>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0.0_ "/>
    <numFmt numFmtId="183" formatCode="##&quot;人&quot;"/>
    <numFmt numFmtId="184" formatCode="##&quot;階&quot;&quot;建&quot;&quot;て&quot;"/>
  </numFmts>
  <fonts count="30"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color theme="1"/>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8.5"/>
      <name val="ＭＳ ゴシック"/>
      <family val="3"/>
      <charset val="128"/>
    </font>
    <font>
      <sz val="9"/>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9"/>
      <color rgb="FF000000"/>
      <name val="Meiryo UI"/>
      <family val="3"/>
      <charset val="128"/>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20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dotted">
        <color auto="1"/>
      </top>
      <bottom style="thin">
        <color auto="1"/>
      </bottom>
      <diagonal/>
    </border>
    <border>
      <left/>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right style="medium">
        <color auto="1"/>
      </right>
      <top/>
      <bottom/>
      <diagonal/>
    </border>
    <border>
      <left style="thin">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thin">
        <color auto="1"/>
      </right>
      <top style="medium">
        <color auto="1"/>
      </top>
      <bottom style="medium">
        <color auto="1"/>
      </bottom>
      <diagonal/>
    </border>
    <border>
      <left/>
      <right/>
      <top style="medium">
        <color indexed="64"/>
      </top>
      <bottom style="dotted">
        <color indexed="64"/>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style="thin">
        <color auto="1"/>
      </right>
      <top style="medium">
        <color indexed="64"/>
      </top>
      <bottom style="dotted">
        <color indexed="64"/>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medium">
        <color auto="1"/>
      </top>
      <bottom style="dotted">
        <color auto="1"/>
      </bottom>
      <diagonal/>
    </border>
    <border>
      <left style="medium">
        <color auto="1"/>
      </left>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n">
        <color auto="1"/>
      </right>
      <top/>
      <bottom style="dotted">
        <color auto="1"/>
      </bottom>
      <diagonal/>
    </border>
    <border diagonalUp="1">
      <left style="medium">
        <color auto="1"/>
      </left>
      <right style="thin">
        <color auto="1"/>
      </right>
      <top/>
      <bottom/>
      <diagonal style="thin">
        <color auto="1"/>
      </diagonal>
    </border>
    <border diagonalUp="1">
      <left style="medium">
        <color auto="1"/>
      </left>
      <right style="thin">
        <color auto="1"/>
      </right>
      <top/>
      <bottom style="thin">
        <color indexed="64"/>
      </bottom>
      <diagonal style="thin">
        <color indexed="64"/>
      </diagonal>
    </border>
    <border diagonalUp="1">
      <left style="medium">
        <color indexed="64"/>
      </left>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diagonalUp="1">
      <left style="medium">
        <color auto="1"/>
      </left>
      <right style="medium">
        <color auto="1"/>
      </right>
      <top style="thin">
        <color auto="1"/>
      </top>
      <bottom style="medium">
        <color auto="1"/>
      </bottom>
      <diagonal style="thin">
        <color auto="1"/>
      </diagonal>
    </border>
    <border>
      <left style="medium">
        <color auto="1"/>
      </left>
      <right/>
      <top style="thin">
        <color auto="1"/>
      </top>
      <bottom style="medium">
        <color auto="1"/>
      </bottom>
      <diagonal/>
    </border>
    <border>
      <left style="thick">
        <color auto="1"/>
      </left>
      <right style="thick">
        <color auto="1"/>
      </right>
      <top style="thick">
        <color auto="1"/>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diagonal/>
    </border>
    <border diagonalUp="1">
      <left style="medium">
        <color auto="1"/>
      </left>
      <right style="medium">
        <color auto="1"/>
      </right>
      <top/>
      <bottom style="thin">
        <color auto="1"/>
      </bottom>
      <diagonal style="thin">
        <color auto="1"/>
      </diagonal>
    </border>
    <border>
      <left style="medium">
        <color auto="1"/>
      </left>
      <right style="thin">
        <color auto="1"/>
      </right>
      <top style="thin">
        <color auto="1"/>
      </top>
      <bottom style="dotted">
        <color auto="1"/>
      </bottom>
      <diagonal/>
    </border>
    <border diagonalUp="1">
      <left style="thin">
        <color auto="1"/>
      </left>
      <right/>
      <top style="thin">
        <color auto="1"/>
      </top>
      <bottom style="thin">
        <color auto="1"/>
      </bottom>
      <diagonal style="thin">
        <color auto="1"/>
      </diagonal>
    </border>
    <border>
      <left style="double">
        <color auto="1"/>
      </left>
      <right/>
      <top style="medium">
        <color indexed="64"/>
      </top>
      <bottom/>
      <diagonal/>
    </border>
    <border>
      <left/>
      <right style="thin">
        <color auto="1"/>
      </right>
      <top style="double">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style="thin">
        <color auto="1"/>
      </top>
      <bottom style="medium">
        <color auto="1"/>
      </bottom>
      <diagonal/>
    </border>
    <border>
      <left style="dotted">
        <color auto="1"/>
      </left>
      <right/>
      <top/>
      <bottom/>
      <diagonal/>
    </border>
    <border diagonalUp="1">
      <left style="thin">
        <color indexed="64"/>
      </left>
      <right style="thin">
        <color auto="1"/>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cellStyleXfs>
  <cellXfs count="1060">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12" xfId="0" applyFont="1" applyBorder="1">
      <alignment vertical="center"/>
    </xf>
    <xf numFmtId="0" fontId="1" fillId="0" borderId="50" xfId="0" applyFont="1" applyBorder="1">
      <alignment vertical="center"/>
    </xf>
    <xf numFmtId="0" fontId="1" fillId="0" borderId="1" xfId="0" applyFont="1" applyBorder="1" applyAlignment="1">
      <alignment horizontal="center" vertical="center" textRotation="255" shrinkToFit="1"/>
    </xf>
    <xf numFmtId="0" fontId="1" fillId="0" borderId="1" xfId="0" applyFont="1" applyBorder="1" applyAlignment="1">
      <alignment horizontal="center" vertical="center" wrapText="1"/>
    </xf>
    <xf numFmtId="0" fontId="1" fillId="0" borderId="0" xfId="0" applyFont="1" applyAlignment="1">
      <alignment horizontal="center" vertical="center" textRotation="255" shrinkToFit="1"/>
    </xf>
    <xf numFmtId="0" fontId="1" fillId="0" borderId="72" xfId="0" applyFont="1" applyBorder="1" applyAlignment="1">
      <alignment horizontal="center" vertical="center"/>
    </xf>
    <xf numFmtId="178" fontId="3" fillId="0" borderId="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9" xfId="0" applyFont="1" applyBorder="1" applyAlignment="1">
      <alignment horizontal="center" vertical="center"/>
    </xf>
    <xf numFmtId="0" fontId="7" fillId="0" borderId="66" xfId="0" applyFont="1" applyBorder="1" applyAlignment="1">
      <alignment horizontal="center" vertical="center"/>
    </xf>
    <xf numFmtId="0" fontId="1" fillId="0" borderId="4" xfId="0" applyFont="1" applyBorder="1">
      <alignment vertical="center"/>
    </xf>
    <xf numFmtId="178" fontId="3" fillId="0" borderId="23" xfId="0" applyNumberFormat="1"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5" xfId="0" applyNumberFormat="1" applyFont="1" applyBorder="1">
      <alignment vertical="center"/>
    </xf>
    <xf numFmtId="179" fontId="3" fillId="0" borderId="2" xfId="0" applyNumberFormat="1" applyFont="1" applyBorder="1">
      <alignment vertical="center"/>
    </xf>
    <xf numFmtId="179" fontId="3" fillId="0" borderId="96" xfId="0" applyNumberFormat="1" applyFont="1" applyBorder="1">
      <alignment vertical="center"/>
    </xf>
    <xf numFmtId="179" fontId="3" fillId="0" borderId="15" xfId="0" applyNumberFormat="1" applyFont="1" applyBorder="1">
      <alignment vertical="center"/>
    </xf>
    <xf numFmtId="0" fontId="14" fillId="2" borderId="48" xfId="1" applyFont="1" applyFill="1" applyBorder="1" applyProtection="1">
      <alignment vertical="center"/>
      <protection locked="0"/>
    </xf>
    <xf numFmtId="0" fontId="14" fillId="2" borderId="50" xfId="1" applyFont="1" applyFill="1" applyBorder="1" applyProtection="1">
      <alignment vertical="center"/>
      <protection locked="0"/>
    </xf>
    <xf numFmtId="0" fontId="14" fillId="2" borderId="40" xfId="1" applyFont="1" applyFill="1" applyBorder="1" applyProtection="1">
      <alignment vertical="center"/>
      <protection locked="0"/>
    </xf>
    <xf numFmtId="0" fontId="14" fillId="2" borderId="37" xfId="1" applyFont="1" applyFill="1" applyBorder="1" applyProtection="1">
      <alignment vertical="center"/>
      <protection locked="0"/>
    </xf>
    <xf numFmtId="0" fontId="14" fillId="2" borderId="41" xfId="1" applyFont="1" applyFill="1" applyBorder="1" applyProtection="1">
      <alignment vertical="center"/>
      <protection locked="0"/>
    </xf>
    <xf numFmtId="0" fontId="14" fillId="2" borderId="49"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0" fontId="3" fillId="2" borderId="106"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30" xfId="0" applyNumberFormat="1" applyFont="1" applyFill="1" applyBorder="1" applyProtection="1">
      <alignment vertical="center"/>
      <protection locked="0"/>
    </xf>
    <xf numFmtId="180" fontId="3" fillId="2" borderId="115" xfId="0" applyNumberFormat="1" applyFont="1" applyFill="1" applyBorder="1" applyProtection="1">
      <alignment vertical="center"/>
      <protection locked="0"/>
    </xf>
    <xf numFmtId="180" fontId="3" fillId="2" borderId="131" xfId="0" applyNumberFormat="1" applyFont="1" applyFill="1" applyBorder="1" applyProtection="1">
      <alignment vertical="center"/>
      <protection locked="0"/>
    </xf>
    <xf numFmtId="181" fontId="3" fillId="2" borderId="118" xfId="0" applyNumberFormat="1" applyFont="1" applyFill="1" applyBorder="1" applyProtection="1">
      <alignment vertical="center"/>
      <protection locked="0"/>
    </xf>
    <xf numFmtId="180" fontId="3" fillId="2" borderId="112"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6"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38" xfId="0" applyNumberFormat="1" applyFont="1" applyFill="1" applyBorder="1" applyProtection="1">
      <alignment vertical="center"/>
      <protection locked="0"/>
    </xf>
    <xf numFmtId="180" fontId="3" fillId="2" borderId="137" xfId="0" applyNumberFormat="1" applyFont="1" applyFill="1" applyBorder="1" applyProtection="1">
      <alignment vertical="center"/>
      <protection locked="0"/>
    </xf>
    <xf numFmtId="181" fontId="3" fillId="2" borderId="139"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5" xfId="0" applyNumberFormat="1" applyFont="1" applyFill="1" applyBorder="1" applyProtection="1">
      <alignment vertical="center"/>
      <protection locked="0"/>
    </xf>
    <xf numFmtId="180" fontId="3" fillId="2" borderId="21" xfId="0" applyNumberFormat="1" applyFont="1" applyFill="1" applyBorder="1" applyProtection="1">
      <alignment vertical="center"/>
      <protection locked="0"/>
    </xf>
    <xf numFmtId="0" fontId="3" fillId="2" borderId="12" xfId="0" applyFont="1" applyFill="1" applyBorder="1" applyAlignment="1" applyProtection="1">
      <alignment horizontal="center" vertical="center"/>
      <protection locked="0"/>
    </xf>
    <xf numFmtId="0" fontId="14" fillId="2" borderId="176" xfId="1" applyFont="1" applyFill="1" applyBorder="1" applyProtection="1">
      <alignment vertical="center"/>
      <protection locked="0"/>
    </xf>
    <xf numFmtId="180" fontId="3" fillId="2" borderId="130" xfId="0" applyNumberFormat="1" applyFont="1" applyFill="1" applyBorder="1" applyAlignment="1" applyProtection="1">
      <alignment horizontal="center" vertical="center"/>
      <protection locked="0"/>
    </xf>
    <xf numFmtId="180" fontId="3" fillId="2" borderId="118" xfId="0" applyNumberFormat="1" applyFont="1" applyFill="1" applyBorder="1" applyAlignment="1" applyProtection="1">
      <alignment horizontal="center" vertical="center"/>
      <protection locked="0"/>
    </xf>
    <xf numFmtId="180" fontId="3" fillId="2" borderId="96" xfId="0" applyNumberFormat="1" applyFont="1" applyFill="1" applyBorder="1" applyAlignment="1" applyProtection="1">
      <alignment horizontal="center" vertical="center"/>
      <protection locked="0"/>
    </xf>
    <xf numFmtId="180" fontId="3" fillId="2" borderId="139" xfId="0" applyNumberFormat="1" applyFont="1" applyFill="1" applyBorder="1" applyAlignment="1" applyProtection="1">
      <alignment horizontal="center" vertical="center"/>
      <protection locked="0"/>
    </xf>
    <xf numFmtId="180" fontId="3" fillId="2" borderId="75" xfId="0" applyNumberFormat="1"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10" fillId="0" borderId="0" xfId="1" applyFont="1" applyAlignment="1">
      <alignment vertical="top"/>
    </xf>
    <xf numFmtId="0" fontId="13" fillId="0" borderId="28" xfId="1" applyFont="1" applyBorder="1" applyAlignment="1">
      <alignment horizontal="center" vertical="center" shrinkToFit="1"/>
    </xf>
    <xf numFmtId="0" fontId="12" fillId="0" borderId="1" xfId="1" applyFont="1" applyBorder="1" applyAlignment="1">
      <alignment horizontal="center" vertical="center"/>
    </xf>
    <xf numFmtId="0" fontId="10" fillId="0" borderId="64" xfId="1" applyFont="1" applyBorder="1" applyAlignment="1">
      <alignment horizontal="center" vertical="center"/>
    </xf>
    <xf numFmtId="0" fontId="10" fillId="0" borderId="75" xfId="1" applyFont="1" applyBorder="1" applyAlignment="1">
      <alignment horizontal="center" vertical="center"/>
    </xf>
    <xf numFmtId="0" fontId="10" fillId="0" borderId="50" xfId="1" applyFont="1" applyBorder="1" applyAlignment="1">
      <alignment horizontal="center" vertical="center"/>
    </xf>
    <xf numFmtId="0" fontId="14" fillId="0" borderId="11" xfId="1" applyFont="1" applyBorder="1">
      <alignment vertical="center"/>
    </xf>
    <xf numFmtId="0" fontId="14" fillId="0" borderId="174" xfId="1" applyFont="1" applyBorder="1">
      <alignment vertical="center"/>
    </xf>
    <xf numFmtId="0" fontId="10" fillId="0" borderId="175" xfId="1" applyFont="1" applyBorder="1" applyAlignment="1">
      <alignment horizontal="center" vertical="center"/>
    </xf>
    <xf numFmtId="0" fontId="7" fillId="0" borderId="1" xfId="1" applyFont="1" applyBorder="1" applyAlignment="1">
      <alignment horizontal="center" vertical="center"/>
    </xf>
    <xf numFmtId="0" fontId="10" fillId="0" borderId="100" xfId="1" applyFont="1" applyBorder="1" applyAlignment="1">
      <alignment horizontal="center" vertical="center"/>
    </xf>
    <xf numFmtId="0" fontId="10" fillId="0" borderId="73" xfId="1" applyFont="1" applyBorder="1" applyAlignment="1">
      <alignment horizontal="center" vertical="center"/>
    </xf>
    <xf numFmtId="0" fontId="10" fillId="0" borderId="37" xfId="1" applyFont="1" applyBorder="1" applyAlignment="1">
      <alignment horizontal="center" vertical="center"/>
    </xf>
    <xf numFmtId="0" fontId="14" fillId="0" borderId="7" xfId="1" applyFont="1" applyBorder="1">
      <alignment vertical="center"/>
    </xf>
    <xf numFmtId="0" fontId="14" fillId="0" borderId="176" xfId="1" applyFont="1" applyBorder="1">
      <alignment vertical="center"/>
    </xf>
    <xf numFmtId="0" fontId="10" fillId="0" borderId="177" xfId="1" applyFont="1" applyBorder="1" applyAlignment="1">
      <alignment horizontal="center" vertical="center"/>
    </xf>
    <xf numFmtId="177" fontId="10" fillId="0" borderId="20" xfId="1" applyNumberFormat="1" applyFont="1" applyBorder="1">
      <alignment vertical="center"/>
    </xf>
    <xf numFmtId="0" fontId="10" fillId="0" borderId="65" xfId="1" applyFont="1" applyBorder="1" applyAlignment="1">
      <alignment horizontal="center" vertical="center"/>
    </xf>
    <xf numFmtId="0" fontId="10" fillId="0" borderId="96" xfId="1" applyFont="1" applyBorder="1" applyAlignment="1">
      <alignment horizontal="center" vertical="center"/>
    </xf>
    <xf numFmtId="0" fontId="10" fillId="0" borderId="49" xfId="1" applyFont="1" applyBorder="1" applyAlignment="1">
      <alignment horizontal="center" vertical="center"/>
    </xf>
    <xf numFmtId="177" fontId="10" fillId="0" borderId="112" xfId="1" applyNumberFormat="1" applyFont="1" applyBorder="1">
      <alignment vertical="center"/>
    </xf>
    <xf numFmtId="0" fontId="14" fillId="0" borderId="9" xfId="1" applyFont="1" applyBorder="1">
      <alignment vertical="center"/>
    </xf>
    <xf numFmtId="0" fontId="14" fillId="0" borderId="178" xfId="1" applyFont="1" applyBorder="1">
      <alignment vertical="center"/>
    </xf>
    <xf numFmtId="0" fontId="10" fillId="0" borderId="179" xfId="1" applyFont="1" applyBorder="1" applyAlignment="1">
      <alignment horizontal="center" vertical="center"/>
    </xf>
    <xf numFmtId="0" fontId="10" fillId="0" borderId="15" xfId="1" applyFont="1" applyBorder="1" applyAlignment="1">
      <alignment horizontal="center" vertical="center"/>
    </xf>
    <xf numFmtId="0" fontId="14" fillId="0" borderId="46" xfId="1" applyFont="1" applyBorder="1">
      <alignment vertical="center"/>
    </xf>
    <xf numFmtId="0" fontId="10" fillId="0" borderId="81" xfId="1" applyFont="1" applyBorder="1" applyAlignment="1">
      <alignment horizontal="center" vertical="center"/>
    </xf>
    <xf numFmtId="0" fontId="14" fillId="0" borderId="71" xfId="1" applyFont="1" applyBorder="1">
      <alignment vertical="center"/>
    </xf>
    <xf numFmtId="0" fontId="10" fillId="0" borderId="71" xfId="1" applyFont="1" applyBorder="1" applyAlignment="1">
      <alignment horizontal="center" vertical="center"/>
    </xf>
    <xf numFmtId="0" fontId="14" fillId="0" borderId="70" xfId="1" applyFont="1" applyBorder="1">
      <alignment vertical="center"/>
    </xf>
    <xf numFmtId="177" fontId="10" fillId="0" borderId="150" xfId="1" applyNumberFormat="1" applyFont="1" applyBorder="1">
      <alignment vertical="center"/>
    </xf>
    <xf numFmtId="177" fontId="10" fillId="0" borderId="46" xfId="1" applyNumberFormat="1" applyFont="1" applyBorder="1">
      <alignment vertical="center"/>
    </xf>
    <xf numFmtId="0" fontId="14" fillId="0" borderId="180" xfId="1" applyFont="1" applyBorder="1">
      <alignment vertical="center"/>
    </xf>
    <xf numFmtId="0" fontId="10" fillId="0" borderId="181" xfId="1" applyFont="1" applyBorder="1" applyAlignment="1">
      <alignment horizontal="center"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3" xfId="0" applyNumberFormat="1" applyFont="1" applyBorder="1">
      <alignment vertical="center"/>
    </xf>
    <xf numFmtId="0" fontId="1" fillId="0" borderId="131" xfId="0" quotePrefix="1" applyFont="1" applyBorder="1" applyAlignment="1">
      <alignment horizontal="center" vertical="center"/>
    </xf>
    <xf numFmtId="180" fontId="3" fillId="0" borderId="131" xfId="0" applyNumberFormat="1" applyFont="1" applyBorder="1">
      <alignment vertical="center"/>
    </xf>
    <xf numFmtId="181" fontId="3" fillId="0" borderId="131" xfId="0" applyNumberFormat="1" applyFont="1" applyBorder="1" applyAlignment="1">
      <alignment horizontal="center" vertical="center"/>
    </xf>
    <xf numFmtId="180" fontId="1" fillId="0" borderId="132"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3" fillId="0" borderId="136" xfId="0" applyNumberFormat="1" applyFont="1" applyBorder="1" applyAlignment="1">
      <alignment horizontal="center" vertical="center"/>
    </xf>
    <xf numFmtId="181" fontId="18" fillId="0" borderId="73" xfId="0" applyNumberFormat="1" applyFont="1" applyBorder="1">
      <alignment vertical="center"/>
    </xf>
    <xf numFmtId="180" fontId="3" fillId="0" borderId="133" xfId="0" applyNumberFormat="1" applyFont="1" applyBorder="1">
      <alignment vertical="center"/>
    </xf>
    <xf numFmtId="181" fontId="3" fillId="0" borderId="134" xfId="0" applyNumberFormat="1" applyFont="1" applyBorder="1" applyAlignment="1">
      <alignment horizontal="center" vertical="center"/>
    </xf>
    <xf numFmtId="180" fontId="19" fillId="0" borderId="100"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7" xfId="0" applyNumberFormat="1" applyFont="1" applyBorder="1">
      <alignment vertical="center"/>
    </xf>
    <xf numFmtId="181" fontId="3" fillId="0" borderId="135" xfId="0" applyNumberFormat="1" applyFont="1" applyBorder="1" applyAlignment="1">
      <alignment horizontal="center" vertical="center"/>
    </xf>
    <xf numFmtId="180" fontId="3" fillId="0" borderId="134" xfId="0" applyNumberFormat="1" applyFont="1" applyBorder="1">
      <alignment vertical="center"/>
    </xf>
    <xf numFmtId="0" fontId="1" fillId="0" borderId="136" xfId="0" applyFont="1" applyBorder="1">
      <alignment vertical="center"/>
    </xf>
    <xf numFmtId="0" fontId="1" fillId="0" borderId="134" xfId="0" applyFont="1" applyBorder="1">
      <alignment vertical="center"/>
    </xf>
    <xf numFmtId="0" fontId="1" fillId="0" borderId="135" xfId="0" applyFont="1" applyBorder="1">
      <alignment vertical="center"/>
    </xf>
    <xf numFmtId="180" fontId="1" fillId="0" borderId="65" xfId="0" applyNumberFormat="1" applyFont="1" applyBorder="1">
      <alignment vertical="center"/>
    </xf>
    <xf numFmtId="0" fontId="1" fillId="0" borderId="137" xfId="0" quotePrefix="1" applyFont="1" applyBorder="1" applyAlignment="1">
      <alignment horizontal="center" vertical="center"/>
    </xf>
    <xf numFmtId="180" fontId="3" fillId="0" borderId="137" xfId="0" applyNumberFormat="1" applyFont="1" applyBorder="1">
      <alignment vertical="center"/>
    </xf>
    <xf numFmtId="181" fontId="3" fillId="0" borderId="137" xfId="0" applyNumberFormat="1" applyFont="1" applyBorder="1" applyAlignment="1">
      <alignment horizontal="center" vertical="center"/>
    </xf>
    <xf numFmtId="180" fontId="1" fillId="0" borderId="140"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4" xfId="0" applyNumberFormat="1" applyFont="1" applyBorder="1">
      <alignment vertical="center"/>
    </xf>
    <xf numFmtId="180" fontId="3" fillId="0" borderId="136" xfId="0" applyNumberFormat="1" applyFont="1" applyBorder="1">
      <alignment vertical="center"/>
    </xf>
    <xf numFmtId="180" fontId="19" fillId="0" borderId="66" xfId="0" applyNumberFormat="1" applyFont="1" applyBorder="1">
      <alignment vertical="center"/>
    </xf>
    <xf numFmtId="180" fontId="19" fillId="0" borderId="182" xfId="0" applyNumberFormat="1" applyFont="1" applyBorder="1">
      <alignment vertical="center"/>
    </xf>
    <xf numFmtId="180" fontId="3" fillId="0" borderId="141" xfId="0" applyNumberFormat="1" applyFont="1" applyBorder="1">
      <alignment vertical="center"/>
    </xf>
    <xf numFmtId="180" fontId="3" fillId="0" borderId="142" xfId="0" applyNumberFormat="1" applyFont="1" applyBorder="1">
      <alignment vertical="center"/>
    </xf>
    <xf numFmtId="0" fontId="1" fillId="0" borderId="142" xfId="0" applyFont="1" applyBorder="1">
      <alignment vertical="center"/>
    </xf>
    <xf numFmtId="0" fontId="1" fillId="0" borderId="141" xfId="0" applyFont="1" applyBorder="1">
      <alignment vertical="center"/>
    </xf>
    <xf numFmtId="180" fontId="19" fillId="0" borderId="143" xfId="0" applyNumberFormat="1" applyFont="1" applyBorder="1">
      <alignment vertical="center"/>
    </xf>
    <xf numFmtId="180" fontId="19" fillId="0" borderId="184" xfId="0" applyNumberFormat="1" applyFont="1" applyBorder="1">
      <alignment vertical="center"/>
    </xf>
    <xf numFmtId="180" fontId="18" fillId="0" borderId="146" xfId="0" applyNumberFormat="1" applyFont="1" applyBorder="1">
      <alignment vertical="center"/>
    </xf>
    <xf numFmtId="180" fontId="3" fillId="0" borderId="147" xfId="0" applyNumberFormat="1" applyFont="1" applyBorder="1">
      <alignment vertical="center"/>
    </xf>
    <xf numFmtId="180" fontId="3" fillId="0" borderId="148" xfId="0" applyNumberFormat="1" applyFont="1" applyBorder="1">
      <alignment vertical="center"/>
    </xf>
    <xf numFmtId="0" fontId="1" fillId="0" borderId="148" xfId="0" applyFont="1" applyBorder="1">
      <alignment vertical="center"/>
    </xf>
    <xf numFmtId="0" fontId="1" fillId="0" borderId="147" xfId="0" applyFont="1" applyBorder="1">
      <alignment vertical="center"/>
    </xf>
    <xf numFmtId="0" fontId="1" fillId="0" borderId="149" xfId="0" applyFont="1" applyBorder="1">
      <alignment vertical="center"/>
    </xf>
    <xf numFmtId="180" fontId="19" fillId="0" borderId="0" xfId="0" applyNumberFormat="1" applyFont="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7" xfId="0" applyNumberFormat="1" applyFont="1" applyBorder="1">
      <alignment vertical="center"/>
    </xf>
    <xf numFmtId="180" fontId="1" fillId="0" borderId="0" xfId="0" applyNumberFormat="1" applyFont="1">
      <alignment vertical="center"/>
    </xf>
    <xf numFmtId="0" fontId="1" fillId="3" borderId="0" xfId="0" applyFont="1" applyFill="1">
      <alignment vertical="center"/>
    </xf>
    <xf numFmtId="177" fontId="3" fillId="0" borderId="185" xfId="0" applyNumberFormat="1" applyFont="1" applyBorder="1">
      <alignment vertical="center"/>
    </xf>
    <xf numFmtId="0" fontId="1" fillId="0" borderId="81" xfId="0" applyFont="1" applyBorder="1" applyAlignment="1">
      <alignment vertical="center" wrapText="1"/>
    </xf>
    <xf numFmtId="0" fontId="1" fillId="0" borderId="65" xfId="0" quotePrefix="1" applyFont="1" applyBorder="1" applyAlignment="1">
      <alignment horizontal="center" vertical="center"/>
    </xf>
    <xf numFmtId="0" fontId="1" fillId="0" borderId="140" xfId="0" quotePrefix="1" applyFont="1" applyBorder="1" applyAlignment="1">
      <alignment horizontal="center" vertical="center"/>
    </xf>
    <xf numFmtId="0" fontId="1" fillId="0" borderId="67" xfId="0" quotePrefix="1" applyFont="1" applyBorder="1" applyAlignment="1">
      <alignment horizontal="center" vertical="center"/>
    </xf>
    <xf numFmtId="0" fontId="1" fillId="0" borderId="100" xfId="0" quotePrefix="1" applyFont="1" applyBorder="1" applyAlignment="1">
      <alignment horizontal="center"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199" xfId="1" applyFont="1" applyBorder="1" applyAlignment="1">
      <alignment horizontal="center" vertical="center" wrapText="1"/>
    </xf>
    <xf numFmtId="0" fontId="12" fillId="0" borderId="52" xfId="1" applyFont="1" applyBorder="1">
      <alignment vertical="center"/>
    </xf>
    <xf numFmtId="0" fontId="12" fillId="0" borderId="74" xfId="1" applyFont="1" applyBorder="1">
      <alignment vertical="center"/>
    </xf>
    <xf numFmtId="0" fontId="12" fillId="0" borderId="20" xfId="1" applyFont="1" applyBorder="1" applyAlignment="1">
      <alignment horizontal="center" vertical="center"/>
    </xf>
    <xf numFmtId="0" fontId="12" fillId="0" borderId="195" xfId="1" applyFont="1" applyBorder="1" applyAlignment="1">
      <alignment horizontal="center" vertical="center"/>
    </xf>
    <xf numFmtId="0" fontId="12" fillId="0" borderId="201" xfId="1" applyFont="1" applyBorder="1">
      <alignment vertical="center"/>
    </xf>
    <xf numFmtId="183" fontId="12" fillId="0" borderId="202" xfId="1" applyNumberFormat="1" applyFont="1" applyBorder="1">
      <alignment vertical="center"/>
    </xf>
    <xf numFmtId="181" fontId="3" fillId="0" borderId="136" xfId="0" applyNumberFormat="1" applyFont="1" applyBorder="1" applyAlignment="1">
      <alignment horizontal="center" vertical="center"/>
    </xf>
    <xf numFmtId="180" fontId="3" fillId="0" borderId="135" xfId="0" applyNumberFormat="1" applyFont="1" applyBorder="1">
      <alignment vertical="center"/>
    </xf>
    <xf numFmtId="0" fontId="12" fillId="0" borderId="0" xfId="2" applyFont="1">
      <alignment vertical="center"/>
    </xf>
    <xf numFmtId="0" fontId="12" fillId="0" borderId="0" xfId="3" applyFont="1" applyAlignment="1">
      <alignment vertical="center"/>
    </xf>
    <xf numFmtId="0" fontId="1" fillId="0" borderId="47" xfId="0" applyFont="1" applyBorder="1" applyAlignment="1">
      <alignment horizontal="center" vertical="center" wrapText="1"/>
    </xf>
    <xf numFmtId="0" fontId="1" fillId="0" borderId="63" xfId="0" applyFont="1" applyBorder="1" applyAlignment="1">
      <alignment horizontal="center" vertical="center" wrapText="1"/>
    </xf>
    <xf numFmtId="183" fontId="1" fillId="0" borderId="65" xfId="0" applyNumberFormat="1" applyFont="1" applyBorder="1">
      <alignment vertical="center"/>
    </xf>
    <xf numFmtId="0" fontId="7" fillId="0" borderId="0" xfId="0" applyFont="1">
      <alignment vertical="center"/>
    </xf>
    <xf numFmtId="183" fontId="1" fillId="0" borderId="140" xfId="0" applyNumberFormat="1" applyFont="1" applyBorder="1">
      <alignment vertical="center"/>
    </xf>
    <xf numFmtId="183" fontId="1" fillId="0" borderId="67" xfId="0" applyNumberFormat="1" applyFont="1" applyBorder="1">
      <alignment vertical="center"/>
    </xf>
    <xf numFmtId="183" fontId="1" fillId="0" borderId="100" xfId="0" applyNumberFormat="1" applyFont="1" applyBorder="1">
      <alignment vertical="center"/>
    </xf>
    <xf numFmtId="183" fontId="1" fillId="0" borderId="187" xfId="0" applyNumberFormat="1" applyFont="1" applyBorder="1">
      <alignment vertical="center"/>
    </xf>
    <xf numFmtId="183" fontId="1" fillId="0" borderId="132" xfId="0" applyNumberFormat="1" applyFont="1" applyBorder="1">
      <alignment vertical="center"/>
    </xf>
    <xf numFmtId="183" fontId="1" fillId="0" borderId="68" xfId="0" applyNumberFormat="1" applyFont="1" applyBorder="1">
      <alignment vertical="center"/>
    </xf>
    <xf numFmtId="183" fontId="1" fillId="0" borderId="28" xfId="0" applyNumberFormat="1" applyFont="1" applyBorder="1">
      <alignment vertical="center"/>
    </xf>
    <xf numFmtId="183" fontId="1" fillId="0" borderId="203" xfId="0" applyNumberFormat="1" applyFont="1" applyBorder="1">
      <alignment vertical="center"/>
    </xf>
    <xf numFmtId="183" fontId="1" fillId="0" borderId="1" xfId="0" applyNumberFormat="1" applyFont="1" applyBorder="1">
      <alignment vertical="center"/>
    </xf>
    <xf numFmtId="0" fontId="1" fillId="0" borderId="186"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3" fontId="1" fillId="0" borderId="77" xfId="0" applyNumberFormat="1" applyFont="1" applyBorder="1">
      <alignment vertical="center"/>
    </xf>
    <xf numFmtId="0" fontId="1" fillId="0" borderId="19" xfId="0" applyFont="1" applyBorder="1" applyAlignment="1">
      <alignment vertical="center" shrinkToFit="1"/>
    </xf>
    <xf numFmtId="0" fontId="1" fillId="4" borderId="21" xfId="0" applyFont="1" applyFill="1" applyBorder="1" applyAlignment="1" applyProtection="1">
      <alignment horizontal="center" vertical="center"/>
      <protection locked="0"/>
    </xf>
    <xf numFmtId="0" fontId="1" fillId="4" borderId="77" xfId="0" applyFont="1" applyFill="1" applyBorder="1" applyAlignment="1" applyProtection="1">
      <alignment horizontal="center" vertical="center"/>
      <protection locked="0"/>
    </xf>
    <xf numFmtId="183" fontId="1" fillId="4" borderId="1" xfId="0" applyNumberFormat="1" applyFont="1" applyFill="1" applyBorder="1" applyProtection="1">
      <alignment vertical="center"/>
      <protection locked="0"/>
    </xf>
    <xf numFmtId="183" fontId="1" fillId="4" borderId="53" xfId="0" applyNumberFormat="1" applyFont="1" applyFill="1" applyBorder="1" applyProtection="1">
      <alignment vertical="center"/>
      <protection locked="0"/>
    </xf>
    <xf numFmtId="183" fontId="1" fillId="4" borderId="76" xfId="0" applyNumberFormat="1" applyFont="1" applyFill="1" applyBorder="1" applyProtection="1">
      <alignment vertical="center"/>
      <protection locked="0"/>
    </xf>
    <xf numFmtId="183" fontId="1" fillId="4" borderId="77" xfId="0" applyNumberFormat="1" applyFont="1" applyFill="1" applyBorder="1" applyProtection="1">
      <alignment vertical="center"/>
      <protection locked="0"/>
    </xf>
    <xf numFmtId="183" fontId="1" fillId="4" borderId="65" xfId="0" applyNumberFormat="1" applyFont="1" applyFill="1" applyBorder="1" applyProtection="1">
      <alignment vertical="center"/>
      <protection locked="0"/>
    </xf>
    <xf numFmtId="183" fontId="1" fillId="4" borderId="140" xfId="0" applyNumberFormat="1" applyFont="1" applyFill="1" applyBorder="1" applyProtection="1">
      <alignment vertical="center"/>
      <protection locked="0"/>
    </xf>
    <xf numFmtId="183" fontId="1" fillId="4" borderId="67" xfId="0" applyNumberFormat="1" applyFont="1" applyFill="1" applyBorder="1" applyProtection="1">
      <alignment vertical="center"/>
      <protection locked="0"/>
    </xf>
    <xf numFmtId="183" fontId="12" fillId="4" borderId="76" xfId="1" applyNumberFormat="1" applyFont="1" applyFill="1" applyBorder="1" applyProtection="1">
      <alignment vertical="center"/>
      <protection locked="0"/>
    </xf>
    <xf numFmtId="183" fontId="12" fillId="4" borderId="18" xfId="1" applyNumberFormat="1" applyFont="1" applyFill="1" applyBorder="1" applyProtection="1">
      <alignment vertical="center"/>
      <protection locked="0"/>
    </xf>
    <xf numFmtId="183" fontId="12" fillId="4" borderId="19" xfId="1" applyNumberFormat="1" applyFont="1" applyFill="1" applyBorder="1" applyProtection="1">
      <alignment vertical="center"/>
      <protection locked="0"/>
    </xf>
    <xf numFmtId="183" fontId="12" fillId="4" borderId="192" xfId="1" applyNumberFormat="1" applyFont="1" applyFill="1" applyBorder="1" applyProtection="1">
      <alignment vertical="center"/>
      <protection locked="0"/>
    </xf>
    <xf numFmtId="183" fontId="12" fillId="4" borderId="198" xfId="1" applyNumberFormat="1" applyFont="1" applyFill="1" applyBorder="1" applyProtection="1">
      <alignment vertical="center"/>
      <protection locked="0"/>
    </xf>
    <xf numFmtId="183" fontId="12" fillId="4" borderId="200" xfId="1"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181" fontId="3" fillId="4" borderId="22" xfId="0" applyNumberFormat="1" applyFont="1" applyFill="1" applyBorder="1" applyAlignment="1" applyProtection="1">
      <alignment horizontal="center" vertical="center"/>
      <protection locked="0"/>
    </xf>
    <xf numFmtId="181" fontId="3" fillId="4" borderId="131" xfId="0" applyNumberFormat="1" applyFont="1" applyFill="1" applyBorder="1" applyAlignment="1" applyProtection="1">
      <alignment horizontal="center" vertical="center"/>
      <protection locked="0"/>
    </xf>
    <xf numFmtId="181" fontId="3" fillId="4" borderId="31" xfId="0" applyNumberFormat="1" applyFont="1" applyFill="1" applyBorder="1" applyAlignment="1" applyProtection="1">
      <alignment horizontal="center" vertical="center"/>
      <protection locked="0"/>
    </xf>
    <xf numFmtId="181" fontId="3" fillId="4" borderId="137" xfId="0" applyNumberFormat="1" applyFont="1" applyFill="1" applyBorder="1" applyAlignment="1" applyProtection="1">
      <alignment horizontal="center" vertical="center"/>
      <protection locked="0"/>
    </xf>
    <xf numFmtId="181" fontId="3" fillId="4" borderId="23" xfId="0" applyNumberFormat="1" applyFont="1" applyFill="1" applyBorder="1" applyAlignment="1" applyProtection="1">
      <alignment horizontal="center" vertical="center"/>
      <protection locked="0"/>
    </xf>
    <xf numFmtId="180" fontId="1" fillId="4" borderId="34"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wrapText="1"/>
      <protection locked="0"/>
    </xf>
    <xf numFmtId="184" fontId="1" fillId="4" borderId="3"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180" fontId="1" fillId="4" borderId="1" xfId="0" applyNumberFormat="1"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protection locked="0"/>
    </xf>
    <xf numFmtId="0" fontId="19" fillId="4" borderId="13" xfId="3" applyFont="1" applyFill="1" applyBorder="1" applyAlignment="1" applyProtection="1">
      <alignment horizontal="right" vertical="center"/>
      <protection locked="0"/>
    </xf>
    <xf numFmtId="0" fontId="12" fillId="2" borderId="163" xfId="3" applyFont="1" applyFill="1" applyBorder="1" applyAlignment="1" applyProtection="1">
      <alignment vertical="center" shrinkToFit="1"/>
      <protection locked="0"/>
    </xf>
    <xf numFmtId="0" fontId="12" fillId="2" borderId="137" xfId="3" applyFont="1" applyFill="1" applyBorder="1" applyAlignment="1" applyProtection="1">
      <alignment vertical="center" shrinkToFit="1"/>
      <protection locked="0"/>
    </xf>
    <xf numFmtId="0" fontId="12" fillId="2" borderId="165" xfId="3" applyFont="1" applyFill="1" applyBorder="1" applyAlignment="1" applyProtection="1">
      <alignment vertical="center" shrinkToFit="1"/>
      <protection locked="0"/>
    </xf>
    <xf numFmtId="0" fontId="12" fillId="4" borderId="163" xfId="3" applyFont="1" applyFill="1" applyBorder="1" applyAlignment="1" applyProtection="1">
      <alignment vertical="center" shrinkToFit="1"/>
      <protection locked="0"/>
    </xf>
    <xf numFmtId="0" fontId="12" fillId="4" borderId="137" xfId="3" applyFont="1" applyFill="1" applyBorder="1" applyAlignment="1" applyProtection="1">
      <alignment vertical="center" shrinkToFit="1"/>
      <protection locked="0"/>
    </xf>
    <xf numFmtId="0" fontId="12" fillId="4" borderId="165" xfId="3" applyFont="1" applyFill="1" applyBorder="1" applyAlignment="1" applyProtection="1">
      <alignment vertical="center" shrinkToFit="1"/>
      <protection locked="0"/>
    </xf>
    <xf numFmtId="0" fontId="21" fillId="4" borderId="1" xfId="0" applyFont="1" applyFill="1" applyBorder="1" applyProtection="1">
      <alignment vertical="center"/>
      <protection locked="0"/>
    </xf>
    <xf numFmtId="0" fontId="21" fillId="4" borderId="1"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5" fillId="4" borderId="1" xfId="0" applyFont="1" applyFill="1" applyBorder="1" applyProtection="1">
      <alignment vertical="center"/>
      <protection locked="0"/>
    </xf>
    <xf numFmtId="0" fontId="25" fillId="4" borderId="1" xfId="0" applyFont="1" applyFill="1" applyBorder="1" applyAlignment="1" applyProtection="1">
      <alignment horizontal="center" vertical="center"/>
      <protection locked="0"/>
    </xf>
    <xf numFmtId="182" fontId="21" fillId="0" borderId="1" xfId="0" applyNumberFormat="1" applyFont="1" applyBorder="1">
      <alignment vertical="center"/>
    </xf>
    <xf numFmtId="0" fontId="0" fillId="4" borderId="79" xfId="0" applyFill="1" applyBorder="1" applyProtection="1">
      <alignment vertical="center"/>
      <protection locked="0"/>
    </xf>
    <xf numFmtId="0" fontId="0" fillId="4" borderId="37" xfId="0" applyFill="1" applyBorder="1" applyProtection="1">
      <alignment vertical="center"/>
      <protection locked="0"/>
    </xf>
    <xf numFmtId="0" fontId="1" fillId="4" borderId="79"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wrapText="1"/>
      <protection locked="0"/>
    </xf>
    <xf numFmtId="0" fontId="0" fillId="4" borderId="52" xfId="0" applyFill="1" applyBorder="1" applyProtection="1">
      <alignment vertical="center"/>
      <protection locked="0"/>
    </xf>
    <xf numFmtId="0" fontId="1" fillId="4" borderId="1" xfId="0" applyFont="1" applyFill="1" applyBorder="1" applyAlignment="1" applyProtection="1">
      <alignment horizontal="center" vertical="center"/>
      <protection locked="0"/>
    </xf>
    <xf numFmtId="0" fontId="12" fillId="4" borderId="13" xfId="3" applyFont="1" applyFill="1" applyBorder="1" applyAlignment="1" applyProtection="1">
      <alignment horizontal="right" vertical="center"/>
      <protection locked="0"/>
    </xf>
    <xf numFmtId="0" fontId="19" fillId="4" borderId="150" xfId="3" applyFont="1" applyFill="1" applyBorder="1" applyAlignment="1" applyProtection="1">
      <alignment horizontal="right" vertical="center"/>
      <protection locked="0"/>
    </xf>
    <xf numFmtId="183" fontId="1" fillId="0" borderId="21" xfId="0" applyNumberFormat="1" applyFont="1" applyBorder="1">
      <alignment vertical="center"/>
    </xf>
    <xf numFmtId="183" fontId="1" fillId="0" borderId="0" xfId="0" applyNumberFormat="1" applyFont="1">
      <alignment vertical="center"/>
    </xf>
    <xf numFmtId="183" fontId="1" fillId="0" borderId="205" xfId="0" applyNumberFormat="1" applyFont="1" applyBorder="1">
      <alignment vertical="center"/>
    </xf>
    <xf numFmtId="0" fontId="0" fillId="0" borderId="1" xfId="0" applyBorder="1">
      <alignment vertical="center"/>
    </xf>
    <xf numFmtId="0" fontId="0" fillId="0" borderId="19" xfId="0" applyBorder="1">
      <alignment vertical="center"/>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6" fillId="4" borderId="27"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 fillId="4" borderId="54" xfId="0" applyFont="1" applyFill="1" applyBorder="1" applyProtection="1">
      <alignment vertical="center"/>
      <protection locked="0"/>
    </xf>
    <xf numFmtId="57" fontId="1" fillId="4" borderId="107" xfId="0" applyNumberFormat="1" applyFont="1" applyFill="1" applyBorder="1" applyAlignment="1" applyProtection="1">
      <alignment horizontal="center" vertical="center" shrinkToFit="1"/>
      <protection locked="0"/>
    </xf>
    <xf numFmtId="57" fontId="1" fillId="4" borderId="127" xfId="0" applyNumberFormat="1" applyFont="1" applyFill="1" applyBorder="1" applyAlignment="1" applyProtection="1">
      <alignment horizontal="center" vertical="center" shrinkToFit="1"/>
      <protection locked="0"/>
    </xf>
    <xf numFmtId="0" fontId="1" fillId="4" borderId="108"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 fillId="4" borderId="49" xfId="0" applyFont="1" applyFill="1" applyBorder="1" applyProtection="1">
      <alignment vertical="center"/>
      <protection locked="0"/>
    </xf>
    <xf numFmtId="57" fontId="1" fillId="4" borderId="115" xfId="0" applyNumberFormat="1" applyFont="1" applyFill="1" applyBorder="1" applyAlignment="1" applyProtection="1">
      <alignment horizontal="center" vertical="center" shrinkToFit="1"/>
      <protection locked="0"/>
    </xf>
    <xf numFmtId="57" fontId="1" fillId="4" borderId="125" xfId="0" applyNumberFormat="1" applyFont="1" applyFill="1" applyBorder="1" applyAlignment="1" applyProtection="1">
      <alignment horizontal="center" vertical="center" shrinkToFit="1"/>
      <protection locked="0"/>
    </xf>
    <xf numFmtId="0" fontId="1" fillId="4" borderId="72"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 fillId="4" borderId="0" xfId="0" applyFont="1" applyFill="1" applyProtection="1">
      <alignment vertical="center"/>
      <protection locked="0"/>
    </xf>
    <xf numFmtId="57" fontId="1" fillId="4" borderId="120" xfId="0" applyNumberFormat="1" applyFont="1" applyFill="1" applyBorder="1" applyAlignment="1" applyProtection="1">
      <alignment horizontal="center" vertical="center" shrinkToFit="1"/>
      <protection locked="0"/>
    </xf>
    <xf numFmtId="57" fontId="1" fillId="4" borderId="128" xfId="0" applyNumberFormat="1" applyFont="1" applyFill="1" applyBorder="1" applyAlignment="1" applyProtection="1">
      <alignment horizontal="center" vertical="center" shrinkToFit="1"/>
      <protection locked="0"/>
    </xf>
    <xf numFmtId="0" fontId="1" fillId="4" borderId="121" xfId="0" applyFont="1" applyFill="1" applyBorder="1" applyAlignment="1" applyProtection="1">
      <alignment horizontal="center" vertical="center" shrinkToFit="1"/>
      <protection locked="0"/>
    </xf>
    <xf numFmtId="0" fontId="12" fillId="0" borderId="129" xfId="3" applyFont="1" applyBorder="1" applyAlignment="1">
      <alignment horizontal="center" vertical="center" shrinkToFit="1"/>
    </xf>
    <xf numFmtId="0" fontId="12" fillId="0" borderId="126" xfId="3" applyFont="1" applyBorder="1" applyAlignment="1">
      <alignment horizontal="center" vertical="center" shrinkToFit="1"/>
    </xf>
    <xf numFmtId="0" fontId="10" fillId="0" borderId="0" xfId="2" applyFont="1">
      <alignment vertical="center"/>
    </xf>
    <xf numFmtId="0" fontId="14" fillId="0" borderId="0" xfId="3" applyFont="1" applyAlignment="1">
      <alignment vertical="center"/>
    </xf>
    <xf numFmtId="0" fontId="20" fillId="0" borderId="0" xfId="3" applyFont="1" applyAlignment="1">
      <alignment vertical="center"/>
    </xf>
    <xf numFmtId="0" fontId="12" fillId="0" borderId="26" xfId="3" applyFont="1" applyBorder="1" applyAlignment="1">
      <alignment vertical="center"/>
    </xf>
    <xf numFmtId="0" fontId="12" fillId="0" borderId="29" xfId="3" applyFont="1" applyBorder="1" applyAlignment="1">
      <alignment vertical="center"/>
    </xf>
    <xf numFmtId="0" fontId="12" fillId="0" borderId="159" xfId="3" applyFont="1" applyBorder="1" applyAlignment="1">
      <alignment vertical="center"/>
    </xf>
    <xf numFmtId="0" fontId="12" fillId="0" borderId="157" xfId="3" applyFont="1" applyBorder="1" applyAlignment="1">
      <alignment vertical="center"/>
    </xf>
    <xf numFmtId="0" fontId="12" fillId="0" borderId="11" xfId="3" applyFont="1" applyBorder="1" applyAlignment="1">
      <alignment vertical="center"/>
    </xf>
    <xf numFmtId="0" fontId="12" fillId="0" borderId="9" xfId="3" applyFont="1" applyBorder="1" applyAlignment="1">
      <alignment vertical="center"/>
    </xf>
    <xf numFmtId="0" fontId="12" fillId="0" borderId="21" xfId="3" applyFont="1" applyBorder="1" applyAlignment="1">
      <alignment horizontal="center" vertical="center" shrinkToFit="1"/>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21" fillId="0" borderId="0" xfId="0" applyFont="1">
      <alignment vertical="center"/>
    </xf>
    <xf numFmtId="0" fontId="12" fillId="0" borderId="123" xfId="3" applyFont="1" applyBorder="1" applyAlignment="1">
      <alignment horizontal="center" vertical="center" shrinkToFit="1"/>
    </xf>
    <xf numFmtId="0" fontId="12" fillId="0" borderId="69" xfId="1" applyFont="1" applyBorder="1" applyAlignment="1">
      <alignment horizontal="center" vertical="center" wrapText="1"/>
    </xf>
    <xf numFmtId="183" fontId="12" fillId="0" borderId="206" xfId="1" applyNumberFormat="1" applyFont="1" applyBorder="1">
      <alignment vertical="center"/>
    </xf>
    <xf numFmtId="0" fontId="1" fillId="0" borderId="28" xfId="0" applyFont="1" applyBorder="1" applyAlignment="1">
      <alignment horizontal="center" vertical="center" wrapText="1"/>
    </xf>
    <xf numFmtId="0" fontId="1" fillId="0" borderId="135" xfId="0" applyFont="1" applyBorder="1" applyAlignment="1">
      <alignment horizontal="center" vertical="center"/>
    </xf>
    <xf numFmtId="0" fontId="1" fillId="0" borderId="188" xfId="0" applyFont="1" applyBorder="1" applyAlignment="1">
      <alignment horizontal="center" vertical="center"/>
    </xf>
    <xf numFmtId="180" fontId="19" fillId="0" borderId="100" xfId="0" applyNumberFormat="1" applyFont="1" applyBorder="1" applyAlignment="1">
      <alignment vertical="center" shrinkToFit="1"/>
    </xf>
    <xf numFmtId="0" fontId="1" fillId="0" borderId="182" xfId="0" applyFont="1" applyBorder="1">
      <alignment vertical="center"/>
    </xf>
    <xf numFmtId="0" fontId="19" fillId="0" borderId="21" xfId="0" applyFont="1" applyBorder="1" applyAlignment="1">
      <alignment horizontal="center" vertical="center"/>
    </xf>
    <xf numFmtId="0" fontId="19" fillId="0" borderId="77"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lignment vertical="center"/>
    </xf>
    <xf numFmtId="0" fontId="0" fillId="0" borderId="73"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0" fillId="0" borderId="89" xfId="0" applyBorder="1">
      <alignment vertical="center"/>
    </xf>
    <xf numFmtId="0" fontId="0" fillId="0" borderId="7" xfId="0" applyBorder="1">
      <alignment vertical="center"/>
    </xf>
    <xf numFmtId="0" fontId="0" fillId="0" borderId="51" xfId="0" applyBorder="1">
      <alignment vertical="center"/>
    </xf>
    <xf numFmtId="0" fontId="0" fillId="0" borderId="52" xfId="0" applyBorder="1">
      <alignment vertical="center"/>
    </xf>
    <xf numFmtId="0" fontId="0" fillId="0" borderId="99" xfId="0" applyBorder="1">
      <alignment vertical="center"/>
    </xf>
    <xf numFmtId="0" fontId="16" fillId="4" borderId="2"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2" fillId="0" borderId="0" xfId="3" applyFont="1" applyAlignment="1">
      <alignment vertical="distributed" wrapText="1"/>
    </xf>
    <xf numFmtId="0" fontId="12" fillId="0" borderId="0" xfId="3" applyFont="1" applyAlignment="1">
      <alignment horizontal="center" vertical="center"/>
    </xf>
    <xf numFmtId="0" fontId="12" fillId="0" borderId="0" xfId="3" applyFont="1" applyAlignment="1">
      <alignment vertical="center" wrapText="1"/>
    </xf>
    <xf numFmtId="0" fontId="12" fillId="0" borderId="49" xfId="3" applyFont="1" applyBorder="1" applyAlignment="1">
      <alignment vertical="center"/>
    </xf>
    <xf numFmtId="0" fontId="12" fillId="0" borderId="13" xfId="3" applyFont="1" applyBorder="1" applyAlignment="1">
      <alignment vertical="center"/>
    </xf>
    <xf numFmtId="0" fontId="12" fillId="0" borderId="99" xfId="3" applyFont="1" applyBorder="1" applyAlignment="1">
      <alignment vertical="center"/>
    </xf>
    <xf numFmtId="0" fontId="1" fillId="0" borderId="20" xfId="0" applyFont="1" applyBorder="1" applyAlignment="1">
      <alignment horizontal="center" vertical="center" wrapText="1"/>
    </xf>
    <xf numFmtId="0" fontId="12" fillId="0" borderId="197" xfId="1" applyFont="1" applyBorder="1" applyAlignment="1">
      <alignment horizontal="center" vertical="center" wrapText="1"/>
    </xf>
    <xf numFmtId="177" fontId="3" fillId="0" borderId="68" xfId="0" applyNumberFormat="1"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lignment vertical="center"/>
    </xf>
    <xf numFmtId="177" fontId="3" fillId="0" borderId="15" xfId="0" applyNumberFormat="1" applyFont="1" applyBorder="1">
      <alignment vertical="center"/>
    </xf>
    <xf numFmtId="0" fontId="1" fillId="0" borderId="41" xfId="0" applyFont="1" applyBorder="1" applyAlignment="1">
      <alignment horizontal="center" vertical="center"/>
    </xf>
    <xf numFmtId="177" fontId="3" fillId="0" borderId="12" xfId="0" applyNumberFormat="1" applyFont="1" applyBorder="1">
      <alignment vertical="center"/>
    </xf>
    <xf numFmtId="0" fontId="1" fillId="0" borderId="22" xfId="0" applyFont="1" applyBorder="1">
      <alignment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178" fontId="3" fillId="0" borderId="4" xfId="0" applyNumberFormat="1" applyFont="1" applyBorder="1">
      <alignment vertical="center"/>
    </xf>
    <xf numFmtId="0" fontId="1" fillId="0" borderId="76" xfId="0" applyFont="1" applyBorder="1" applyAlignment="1">
      <alignment horizontal="center" vertical="center"/>
    </xf>
    <xf numFmtId="0" fontId="1" fillId="0" borderId="53" xfId="0" applyFont="1" applyBorder="1" applyAlignment="1">
      <alignment horizontal="center" vertical="center"/>
    </xf>
    <xf numFmtId="0" fontId="0" fillId="0" borderId="76" xfId="0" applyBorder="1" applyAlignment="1">
      <alignment horizontal="center" vertical="center"/>
    </xf>
    <xf numFmtId="0" fontId="1" fillId="0" borderId="49" xfId="0" applyFont="1" applyBorder="1">
      <alignment vertical="center"/>
    </xf>
    <xf numFmtId="0" fontId="1" fillId="0" borderId="81" xfId="0" applyFont="1" applyBorder="1" applyAlignment="1">
      <alignment horizontal="center" vertical="center"/>
    </xf>
    <xf numFmtId="0" fontId="1" fillId="0" borderId="39" xfId="0" applyFont="1" applyBorder="1" applyAlignment="1">
      <alignment horizontal="center" vertical="center"/>
    </xf>
    <xf numFmtId="179" fontId="3" fillId="0" borderId="89" xfId="0" applyNumberFormat="1" applyFont="1" applyBorder="1">
      <alignment vertical="center"/>
    </xf>
    <xf numFmtId="0" fontId="1" fillId="0" borderId="74" xfId="0" applyFont="1" applyBorder="1" applyAlignment="1">
      <alignment horizontal="center" vertical="center"/>
    </xf>
    <xf numFmtId="0" fontId="1" fillId="0" borderId="21" xfId="0" applyFont="1" applyBorder="1" applyAlignment="1">
      <alignment horizontal="center" vertical="center"/>
    </xf>
    <xf numFmtId="0" fontId="1" fillId="0" borderId="150" xfId="0" applyFont="1" applyBorder="1" applyAlignment="1">
      <alignment horizontal="center" vertical="center"/>
    </xf>
    <xf numFmtId="0" fontId="1" fillId="0" borderId="34" xfId="0" applyFont="1" applyBorder="1" applyAlignment="1">
      <alignment horizontal="center" vertical="center"/>
    </xf>
    <xf numFmtId="0" fontId="1" fillId="0" borderId="183" xfId="0" applyFont="1" applyBorder="1" applyAlignment="1">
      <alignment horizontal="center" vertical="center"/>
    </xf>
    <xf numFmtId="0" fontId="0" fillId="0" borderId="1" xfId="0" applyBorder="1" applyAlignment="1">
      <alignment horizontal="center" vertical="center"/>
    </xf>
    <xf numFmtId="0" fontId="1" fillId="0" borderId="78" xfId="0" applyFont="1" applyBorder="1" applyAlignment="1">
      <alignment horizontal="center" vertical="center"/>
    </xf>
    <xf numFmtId="0" fontId="0" fillId="0" borderId="0" xfId="0" applyAlignment="1">
      <alignment horizontal="center" vertical="center"/>
    </xf>
    <xf numFmtId="0" fontId="15" fillId="0" borderId="28" xfId="0" applyFont="1" applyBorder="1" applyAlignment="1">
      <alignment horizontal="center" vertical="center" wrapText="1"/>
    </xf>
    <xf numFmtId="0" fontId="15" fillId="0" borderId="53" xfId="0" applyFont="1" applyBorder="1" applyAlignment="1">
      <alignment horizontal="center" vertical="center" wrapText="1"/>
    </xf>
    <xf numFmtId="20" fontId="1" fillId="0" borderId="0" xfId="0" applyNumberFormat="1" applyFont="1">
      <alignment vertical="center"/>
    </xf>
    <xf numFmtId="0" fontId="29" fillId="0" borderId="0" xfId="0" applyFont="1">
      <alignment vertical="center"/>
    </xf>
    <xf numFmtId="0" fontId="1" fillId="4" borderId="105"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1" fillId="4" borderId="113"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0" fontId="1" fillId="4" borderId="204"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0" fillId="0" borderId="1" xfId="0" applyBorder="1" applyAlignment="1">
      <alignment horizontal="center" vertical="center" shrinkToFit="1"/>
    </xf>
    <xf numFmtId="0" fontId="21" fillId="4" borderId="1" xfId="0" applyFont="1" applyFill="1" applyBorder="1">
      <alignment vertical="center"/>
    </xf>
    <xf numFmtId="0" fontId="21" fillId="0" borderId="186" xfId="0" applyFont="1" applyBorder="1">
      <alignment vertical="center"/>
    </xf>
    <xf numFmtId="0" fontId="21" fillId="0" borderId="0" xfId="0" applyFont="1" applyAlignment="1">
      <alignment horizontal="center" vertical="center"/>
    </xf>
    <xf numFmtId="0" fontId="12" fillId="0" borderId="0" xfId="3" applyFont="1" applyAlignment="1" applyProtection="1">
      <alignment horizontal="right" vertical="center"/>
      <protection locked="0"/>
    </xf>
    <xf numFmtId="0" fontId="14" fillId="0" borderId="0" xfId="3" applyFont="1" applyAlignment="1" applyProtection="1">
      <alignment vertical="center"/>
      <protection locked="0"/>
    </xf>
    <xf numFmtId="0" fontId="12" fillId="0" borderId="0" xfId="3" applyFont="1" applyAlignment="1" applyProtection="1">
      <alignment vertical="center"/>
      <protection locked="0"/>
    </xf>
    <xf numFmtId="0" fontId="1" fillId="4" borderId="35" xfId="0" applyFont="1" applyFill="1" applyBorder="1" applyProtection="1">
      <alignment vertical="center"/>
      <protection locked="0"/>
    </xf>
    <xf numFmtId="0" fontId="10" fillId="0" borderId="85" xfId="1" applyFont="1" applyBorder="1">
      <alignment vertical="center"/>
    </xf>
    <xf numFmtId="0" fontId="10" fillId="0" borderId="169" xfId="1" applyFont="1" applyBorder="1">
      <alignment vertical="center"/>
    </xf>
    <xf numFmtId="0" fontId="13" fillId="0" borderId="0" xfId="1" applyFont="1" applyAlignment="1">
      <alignment vertical="center" wrapText="1"/>
    </xf>
    <xf numFmtId="0" fontId="13" fillId="0" borderId="0" xfId="1" applyFont="1">
      <alignment vertical="center"/>
    </xf>
    <xf numFmtId="0" fontId="10" fillId="0" borderId="63" xfId="1" applyFont="1" applyBorder="1" applyAlignment="1">
      <alignment horizontal="center" vertical="center" wrapText="1"/>
    </xf>
    <xf numFmtId="0" fontId="10" fillId="0" borderId="68" xfId="1" applyFont="1" applyBorder="1" applyAlignment="1">
      <alignment horizontal="center" vertical="center"/>
    </xf>
    <xf numFmtId="0" fontId="10" fillId="0" borderId="47" xfId="1" applyFont="1" applyBorder="1" applyAlignment="1">
      <alignment horizontal="center" vertical="center"/>
    </xf>
    <xf numFmtId="0" fontId="10" fillId="0" borderId="97" xfId="1" applyFont="1" applyBorder="1" applyAlignment="1">
      <alignment horizontal="center" vertical="center"/>
    </xf>
    <xf numFmtId="0" fontId="10" fillId="0" borderId="43" xfId="1" applyFont="1" applyBorder="1" applyAlignment="1">
      <alignment horizontal="center" vertical="center"/>
    </xf>
    <xf numFmtId="0" fontId="10" fillId="0" borderId="9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99"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98" xfId="1" applyFont="1" applyBorder="1" applyAlignment="1">
      <alignment horizontal="center" vertical="center" wrapText="1"/>
    </xf>
    <xf numFmtId="0" fontId="10" fillId="0" borderId="36"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87" xfId="1" applyFont="1" applyBorder="1">
      <alignment vertical="center"/>
    </xf>
    <xf numFmtId="0" fontId="10" fillId="0" borderId="84" xfId="1" applyFont="1" applyBorder="1">
      <alignment vertical="center"/>
    </xf>
    <xf numFmtId="0" fontId="10" fillId="0" borderId="93" xfId="1" applyFont="1" applyBorder="1">
      <alignment vertical="center"/>
    </xf>
    <xf numFmtId="0" fontId="12" fillId="0" borderId="16" xfId="1" applyFont="1" applyBorder="1">
      <alignment vertical="center"/>
    </xf>
    <xf numFmtId="0" fontId="12" fillId="0" borderId="58" xfId="1" applyFont="1" applyBorder="1">
      <alignment vertical="center"/>
    </xf>
    <xf numFmtId="0" fontId="12" fillId="0" borderId="94" xfId="1" applyFont="1" applyBorder="1">
      <alignment vertical="center"/>
    </xf>
    <xf numFmtId="0" fontId="12" fillId="0" borderId="101" xfId="1" applyFont="1" applyBorder="1">
      <alignment vertical="center"/>
    </xf>
    <xf numFmtId="0" fontId="12" fillId="0" borderId="102" xfId="1" applyFont="1" applyBorder="1">
      <alignment vertical="center"/>
    </xf>
    <xf numFmtId="0" fontId="10" fillId="0" borderId="167" xfId="1" applyFont="1" applyBorder="1">
      <alignment vertical="center"/>
    </xf>
    <xf numFmtId="0" fontId="10" fillId="0" borderId="168" xfId="1" applyFont="1" applyBorder="1">
      <alignment vertical="center"/>
    </xf>
    <xf numFmtId="0" fontId="10" fillId="0" borderId="5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24" xfId="1" applyFont="1" applyBorder="1" applyAlignment="1">
      <alignment horizontal="center" vertical="center" textRotation="255"/>
    </xf>
    <xf numFmtId="0" fontId="22" fillId="0" borderId="51" xfId="1" applyFont="1" applyBorder="1" applyAlignment="1">
      <alignment horizontal="center" vertical="center" wrapText="1"/>
    </xf>
    <xf numFmtId="0" fontId="22" fillId="0" borderId="74" xfId="1" applyFont="1" applyBorder="1" applyAlignment="1">
      <alignment horizontal="center" vertical="center" wrapText="1"/>
    </xf>
    <xf numFmtId="0" fontId="12" fillId="0" borderId="150" xfId="1" applyFont="1" applyBorder="1" applyAlignment="1">
      <alignment horizontal="center" vertical="center"/>
    </xf>
    <xf numFmtId="0" fontId="12" fillId="0" borderId="34" xfId="1" applyFont="1" applyBorder="1" applyAlignment="1">
      <alignment horizontal="center" vertical="center"/>
    </xf>
    <xf numFmtId="0" fontId="12" fillId="4" borderId="34" xfId="1" applyFont="1" applyFill="1" applyBorder="1" applyAlignment="1" applyProtection="1">
      <alignment horizontal="center" vertical="center"/>
      <protection locked="0"/>
    </xf>
    <xf numFmtId="0" fontId="12" fillId="4" borderId="35" xfId="1" applyFont="1" applyFill="1" applyBorder="1" applyAlignment="1" applyProtection="1">
      <alignment horizontal="center" vertical="center"/>
      <protection locked="0"/>
    </xf>
    <xf numFmtId="0" fontId="10" fillId="0" borderId="54" xfId="1" applyFont="1" applyBorder="1" applyAlignment="1">
      <alignment horizontal="center" vertical="center"/>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12" fillId="0" borderId="170" xfId="1" applyFont="1" applyBorder="1" applyAlignment="1">
      <alignment horizontal="center" vertical="center" wrapText="1"/>
    </xf>
    <xf numFmtId="0" fontId="12" fillId="0" borderId="171" xfId="1" applyFont="1" applyBorder="1" applyAlignment="1">
      <alignment horizontal="center" vertical="center" wrapText="1"/>
    </xf>
    <xf numFmtId="0" fontId="12" fillId="0" borderId="172" xfId="1" applyFont="1" applyBorder="1" applyAlignment="1">
      <alignment horizontal="center" vertical="center" wrapText="1"/>
    </xf>
    <xf numFmtId="0" fontId="12" fillId="0" borderId="173" xfId="1" applyFont="1" applyBorder="1" applyAlignment="1">
      <alignment horizontal="center" vertical="center" wrapText="1"/>
    </xf>
    <xf numFmtId="0" fontId="1" fillId="4" borderId="63" xfId="0" applyFont="1" applyFill="1" applyBorder="1" applyProtection="1">
      <alignment vertical="center"/>
      <protection locked="0"/>
    </xf>
    <xf numFmtId="0" fontId="1" fillId="4" borderId="67" xfId="0" applyFont="1" applyFill="1" applyBorder="1" applyProtection="1">
      <alignment vertical="center"/>
      <protection locked="0"/>
    </xf>
    <xf numFmtId="0" fontId="1" fillId="0" borderId="79" xfId="0" applyFont="1" applyBorder="1" applyAlignment="1">
      <alignment horizontal="center" vertical="center"/>
    </xf>
    <xf numFmtId="0" fontId="1" fillId="4" borderId="109" xfId="0" applyFont="1" applyFill="1" applyBorder="1" applyAlignment="1" applyProtection="1">
      <alignment horizontal="center" vertical="center" shrinkToFit="1"/>
      <protection locked="0"/>
    </xf>
    <xf numFmtId="0" fontId="1" fillId="4" borderId="110" xfId="0" applyFont="1" applyFill="1" applyBorder="1" applyAlignment="1" applyProtection="1">
      <alignment horizontal="center" vertical="center" shrinkToFit="1"/>
      <protection locked="0"/>
    </xf>
    <xf numFmtId="0" fontId="1" fillId="4" borderId="111" xfId="0" applyFont="1" applyFill="1" applyBorder="1" applyAlignment="1" applyProtection="1">
      <alignment horizontal="center" vertical="center" shrinkToFit="1"/>
      <protection locked="0"/>
    </xf>
    <xf numFmtId="177" fontId="1" fillId="0" borderId="65" xfId="0" applyNumberFormat="1" applyFont="1" applyBorder="1">
      <alignment vertical="center"/>
    </xf>
    <xf numFmtId="177" fontId="1" fillId="0" borderId="64" xfId="0" applyNumberFormat="1" applyFont="1" applyBorder="1">
      <alignment vertical="center"/>
    </xf>
    <xf numFmtId="0" fontId="1" fillId="4" borderId="112" xfId="0" applyFont="1" applyFill="1" applyBorder="1" applyAlignment="1" applyProtection="1">
      <alignment horizontal="center" vertical="center" wrapText="1"/>
      <protection locked="0"/>
    </xf>
    <xf numFmtId="0" fontId="1" fillId="4" borderId="114"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6" fillId="4" borderId="112" xfId="0" applyFont="1" applyFill="1" applyBorder="1" applyAlignment="1" applyProtection="1">
      <alignment horizontal="center" vertical="center"/>
      <protection locked="0"/>
    </xf>
    <xf numFmtId="0" fontId="16" fillId="4" borderId="114"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 fillId="4" borderId="65" xfId="0" applyFont="1" applyFill="1" applyBorder="1" applyAlignment="1" applyProtection="1">
      <alignment horizontal="center" vertical="center" shrinkToFit="1"/>
      <protection locked="0"/>
    </xf>
    <xf numFmtId="0" fontId="1" fillId="4" borderId="64" xfId="0" applyFont="1" applyFill="1" applyBorder="1" applyAlignment="1" applyProtection="1">
      <alignment horizontal="center" vertical="center" shrinkToFit="1"/>
      <protection locked="0"/>
    </xf>
    <xf numFmtId="177" fontId="1" fillId="0" borderId="63" xfId="0" applyNumberFormat="1" applyFont="1" applyBorder="1">
      <alignment vertical="center"/>
    </xf>
    <xf numFmtId="177" fontId="1" fillId="0" borderId="67" xfId="0" applyNumberFormat="1" applyFont="1" applyBorder="1">
      <alignment vertical="center"/>
    </xf>
    <xf numFmtId="0" fontId="1" fillId="4" borderId="103"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6" fillId="4" borderId="103" xfId="0" applyFont="1" applyFill="1" applyBorder="1" applyAlignment="1" applyProtection="1">
      <alignment horizontal="center" vertical="center"/>
      <protection locked="0"/>
    </xf>
    <xf numFmtId="0" fontId="16" fillId="4" borderId="106"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shrinkToFit="1"/>
      <protection locked="0"/>
    </xf>
    <xf numFmtId="0" fontId="1" fillId="4" borderId="67"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103" xfId="0" applyFont="1" applyBorder="1" applyAlignment="1">
      <alignment horizontal="center" vertical="center"/>
    </xf>
    <xf numFmtId="0" fontId="1" fillId="0" borderId="106" xfId="0" applyFont="1" applyBorder="1" applyAlignment="1">
      <alignment horizontal="center" vertical="center"/>
    </xf>
    <xf numFmtId="0" fontId="1" fillId="0" borderId="119"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12" xfId="0" applyFont="1" applyBorder="1" applyAlignment="1">
      <alignment horizontal="center" vertical="center" wrapText="1"/>
    </xf>
    <xf numFmtId="0" fontId="15" fillId="0" borderId="119" xfId="0" applyFont="1" applyBorder="1" applyAlignment="1">
      <alignment horizontal="center" vertical="center" wrapText="1"/>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0" fillId="0" borderId="99" xfId="0" applyBorder="1" applyAlignment="1">
      <alignment horizontal="center" vertical="center"/>
    </xf>
    <xf numFmtId="0" fontId="0" fillId="0" borderId="98" xfId="0" applyBorder="1" applyAlignment="1">
      <alignment horizontal="center" vertical="center"/>
    </xf>
    <xf numFmtId="0" fontId="1" fillId="4" borderId="116" xfId="0" applyFont="1" applyFill="1" applyBorder="1" applyAlignment="1" applyProtection="1">
      <alignment horizontal="center" vertical="center" shrinkToFit="1"/>
      <protection locked="0"/>
    </xf>
    <xf numFmtId="0" fontId="1" fillId="4" borderId="117" xfId="0" applyFont="1" applyFill="1" applyBorder="1" applyAlignment="1" applyProtection="1">
      <alignment horizontal="center" vertical="center" shrinkToFit="1"/>
      <protection locked="0"/>
    </xf>
    <xf numFmtId="0" fontId="1" fillId="4" borderId="118" xfId="0" applyFont="1" applyFill="1" applyBorder="1" applyAlignment="1" applyProtection="1">
      <alignment horizontal="center" vertical="center" shrinkToFit="1"/>
      <protection locked="0"/>
    </xf>
    <xf numFmtId="0" fontId="1" fillId="4" borderId="65" xfId="0" applyFont="1" applyFill="1" applyBorder="1" applyProtection="1">
      <alignment vertical="center"/>
      <protection locked="0"/>
    </xf>
    <xf numFmtId="0" fontId="1" fillId="4" borderId="64" xfId="0" applyFont="1" applyFill="1" applyBorder="1" applyProtection="1">
      <alignment vertical="center"/>
      <protection locked="0"/>
    </xf>
    <xf numFmtId="0" fontId="15"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0" xfId="0" applyFont="1" applyBorder="1" applyAlignment="1">
      <alignment horizontal="center" vertical="center" wrapText="1"/>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97"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75" xfId="0" applyBorder="1" applyAlignment="1">
      <alignment horizontal="center" vertical="center"/>
    </xf>
    <xf numFmtId="0" fontId="15" fillId="0" borderId="9"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177" fontId="1" fillId="0" borderId="68" xfId="0" applyNumberFormat="1" applyFont="1" applyBorder="1">
      <alignment vertical="center"/>
    </xf>
    <xf numFmtId="0" fontId="1" fillId="4" borderId="11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protection locked="0"/>
    </xf>
    <xf numFmtId="0" fontId="16" fillId="4" borderId="119"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shrinkToFit="1"/>
      <protection locked="0"/>
    </xf>
    <xf numFmtId="0" fontId="1" fillId="4" borderId="68" xfId="0" applyFont="1" applyFill="1" applyBorder="1" applyProtection="1">
      <alignment vertical="center"/>
      <protection locked="0"/>
    </xf>
    <xf numFmtId="0" fontId="1" fillId="4" borderId="122" xfId="0" applyFont="1" applyFill="1" applyBorder="1" applyAlignment="1" applyProtection="1">
      <alignment horizontal="center" vertical="center" shrinkToFit="1"/>
      <protection locked="0"/>
    </xf>
    <xf numFmtId="0" fontId="1" fillId="4" borderId="123" xfId="0" applyFont="1" applyFill="1" applyBorder="1" applyAlignment="1" applyProtection="1">
      <alignment horizontal="center" vertical="center" shrinkToFit="1"/>
      <protection locked="0"/>
    </xf>
    <xf numFmtId="0" fontId="1" fillId="4" borderId="124" xfId="0" applyFont="1" applyFill="1" applyBorder="1" applyAlignment="1" applyProtection="1">
      <alignment horizontal="center" vertical="center" shrinkToFit="1"/>
      <protection locked="0"/>
    </xf>
    <xf numFmtId="0" fontId="12" fillId="2" borderId="49" xfId="3" applyFont="1" applyFill="1" applyBorder="1" applyAlignment="1" applyProtection="1">
      <alignment horizontal="left" vertical="center"/>
      <protection locked="0"/>
    </xf>
    <xf numFmtId="0" fontId="12" fillId="2" borderId="96" xfId="3" applyFont="1" applyFill="1" applyBorder="1" applyAlignment="1" applyProtection="1">
      <alignment horizontal="left" vertical="center"/>
      <protection locked="0"/>
    </xf>
    <xf numFmtId="0" fontId="12" fillId="2" borderId="0" xfId="3" applyFont="1" applyFill="1" applyAlignment="1" applyProtection="1">
      <alignment horizontal="left" vertical="center"/>
      <protection locked="0"/>
    </xf>
    <xf numFmtId="0" fontId="12" fillId="2" borderId="130" xfId="3" applyFont="1" applyFill="1" applyBorder="1" applyAlignment="1" applyProtection="1">
      <alignment horizontal="left" vertical="center"/>
      <protection locked="0"/>
    </xf>
    <xf numFmtId="0" fontId="12" fillId="2" borderId="50" xfId="3" applyFont="1" applyFill="1" applyBorder="1" applyAlignment="1" applyProtection="1">
      <alignment horizontal="left" vertical="center"/>
      <protection locked="0"/>
    </xf>
    <xf numFmtId="0" fontId="12" fillId="2" borderId="75" xfId="3" applyFont="1" applyFill="1" applyBorder="1" applyAlignment="1" applyProtection="1">
      <alignment horizontal="left" vertical="center"/>
      <protection locked="0"/>
    </xf>
    <xf numFmtId="0" fontId="12" fillId="0" borderId="0" xfId="3" applyFont="1" applyAlignment="1">
      <alignment vertical="distributed" wrapText="1"/>
    </xf>
    <xf numFmtId="0" fontId="12" fillId="0" borderId="0" xfId="3" applyFont="1" applyAlignment="1">
      <alignment horizontal="center" vertical="distributed" wrapText="1"/>
    </xf>
    <xf numFmtId="0" fontId="12" fillId="0" borderId="160" xfId="3" applyFont="1" applyBorder="1" applyAlignment="1">
      <alignment horizontal="center" vertical="center"/>
    </xf>
    <xf numFmtId="0" fontId="12" fillId="0" borderId="151" xfId="3" applyFont="1" applyBorder="1" applyAlignment="1">
      <alignment horizontal="center" vertical="center"/>
    </xf>
    <xf numFmtId="0" fontId="12" fillId="0" borderId="155" xfId="3" applyFont="1" applyBorder="1" applyAlignment="1">
      <alignment horizontal="center" vertical="center"/>
    </xf>
    <xf numFmtId="0" fontId="12" fillId="2" borderId="26" xfId="3" applyFont="1" applyFill="1" applyBorder="1" applyAlignment="1" applyProtection="1">
      <alignment horizontal="left" vertical="center" indent="1"/>
      <protection locked="0"/>
    </xf>
    <xf numFmtId="0" fontId="12" fillId="2" borderId="54" xfId="3" applyFont="1" applyFill="1" applyBorder="1" applyAlignment="1" applyProtection="1">
      <alignment horizontal="left" vertical="center" indent="1"/>
      <protection locked="0"/>
    </xf>
    <xf numFmtId="0" fontId="12" fillId="2" borderId="27" xfId="3" applyFont="1" applyFill="1" applyBorder="1" applyAlignment="1" applyProtection="1">
      <alignment horizontal="left" vertical="center" indent="1"/>
      <protection locked="0"/>
    </xf>
    <xf numFmtId="0" fontId="12" fillId="0" borderId="26" xfId="3" applyFont="1" applyBorder="1" applyAlignment="1">
      <alignment horizontal="center" vertical="center"/>
    </xf>
    <xf numFmtId="0" fontId="12" fillId="0" borderId="54"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9" xfId="3" applyFont="1" applyBorder="1" applyAlignment="1">
      <alignment horizontal="center" vertical="center"/>
    </xf>
    <xf numFmtId="0" fontId="12" fillId="0" borderId="38" xfId="3" applyFont="1" applyBorder="1" applyAlignment="1">
      <alignment horizontal="center" vertical="center"/>
    </xf>
    <xf numFmtId="0" fontId="12" fillId="0" borderId="161" xfId="3" applyFont="1" applyBorder="1" applyAlignment="1">
      <alignment horizontal="center" vertical="center"/>
    </xf>
    <xf numFmtId="0" fontId="12" fillId="0" borderId="110" xfId="3" applyFont="1" applyBorder="1" applyAlignment="1">
      <alignment horizontal="center" vertical="center"/>
    </xf>
    <xf numFmtId="0" fontId="12" fillId="0" borderId="127" xfId="3" applyFont="1" applyBorder="1" applyAlignment="1">
      <alignment horizontal="center" vertical="center"/>
    </xf>
    <xf numFmtId="0" fontId="12" fillId="0" borderId="43" xfId="3" applyFont="1" applyBorder="1" applyAlignment="1">
      <alignment horizontal="center" vertical="center"/>
    </xf>
    <xf numFmtId="0" fontId="12" fillId="2" borderId="109" xfId="3" applyFont="1" applyFill="1" applyBorder="1" applyAlignment="1" applyProtection="1">
      <alignment horizontal="left" vertical="center" indent="1"/>
      <protection locked="0"/>
    </xf>
    <xf numFmtId="0" fontId="12" fillId="2" borderId="110" xfId="3" applyFont="1" applyFill="1" applyBorder="1" applyAlignment="1" applyProtection="1">
      <alignment horizontal="left" vertical="center" indent="1"/>
      <protection locked="0"/>
    </xf>
    <xf numFmtId="0" fontId="12" fillId="2" borderId="127" xfId="3" applyFont="1" applyFill="1" applyBorder="1" applyAlignment="1" applyProtection="1">
      <alignment horizontal="left" vertical="center" indent="1"/>
      <protection locked="0"/>
    </xf>
    <xf numFmtId="0" fontId="12" fillId="2" borderId="29" xfId="3" applyFont="1" applyFill="1" applyBorder="1" applyAlignment="1" applyProtection="1">
      <alignment horizontal="left" vertical="center" indent="1"/>
      <protection locked="0"/>
    </xf>
    <xf numFmtId="0" fontId="12" fillId="2" borderId="99" xfId="3" applyFont="1" applyFill="1" applyBorder="1" applyAlignment="1" applyProtection="1">
      <alignment horizontal="left" vertical="center" indent="1"/>
      <protection locked="0"/>
    </xf>
    <xf numFmtId="0" fontId="12" fillId="2" borderId="38" xfId="3" applyFont="1" applyFill="1" applyBorder="1" applyAlignment="1" applyProtection="1">
      <alignment horizontal="left" vertical="center" indent="1"/>
      <protection locked="0"/>
    </xf>
    <xf numFmtId="0" fontId="12" fillId="0" borderId="0" xfId="3" applyFont="1" applyAlignment="1">
      <alignment vertical="center" wrapText="1"/>
    </xf>
    <xf numFmtId="0" fontId="12" fillId="2" borderId="164" xfId="3" applyFont="1" applyFill="1" applyBorder="1" applyAlignment="1" applyProtection="1">
      <alignment vertical="center" wrapText="1"/>
      <protection locked="0"/>
    </xf>
    <xf numFmtId="0" fontId="12" fillId="2" borderId="72" xfId="3" applyFont="1" applyFill="1" applyBorder="1" applyAlignment="1" applyProtection="1">
      <alignment vertical="center" wrapText="1"/>
      <protection locked="0"/>
    </xf>
    <xf numFmtId="0" fontId="12" fillId="0" borderId="162" xfId="3" applyFont="1" applyBorder="1" applyAlignment="1">
      <alignment vertical="center" wrapText="1"/>
    </xf>
    <xf numFmtId="0" fontId="12" fillId="0" borderId="166" xfId="3" applyFont="1" applyBorder="1" applyAlignment="1">
      <alignment vertical="center" wrapText="1"/>
    </xf>
    <xf numFmtId="0" fontId="12" fillId="0" borderId="164" xfId="3" applyFont="1" applyBorder="1" applyAlignment="1">
      <alignment vertical="center" wrapText="1"/>
    </xf>
    <xf numFmtId="0" fontId="12" fillId="0" borderId="0" xfId="3" applyFont="1" applyAlignment="1">
      <alignment vertical="distributed"/>
    </xf>
    <xf numFmtId="0" fontId="12" fillId="0" borderId="2" xfId="3" applyFont="1" applyBorder="1" applyAlignment="1">
      <alignment horizontal="center" vertical="center"/>
    </xf>
    <xf numFmtId="0" fontId="12" fillId="0" borderId="108" xfId="3" applyFont="1" applyBorder="1" applyAlignment="1">
      <alignment horizontal="center" vertical="center"/>
    </xf>
    <xf numFmtId="0" fontId="12" fillId="0" borderId="3" xfId="3" applyFont="1" applyBorder="1" applyAlignment="1">
      <alignment horizontal="center" vertical="center"/>
    </xf>
    <xf numFmtId="0" fontId="12" fillId="2" borderId="2" xfId="3" applyFont="1" applyFill="1" applyBorder="1" applyAlignment="1" applyProtection="1">
      <alignment horizontal="center" vertical="center" shrinkToFit="1"/>
      <protection locked="0"/>
    </xf>
    <xf numFmtId="0" fontId="12" fillId="2" borderId="108" xfId="3" applyFont="1" applyFill="1" applyBorder="1" applyAlignment="1" applyProtection="1">
      <alignment horizontal="center" vertical="center" shrinkToFit="1"/>
      <protection locked="0"/>
    </xf>
    <xf numFmtId="0" fontId="12" fillId="2" borderId="3" xfId="3" applyFont="1" applyFill="1" applyBorder="1" applyAlignment="1" applyProtection="1">
      <alignment horizontal="center" vertical="center" shrinkToFit="1"/>
      <protection locked="0"/>
    </xf>
    <xf numFmtId="0" fontId="12" fillId="0" borderId="2" xfId="3" applyFont="1" applyBorder="1" applyAlignment="1">
      <alignment horizontal="center" vertical="center" wrapText="1"/>
    </xf>
    <xf numFmtId="0" fontId="12" fillId="0" borderId="4" xfId="3" applyFont="1" applyBorder="1" applyAlignment="1">
      <alignment horizontal="center" vertical="center"/>
    </xf>
    <xf numFmtId="0" fontId="12" fillId="2" borderId="2" xfId="3" applyFont="1" applyFill="1" applyBorder="1" applyAlignment="1" applyProtection="1">
      <alignment horizontal="center" vertical="distributed" shrinkToFit="1"/>
      <protection locked="0"/>
    </xf>
    <xf numFmtId="0" fontId="12" fillId="2" borderId="4" xfId="3" applyFont="1" applyFill="1" applyBorder="1" applyAlignment="1" applyProtection="1">
      <alignment horizontal="center" vertical="distributed" shrinkToFit="1"/>
      <protection locked="0"/>
    </xf>
    <xf numFmtId="0" fontId="12" fillId="2" borderId="3" xfId="3" applyFont="1" applyFill="1" applyBorder="1" applyAlignment="1" applyProtection="1">
      <alignment horizontal="center" vertical="distributed" shrinkToFit="1"/>
      <protection locked="0"/>
    </xf>
    <xf numFmtId="0" fontId="12" fillId="2" borderId="54" xfId="3" applyFont="1" applyFill="1" applyBorder="1" applyAlignment="1" applyProtection="1">
      <alignment horizontal="center" vertical="center"/>
      <protection locked="0"/>
    </xf>
    <xf numFmtId="0" fontId="12" fillId="2" borderId="97"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2" borderId="130" xfId="3" applyFont="1" applyFill="1" applyBorder="1" applyAlignment="1" applyProtection="1">
      <alignment horizontal="center" vertical="center"/>
      <protection locked="0"/>
    </xf>
    <xf numFmtId="0" fontId="12" fillId="2" borderId="99" xfId="3" applyFont="1" applyFill="1" applyBorder="1" applyAlignment="1" applyProtection="1">
      <alignment horizontal="center" vertical="center"/>
      <protection locked="0"/>
    </xf>
    <xf numFmtId="0" fontId="12" fillId="2" borderId="98"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80" xfId="3" applyFont="1" applyBorder="1" applyAlignment="1">
      <alignment horizontal="center" vertical="center"/>
    </xf>
    <xf numFmtId="0" fontId="12" fillId="0" borderId="40" xfId="3" applyFont="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73" xfId="3" applyFont="1" applyBorder="1" applyAlignment="1">
      <alignment horizontal="center" vertical="center"/>
    </xf>
    <xf numFmtId="0" fontId="12" fillId="0" borderId="46" xfId="3" applyFont="1" applyBorder="1" applyAlignment="1">
      <alignment vertical="center"/>
    </xf>
    <xf numFmtId="0" fontId="26" fillId="0" borderId="71" xfId="0" applyFont="1" applyBorder="1">
      <alignment vertical="center"/>
    </xf>
    <xf numFmtId="0" fontId="0" fillId="4" borderId="46" xfId="0" applyFill="1" applyBorder="1" applyProtection="1">
      <alignment vertical="center"/>
      <protection locked="0"/>
    </xf>
    <xf numFmtId="0" fontId="0" fillId="4" borderId="71" xfId="0" applyFill="1" applyBorder="1" applyProtection="1">
      <alignment vertical="center"/>
      <protection locked="0"/>
    </xf>
    <xf numFmtId="0" fontId="0" fillId="4" borderId="81" xfId="0" applyFill="1" applyBorder="1" applyProtection="1">
      <alignment vertical="center"/>
      <protection locked="0"/>
    </xf>
    <xf numFmtId="0" fontId="27" fillId="4" borderId="71" xfId="0" applyFont="1" applyFill="1" applyBorder="1" applyProtection="1">
      <alignment vertical="center"/>
      <protection locked="0"/>
    </xf>
    <xf numFmtId="0" fontId="27" fillId="4" borderId="81" xfId="0" applyFont="1" applyFill="1" applyBorder="1" applyProtection="1">
      <alignment vertical="center"/>
      <protection locked="0"/>
    </xf>
    <xf numFmtId="0" fontId="12" fillId="4" borderId="164" xfId="3" applyFont="1" applyFill="1" applyBorder="1" applyAlignment="1" applyProtection="1">
      <alignment horizontal="center" vertical="center"/>
      <protection locked="0"/>
    </xf>
    <xf numFmtId="0" fontId="12" fillId="4" borderId="153" xfId="3" applyFont="1" applyFill="1" applyBorder="1" applyAlignment="1" applyProtection="1">
      <alignment horizontal="center" vertical="center" shrinkToFit="1"/>
      <protection locked="0"/>
    </xf>
    <xf numFmtId="0" fontId="12" fillId="4" borderId="126" xfId="3" applyFont="1" applyFill="1" applyBorder="1" applyAlignment="1" applyProtection="1">
      <alignment horizontal="center" vertical="center" shrinkToFit="1"/>
      <protection locked="0"/>
    </xf>
    <xf numFmtId="0" fontId="12" fillId="4" borderId="164" xfId="3" applyFont="1" applyFill="1" applyBorder="1" applyAlignment="1" applyProtection="1">
      <alignment horizontal="center" vertical="center" shrinkToFit="1"/>
      <protection locked="0"/>
    </xf>
    <xf numFmtId="0" fontId="12" fillId="0" borderId="41" xfId="3" applyFont="1" applyBorder="1" applyAlignment="1">
      <alignment horizontal="center" vertical="center"/>
    </xf>
    <xf numFmtId="0" fontId="12" fillId="0" borderId="49" xfId="3" applyFont="1" applyBorder="1" applyAlignment="1">
      <alignment horizontal="center" vertical="center"/>
    </xf>
    <xf numFmtId="0" fontId="12" fillId="0" borderId="10" xfId="3" applyFont="1" applyBorder="1" applyAlignment="1">
      <alignment horizontal="center" vertical="center"/>
    </xf>
    <xf numFmtId="0" fontId="12" fillId="0" borderId="42" xfId="3" applyFont="1" applyBorder="1" applyAlignment="1">
      <alignment horizontal="center" vertical="center"/>
    </xf>
    <xf numFmtId="0" fontId="12" fillId="0" borderId="156" xfId="3" applyFont="1" applyBorder="1" applyAlignment="1">
      <alignment horizontal="center" vertical="center"/>
    </xf>
    <xf numFmtId="0" fontId="12" fillId="0" borderId="157" xfId="3" applyFont="1" applyBorder="1" applyAlignment="1">
      <alignment horizontal="center" vertical="center"/>
    </xf>
    <xf numFmtId="0" fontId="12" fillId="0" borderId="158" xfId="3" applyFont="1" applyBorder="1" applyAlignment="1">
      <alignment horizontal="center" vertical="center"/>
    </xf>
    <xf numFmtId="0" fontId="12" fillId="4" borderId="41"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4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4" xfId="3" applyFont="1" applyFill="1" applyBorder="1" applyAlignment="1" applyProtection="1">
      <alignment horizontal="center" vertical="center"/>
      <protection locked="0"/>
    </xf>
    <xf numFmtId="0" fontId="12" fillId="4" borderId="156" xfId="3" applyFont="1" applyFill="1" applyBorder="1" applyAlignment="1" applyProtection="1">
      <alignment horizontal="center" vertical="center"/>
      <protection locked="0"/>
    </xf>
    <xf numFmtId="0" fontId="12" fillId="4" borderId="157" xfId="3" applyFont="1" applyFill="1" applyBorder="1" applyAlignment="1" applyProtection="1">
      <alignment horizontal="center" vertical="center"/>
      <protection locked="0"/>
    </xf>
    <xf numFmtId="0" fontId="12" fillId="4" borderId="158" xfId="3" applyFont="1" applyFill="1" applyBorder="1" applyAlignment="1" applyProtection="1">
      <alignment horizontal="center" vertical="center"/>
      <protection locked="0"/>
    </xf>
    <xf numFmtId="0" fontId="12" fillId="0" borderId="40"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1" xfId="3" applyFont="1" applyBorder="1" applyAlignment="1">
      <alignment horizontal="center" vertical="center" shrinkToFit="1"/>
    </xf>
    <xf numFmtId="0" fontId="12" fillId="2" borderId="153" xfId="3" applyFont="1" applyFill="1" applyBorder="1" applyAlignment="1" applyProtection="1">
      <alignment horizontal="center" vertical="center" shrinkToFit="1"/>
      <protection locked="0"/>
    </xf>
    <xf numFmtId="0" fontId="12" fillId="2" borderId="126" xfId="3" applyFont="1" applyFill="1" applyBorder="1" applyAlignment="1" applyProtection="1">
      <alignment horizontal="center" vertical="center" shrinkToFit="1"/>
      <protection locked="0"/>
    </xf>
    <xf numFmtId="0" fontId="12" fillId="4" borderId="152" xfId="3" applyFont="1" applyFill="1" applyBorder="1" applyAlignment="1" applyProtection="1">
      <alignment horizontal="center" vertical="center" shrinkToFit="1"/>
      <protection locked="0"/>
    </xf>
    <xf numFmtId="0" fontId="12" fillId="4" borderId="129"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protection locked="0"/>
    </xf>
    <xf numFmtId="0" fontId="12" fillId="2" borderId="162" xfId="3" applyFont="1" applyFill="1" applyBorder="1" applyAlignment="1" applyProtection="1">
      <alignment horizontal="center" vertical="center"/>
      <protection locked="0"/>
    </xf>
    <xf numFmtId="0" fontId="12" fillId="4" borderId="154" xfId="3" applyFont="1" applyFill="1" applyBorder="1" applyAlignment="1" applyProtection="1">
      <alignment horizontal="center" vertical="center" shrinkToFit="1"/>
      <protection locked="0"/>
    </xf>
    <xf numFmtId="0" fontId="12" fillId="4" borderId="123"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protection locked="0"/>
    </xf>
    <xf numFmtId="0" fontId="12" fillId="2" borderId="156" xfId="3" applyFont="1" applyFill="1" applyBorder="1" applyAlignment="1" applyProtection="1">
      <alignment horizontal="center" vertical="center"/>
      <protection locked="0"/>
    </xf>
    <xf numFmtId="0" fontId="12" fillId="2" borderId="157" xfId="3" applyFont="1" applyFill="1" applyBorder="1" applyAlignment="1" applyProtection="1">
      <alignment horizontal="center" vertical="center"/>
      <protection locked="0"/>
    </xf>
    <xf numFmtId="0" fontId="12" fillId="2" borderId="158" xfId="3" applyFont="1" applyFill="1" applyBorder="1" applyAlignment="1" applyProtection="1">
      <alignment horizontal="center" vertical="center"/>
      <protection locked="0"/>
    </xf>
    <xf numFmtId="0" fontId="12" fillId="0" borderId="96" xfId="3" applyFont="1" applyBorder="1" applyAlignment="1">
      <alignment horizontal="center" vertical="center"/>
    </xf>
    <xf numFmtId="0" fontId="12" fillId="0" borderId="9" xfId="3" applyFont="1" applyBorder="1" applyAlignment="1">
      <alignment vertical="center" wrapText="1"/>
    </xf>
    <xf numFmtId="0" fontId="12" fillId="0" borderId="49" xfId="3" applyFont="1" applyBorder="1" applyAlignment="1">
      <alignment vertical="center"/>
    </xf>
    <xf numFmtId="0" fontId="12" fillId="0" borderId="96" xfId="3" applyFont="1" applyBorder="1" applyAlignment="1">
      <alignment vertical="center"/>
    </xf>
    <xf numFmtId="0" fontId="12" fillId="0" borderId="13" xfId="3" applyFont="1" applyBorder="1" applyAlignment="1">
      <alignment vertical="center"/>
    </xf>
    <xf numFmtId="0" fontId="12" fillId="0" borderId="0" xfId="3" applyFont="1" applyAlignment="1">
      <alignment vertical="center"/>
    </xf>
    <xf numFmtId="0" fontId="12" fillId="0" borderId="130" xfId="3" applyFont="1" applyBorder="1" applyAlignment="1">
      <alignment vertical="center"/>
    </xf>
    <xf numFmtId="0" fontId="12" fillId="0" borderId="29" xfId="3" applyFont="1" applyBorder="1" applyAlignment="1">
      <alignment vertical="center"/>
    </xf>
    <xf numFmtId="0" fontId="12" fillId="0" borderId="99" xfId="3" applyFont="1" applyBorder="1" applyAlignment="1">
      <alignment vertical="center"/>
    </xf>
    <xf numFmtId="0" fontId="12" fillId="0" borderId="98" xfId="3" applyFont="1" applyBorder="1" applyAlignment="1">
      <alignment vertical="center"/>
    </xf>
    <xf numFmtId="0" fontId="12" fillId="0" borderId="1" xfId="3" applyFont="1" applyBorder="1" applyAlignment="1">
      <alignment horizontal="center" vertical="center"/>
    </xf>
    <xf numFmtId="0" fontId="12" fillId="2" borderId="164" xfId="3" applyFont="1" applyFill="1" applyBorder="1" applyAlignment="1" applyProtection="1">
      <alignment horizontal="center" vertical="center"/>
      <protection locked="0"/>
    </xf>
    <xf numFmtId="0" fontId="12" fillId="0" borderId="11" xfId="3" applyFont="1" applyBorder="1" applyAlignment="1">
      <alignment vertical="center"/>
    </xf>
    <xf numFmtId="0" fontId="12" fillId="0" borderId="50" xfId="3" applyFont="1" applyBorder="1" applyAlignment="1">
      <alignment vertical="center"/>
    </xf>
    <xf numFmtId="0" fontId="12" fillId="0" borderId="75" xfId="3" applyFont="1" applyBorder="1" applyAlignment="1">
      <alignment vertical="center"/>
    </xf>
    <xf numFmtId="0" fontId="12" fillId="2" borderId="121" xfId="3" applyFont="1" applyFill="1" applyBorder="1" applyAlignment="1" applyProtection="1">
      <alignment horizontal="center" vertical="center"/>
      <protection locked="0"/>
    </xf>
    <xf numFmtId="0" fontId="12" fillId="5" borderId="1" xfId="3" applyFont="1" applyFill="1" applyBorder="1" applyAlignment="1" applyProtection="1">
      <alignment horizontal="center" vertical="center" shrinkToFit="1"/>
      <protection locked="0"/>
    </xf>
    <xf numFmtId="0" fontId="12" fillId="0" borderId="150" xfId="3" applyFont="1" applyBorder="1" applyAlignment="1" applyProtection="1">
      <alignment horizontal="center" vertical="center"/>
      <protection locked="0"/>
    </xf>
    <xf numFmtId="0" fontId="12" fillId="0" borderId="34" xfId="3" applyFont="1" applyBorder="1" applyAlignment="1" applyProtection="1">
      <alignment horizontal="center" vertical="center"/>
      <protection locked="0"/>
    </xf>
    <xf numFmtId="0" fontId="12" fillId="4" borderId="34" xfId="3" applyFont="1" applyFill="1" applyBorder="1" applyAlignment="1" applyProtection="1">
      <alignment horizontal="center" vertical="center"/>
      <protection locked="0"/>
    </xf>
    <xf numFmtId="0" fontId="12" fillId="4" borderId="35" xfId="3" applyFont="1" applyFill="1" applyBorder="1" applyAlignment="1" applyProtection="1">
      <alignment horizontal="center" vertical="center"/>
      <protection locked="0"/>
    </xf>
    <xf numFmtId="0" fontId="12" fillId="2" borderId="152" xfId="3" applyFont="1" applyFill="1" applyBorder="1" applyAlignment="1" applyProtection="1">
      <alignment horizontal="center" vertical="center" shrinkToFit="1"/>
      <protection locked="0"/>
    </xf>
    <xf numFmtId="0" fontId="12" fillId="2" borderId="129" xfId="3" applyFont="1" applyFill="1" applyBorder="1" applyAlignment="1" applyProtection="1">
      <alignment horizontal="center" vertical="center" shrinkToFit="1"/>
      <protection locked="0"/>
    </xf>
    <xf numFmtId="0" fontId="1" fillId="0" borderId="104" xfId="0" applyFont="1" applyBorder="1" applyAlignment="1">
      <alignment horizontal="center" vertical="center"/>
    </xf>
    <xf numFmtId="0" fontId="1" fillId="0" borderId="3" xfId="0" applyFont="1" applyBorder="1" applyAlignment="1">
      <alignment horizontal="center" vertical="center"/>
    </xf>
    <xf numFmtId="0" fontId="8" fillId="0" borderId="104" xfId="0" applyFont="1" applyBorder="1" applyAlignment="1">
      <alignment horizontal="center" vertical="center" wrapText="1"/>
    </xf>
    <xf numFmtId="0" fontId="8"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4" borderId="1" xfId="0" applyFont="1" applyFill="1" applyBorder="1" applyProtection="1">
      <alignment vertical="center"/>
      <protection locked="0"/>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12" fillId="0" borderId="183"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 fillId="4" borderId="40" xfId="0" applyFont="1" applyFill="1" applyBorder="1" applyAlignment="1" applyProtection="1">
      <alignment horizontal="left" vertical="center"/>
      <protection locked="0"/>
    </xf>
    <xf numFmtId="0" fontId="1" fillId="4" borderId="37" xfId="0" applyFont="1" applyFill="1" applyBorder="1" applyAlignment="1" applyProtection="1">
      <alignment horizontal="left" vertical="center"/>
      <protection locked="0"/>
    </xf>
    <xf numFmtId="0" fontId="1" fillId="4" borderId="73" xfId="0" applyFont="1" applyFill="1" applyBorder="1" applyAlignment="1" applyProtection="1">
      <alignment horizontal="left" vertical="center"/>
      <protection locked="0"/>
    </xf>
    <xf numFmtId="0" fontId="1" fillId="4" borderId="183" xfId="0" applyFont="1" applyFill="1" applyBorder="1" applyAlignment="1" applyProtection="1">
      <alignment horizontal="left" vertical="center"/>
      <protection locked="0"/>
    </xf>
    <xf numFmtId="0" fontId="1" fillId="4" borderId="52" xfId="0" applyFont="1" applyFill="1" applyBorder="1" applyAlignment="1" applyProtection="1">
      <alignment horizontal="left" vertical="center"/>
      <protection locked="0"/>
    </xf>
    <xf numFmtId="0" fontId="1" fillId="4" borderId="74" xfId="0" applyFont="1" applyFill="1" applyBorder="1" applyAlignment="1" applyProtection="1">
      <alignment horizontal="left" vertical="center"/>
      <protection locked="0"/>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2" fillId="0" borderId="18" xfId="1" applyFont="1" applyBorder="1" applyAlignment="1">
      <alignment horizontal="center" vertical="center"/>
    </xf>
    <xf numFmtId="0" fontId="1" fillId="0" borderId="19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8" xfId="1" applyFont="1" applyBorder="1" applyAlignment="1">
      <alignment horizontal="center" vertical="center" shrinkToFit="1"/>
    </xf>
    <xf numFmtId="0" fontId="12" fillId="0" borderId="76" xfId="1" applyFont="1" applyBorder="1" applyAlignment="1">
      <alignment horizontal="center" vertical="center" shrinkToFit="1"/>
    </xf>
    <xf numFmtId="0" fontId="12" fillId="0" borderId="17" xfId="1" applyFont="1" applyBorder="1" applyAlignment="1">
      <alignment horizontal="center" vertical="center"/>
    </xf>
    <xf numFmtId="0" fontId="1" fillId="4" borderId="72" xfId="0" applyFont="1" applyFill="1" applyBorder="1" applyAlignment="1" applyProtection="1">
      <alignment horizontal="center" vertical="center"/>
      <protection locked="0"/>
    </xf>
    <xf numFmtId="0" fontId="1" fillId="4" borderId="131" xfId="0" applyFont="1" applyFill="1" applyBorder="1" applyAlignment="1" applyProtection="1">
      <alignment horizontal="center" vertical="center"/>
      <protection locked="0"/>
    </xf>
    <xf numFmtId="0" fontId="1" fillId="4" borderId="164" xfId="0" applyFont="1" applyFill="1" applyBorder="1" applyAlignment="1" applyProtection="1">
      <alignment horizontal="center" vertical="center"/>
      <protection locked="0"/>
    </xf>
    <xf numFmtId="0" fontId="1" fillId="4" borderId="137" xfId="0" applyFont="1" applyFill="1" applyBorder="1" applyAlignment="1" applyProtection="1">
      <alignment horizontal="center" vertical="center"/>
      <protection locked="0"/>
    </xf>
    <xf numFmtId="0" fontId="1" fillId="4" borderId="138" xfId="0" applyFont="1" applyFill="1" applyBorder="1" applyAlignment="1" applyProtection="1">
      <alignment horizontal="center" vertical="center"/>
      <protection locked="0"/>
    </xf>
    <xf numFmtId="0" fontId="1" fillId="4" borderId="189" xfId="0" applyFont="1" applyFill="1" applyBorder="1" applyAlignment="1" applyProtection="1">
      <alignment horizontal="center" vertical="center"/>
      <protection locked="0"/>
    </xf>
    <xf numFmtId="0" fontId="1" fillId="4" borderId="162" xfId="0" applyFont="1" applyFill="1" applyBorder="1" applyAlignment="1" applyProtection="1">
      <alignment horizontal="center" vertical="center"/>
      <protection locked="0"/>
    </xf>
    <xf numFmtId="0" fontId="1" fillId="4" borderId="115" xfId="0" applyFont="1" applyFill="1" applyBorder="1" applyAlignment="1" applyProtection="1">
      <alignment horizontal="center" vertical="center"/>
      <protection locked="0"/>
    </xf>
    <xf numFmtId="0" fontId="12" fillId="0" borderId="191" xfId="1" applyFont="1" applyBorder="1" applyAlignment="1">
      <alignment horizontal="center" vertical="center"/>
    </xf>
    <xf numFmtId="0" fontId="12" fillId="0" borderId="54" xfId="1" applyFont="1" applyBorder="1" applyAlignment="1">
      <alignment horizontal="center" vertical="center"/>
    </xf>
    <xf numFmtId="0" fontId="12" fillId="0" borderId="97" xfId="1" applyFont="1" applyBorder="1" applyAlignment="1">
      <alignment horizontal="center" vertical="center"/>
    </xf>
    <xf numFmtId="0" fontId="12" fillId="0" borderId="36" xfId="1" applyFont="1" applyBorder="1" applyAlignment="1">
      <alignment horizontal="center" vertical="center" wrapText="1"/>
    </xf>
    <xf numFmtId="0" fontId="12" fillId="0" borderId="19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97" xfId="1" applyFont="1" applyBorder="1" applyAlignment="1">
      <alignment horizontal="center" vertical="center" wrapText="1"/>
    </xf>
    <xf numFmtId="0" fontId="12" fillId="0" borderId="193" xfId="1" applyFont="1" applyBorder="1" applyAlignment="1">
      <alignment horizontal="center" vertical="center" wrapText="1"/>
    </xf>
    <xf numFmtId="0" fontId="12" fillId="0" borderId="194" xfId="1"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1"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 fillId="4" borderId="163" xfId="0" applyFont="1" applyFill="1" applyBorder="1" applyAlignment="1" applyProtection="1">
      <alignment horizontal="center" vertical="center"/>
      <protection locked="0"/>
    </xf>
    <xf numFmtId="0" fontId="1" fillId="0" borderId="190" xfId="0" applyFont="1" applyBorder="1" applyAlignment="1">
      <alignment horizontal="center" vertical="center"/>
    </xf>
    <xf numFmtId="0" fontId="1" fillId="0" borderId="136" xfId="0" applyFont="1" applyBorder="1" applyAlignment="1">
      <alignment horizontal="center" vertical="center"/>
    </xf>
    <xf numFmtId="0" fontId="1" fillId="0" borderId="43" xfId="0" applyFont="1" applyBorder="1" applyAlignment="1">
      <alignment horizontal="center" vertical="center"/>
    </xf>
    <xf numFmtId="0" fontId="1" fillId="0" borderId="99" xfId="0"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183" fontId="1" fillId="0" borderId="40" xfId="0" applyNumberFormat="1" applyFont="1" applyBorder="1">
      <alignment vertical="center"/>
    </xf>
    <xf numFmtId="183" fontId="1" fillId="0" borderId="37" xfId="0" applyNumberFormat="1" applyFont="1" applyBorder="1">
      <alignment vertical="center"/>
    </xf>
    <xf numFmtId="183" fontId="1" fillId="0" borderId="73" xfId="0" applyNumberFormat="1" applyFont="1" applyBorder="1">
      <alignment vertical="center"/>
    </xf>
    <xf numFmtId="183" fontId="1" fillId="0" borderId="183" xfId="0" applyNumberFormat="1" applyFont="1" applyBorder="1">
      <alignment vertical="center"/>
    </xf>
    <xf numFmtId="183" fontId="1" fillId="0" borderId="52" xfId="0" applyNumberFormat="1" applyFont="1" applyBorder="1">
      <alignment vertical="center"/>
    </xf>
    <xf numFmtId="183" fontId="1" fillId="0" borderId="74" xfId="0" applyNumberFormat="1" applyFont="1" applyBorder="1">
      <alignment vertical="center"/>
    </xf>
    <xf numFmtId="178" fontId="3" fillId="0" borderId="46" xfId="0" applyNumberFormat="1" applyFont="1" applyBorder="1">
      <alignment vertical="center"/>
    </xf>
    <xf numFmtId="178" fontId="3" fillId="0" borderId="39" xfId="0" applyNumberFormat="1" applyFont="1" applyBorder="1">
      <alignment vertical="center"/>
    </xf>
    <xf numFmtId="177" fontId="3" fillId="0" borderId="63" xfId="0" applyNumberFormat="1" applyFont="1" applyBorder="1">
      <alignment vertical="center"/>
    </xf>
    <xf numFmtId="177" fontId="3" fillId="0" borderId="68" xfId="0" applyNumberFormat="1" applyFont="1" applyBorder="1">
      <alignment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7" xfId="0" applyFont="1" applyBorder="1" applyAlignment="1">
      <alignment horizontal="center" vertical="center"/>
    </xf>
    <xf numFmtId="0" fontId="1" fillId="0" borderId="41" xfId="0" applyFont="1" applyBorder="1">
      <alignment vertical="center"/>
    </xf>
    <xf numFmtId="0" fontId="1" fillId="0" borderId="10" xfId="0" applyFont="1" applyBorder="1">
      <alignment vertical="center"/>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70" xfId="0" applyNumberFormat="1" applyFont="1" applyBorder="1">
      <alignment vertical="center"/>
    </xf>
    <xf numFmtId="178" fontId="3" fillId="0" borderId="71"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6" xfId="0" applyFont="1" applyBorder="1">
      <alignment vertical="center"/>
    </xf>
    <xf numFmtId="0" fontId="1" fillId="0" borderId="54"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50" xfId="0" applyNumberFormat="1" applyFont="1" applyBorder="1">
      <alignment vertical="center"/>
    </xf>
    <xf numFmtId="178" fontId="6" fillId="0" borderId="12" xfId="0" applyNumberFormat="1"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1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178" fontId="6" fillId="0" borderId="71" xfId="0" applyNumberFormat="1" applyFont="1" applyBorder="1">
      <alignment vertical="center"/>
    </xf>
    <xf numFmtId="178" fontId="6" fillId="0" borderId="39" xfId="0" applyNumberFormat="1" applyFont="1" applyBorder="1">
      <alignment vertical="center"/>
    </xf>
    <xf numFmtId="177" fontId="3" fillId="0" borderId="67" xfId="0" applyNumberFormat="1" applyFont="1" applyBorder="1">
      <alignment vertical="center"/>
    </xf>
    <xf numFmtId="0" fontId="1" fillId="0" borderId="42" xfId="0" applyFont="1" applyBorder="1" applyAlignment="1">
      <alignment horizontal="center" vertical="center"/>
    </xf>
    <xf numFmtId="177" fontId="3" fillId="0" borderId="15"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lignment vertical="center"/>
    </xf>
    <xf numFmtId="178" fontId="3" fillId="0" borderId="14" xfId="0" applyNumberFormat="1" applyFont="1" applyBorder="1">
      <alignment vertical="center"/>
    </xf>
    <xf numFmtId="178" fontId="3" fillId="0" borderId="48" xfId="0" applyNumberFormat="1" applyFont="1" applyBorder="1">
      <alignment vertical="center"/>
    </xf>
    <xf numFmtId="178" fontId="3" fillId="0" borderId="12" xfId="0" applyNumberFormat="1" applyFont="1" applyBorder="1">
      <alignment vertical="center"/>
    </xf>
    <xf numFmtId="0" fontId="1" fillId="0" borderId="22" xfId="0" applyFont="1" applyBorder="1">
      <alignment vertical="center"/>
    </xf>
    <xf numFmtId="0" fontId="1" fillId="0" borderId="25" xfId="0" applyFont="1" applyBorder="1">
      <alignment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48" xfId="0" applyFont="1" applyBorder="1">
      <alignment vertical="center"/>
    </xf>
    <xf numFmtId="0" fontId="1" fillId="0" borderId="50" xfId="0" applyFont="1" applyBorder="1">
      <alignment vertical="center"/>
    </xf>
    <xf numFmtId="0" fontId="1" fillId="0" borderId="40" xfId="0" applyFont="1" applyBorder="1">
      <alignment vertical="center"/>
    </xf>
    <xf numFmtId="0" fontId="1" fillId="0" borderId="37" xfId="0" applyFont="1" applyBorder="1">
      <alignment vertical="center"/>
    </xf>
    <xf numFmtId="179" fontId="3" fillId="0" borderId="46" xfId="0" applyNumberFormat="1" applyFont="1" applyBorder="1">
      <alignment vertical="center"/>
    </xf>
    <xf numFmtId="179" fontId="3" fillId="0" borderId="81" xfId="0" applyNumberFormat="1" applyFont="1" applyBorder="1">
      <alignment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0" fillId="0" borderId="76" xfId="0" applyBorder="1" applyAlignment="1">
      <alignment horizontal="center" vertical="center"/>
    </xf>
    <xf numFmtId="0" fontId="0" fillId="0" borderId="51" xfId="0" applyBorder="1" applyAlignment="1">
      <alignment horizontal="center" vertical="center"/>
    </xf>
    <xf numFmtId="0" fontId="1" fillId="0" borderId="73" xfId="0" applyFont="1" applyBorder="1">
      <alignment vertical="center"/>
    </xf>
    <xf numFmtId="0" fontId="1" fillId="0" borderId="49" xfId="0" applyFont="1" applyBorder="1">
      <alignment vertical="center"/>
    </xf>
    <xf numFmtId="0" fontId="1" fillId="0" borderId="96" xfId="0" applyFont="1" applyBorder="1">
      <alignment vertical="center"/>
    </xf>
    <xf numFmtId="0" fontId="1" fillId="0" borderId="46" xfId="0" applyFont="1" applyBorder="1" applyAlignment="1">
      <alignment horizontal="center" vertical="center"/>
    </xf>
    <xf numFmtId="0" fontId="1" fillId="0" borderId="71" xfId="0" applyFont="1" applyBorder="1" applyAlignment="1">
      <alignment horizontal="center" vertical="center"/>
    </xf>
    <xf numFmtId="0" fontId="1" fillId="0" borderId="81" xfId="0" applyFont="1" applyBorder="1" applyAlignment="1">
      <alignment horizontal="center"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3" xfId="0" applyFont="1" applyBorder="1" applyAlignment="1">
      <alignment vertical="center" wrapText="1"/>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0" fontId="1" fillId="0" borderId="46" xfId="0" applyFont="1" applyBorder="1" applyAlignment="1">
      <alignment horizontal="center" vertical="center" wrapText="1"/>
    </xf>
    <xf numFmtId="0" fontId="1" fillId="4" borderId="46" xfId="0" applyFont="1" applyFill="1" applyBorder="1" applyProtection="1">
      <alignment vertical="center"/>
      <protection locked="0"/>
    </xf>
    <xf numFmtId="0" fontId="1" fillId="4" borderId="71" xfId="0" applyFont="1" applyFill="1" applyBorder="1" applyProtection="1">
      <alignment vertical="center"/>
      <protection locked="0"/>
    </xf>
    <xf numFmtId="0" fontId="1" fillId="4" borderId="81" xfId="0" applyFont="1" applyFill="1" applyBorder="1" applyProtection="1">
      <alignment vertical="center"/>
      <protection locked="0"/>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179" fontId="3" fillId="0" borderId="89" xfId="0" applyNumberFormat="1" applyFont="1" applyBorder="1">
      <alignment vertical="center"/>
    </xf>
    <xf numFmtId="179" fontId="3" fillId="0" borderId="79" xfId="0" applyNumberFormat="1" applyFont="1" applyBorder="1">
      <alignment vertical="center"/>
    </xf>
    <xf numFmtId="179" fontId="3" fillId="0" borderId="36"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9" xfId="0" applyNumberFormat="1" applyFont="1" applyBorder="1">
      <alignment vertical="center"/>
    </xf>
    <xf numFmtId="0" fontId="1" fillId="0" borderId="70" xfId="0" applyFont="1" applyBorder="1" applyAlignment="1">
      <alignment horizontal="center" vertical="center"/>
    </xf>
    <xf numFmtId="179" fontId="3" fillId="0" borderId="71" xfId="0" applyNumberFormat="1" applyFont="1" applyBorder="1">
      <alignment vertical="center"/>
    </xf>
    <xf numFmtId="0" fontId="1" fillId="0" borderId="90" xfId="0" applyFont="1" applyBorder="1" applyAlignment="1">
      <alignment horizontal="center" vertical="center"/>
    </xf>
    <xf numFmtId="0" fontId="1" fillId="0" borderId="82"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179" fontId="3" fillId="0" borderId="78" xfId="0" applyNumberFormat="1" applyFont="1" applyBorder="1">
      <alignment vertical="center"/>
    </xf>
    <xf numFmtId="179" fontId="3" fillId="0" borderId="40" xfId="0" applyNumberFormat="1" applyFont="1" applyBorder="1">
      <alignment vertical="center"/>
    </xf>
    <xf numFmtId="0" fontId="1" fillId="0" borderId="63"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0" borderId="68" xfId="0" applyFont="1" applyBorder="1" applyAlignment="1">
      <alignment horizontal="center" vertical="center" wrapText="1" shrinkToFit="1"/>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0" fontId="1" fillId="0" borderId="130" xfId="0" applyFont="1" applyBorder="1" applyAlignment="1">
      <alignment horizontal="center" vertical="center" wrapText="1"/>
    </xf>
    <xf numFmtId="0" fontId="1" fillId="0" borderId="74" xfId="0" applyFont="1" applyBorder="1" applyAlignment="1">
      <alignment horizontal="center" vertical="center"/>
    </xf>
    <xf numFmtId="0" fontId="1" fillId="0" borderId="2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5" xfId="0" applyFont="1" applyBorder="1" applyAlignment="1">
      <alignment horizontal="center" vertical="center"/>
    </xf>
    <xf numFmtId="0" fontId="1" fillId="0" borderId="112"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67" xfId="0" applyFont="1" applyBorder="1" applyAlignment="1">
      <alignment horizontal="center" vertical="center" wrapText="1" shrinkToFit="1"/>
    </xf>
    <xf numFmtId="0" fontId="15" fillId="0" borderId="68" xfId="0" applyFont="1" applyBorder="1" applyAlignment="1">
      <alignment horizontal="center" vertical="center" wrapText="1" shrinkToFit="1"/>
    </xf>
    <xf numFmtId="0" fontId="1" fillId="0" borderId="69"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114" xfId="0" applyFont="1" applyBorder="1" applyAlignment="1">
      <alignment horizontal="center" vertical="center"/>
    </xf>
    <xf numFmtId="0" fontId="15" fillId="0" borderId="40" xfId="0" applyFont="1" applyBorder="1" applyAlignment="1">
      <alignment horizontal="center" vertical="center" wrapText="1"/>
    </xf>
    <xf numFmtId="0" fontId="15" fillId="0" borderId="73" xfId="0" applyFont="1" applyBorder="1" applyAlignment="1">
      <alignment horizontal="center" vertical="center"/>
    </xf>
    <xf numFmtId="0" fontId="1" fillId="0" borderId="40" xfId="0" applyFont="1" applyBorder="1" applyAlignment="1">
      <alignment horizontal="center" vertical="center" shrinkToFit="1"/>
    </xf>
    <xf numFmtId="0" fontId="1" fillId="0" borderId="73" xfId="0" applyFont="1" applyBorder="1" applyAlignment="1">
      <alignment horizontal="center" vertical="center" shrinkToFit="1"/>
    </xf>
    <xf numFmtId="0" fontId="1" fillId="4" borderId="47" xfId="0" applyFont="1" applyFill="1" applyBorder="1" applyProtection="1">
      <alignment vertical="center"/>
      <protection locked="0"/>
    </xf>
    <xf numFmtId="0" fontId="1" fillId="4" borderId="54" xfId="0" applyFont="1" applyFill="1" applyBorder="1" applyProtection="1">
      <alignment vertical="center"/>
      <protection locked="0"/>
    </xf>
    <xf numFmtId="0" fontId="1" fillId="4" borderId="97" xfId="0" applyFont="1" applyFill="1" applyBorder="1" applyProtection="1">
      <alignment vertical="center"/>
      <protection locked="0"/>
    </xf>
    <xf numFmtId="0" fontId="1" fillId="4" borderId="42" xfId="0" applyFont="1" applyFill="1" applyBorder="1" applyProtection="1">
      <alignment vertical="center"/>
      <protection locked="0"/>
    </xf>
    <xf numFmtId="0" fontId="1" fillId="4" borderId="0" xfId="0" applyFont="1" applyFill="1" applyProtection="1">
      <alignment vertical="center"/>
      <protection locked="0"/>
    </xf>
    <xf numFmtId="0" fontId="1" fillId="4" borderId="130" xfId="0" applyFont="1" applyFill="1" applyBorder="1" applyProtection="1">
      <alignment vertical="center"/>
      <protection locked="0"/>
    </xf>
    <xf numFmtId="0" fontId="1" fillId="4" borderId="43" xfId="0" applyFont="1" applyFill="1" applyBorder="1" applyProtection="1">
      <alignment vertical="center"/>
      <protection locked="0"/>
    </xf>
    <xf numFmtId="0" fontId="1" fillId="4" borderId="99" xfId="0" applyFont="1" applyFill="1" applyBorder="1" applyProtection="1">
      <alignment vertical="center"/>
      <protection locked="0"/>
    </xf>
    <xf numFmtId="0" fontId="1" fillId="4" borderId="98" xfId="0" applyFont="1" applyFill="1" applyBorder="1" applyProtection="1">
      <alignment vertical="center"/>
      <protection locked="0"/>
    </xf>
    <xf numFmtId="0" fontId="1" fillId="0" borderId="150" xfId="0" applyFont="1" applyBorder="1" applyAlignment="1">
      <alignment horizontal="center" vertical="center"/>
    </xf>
    <xf numFmtId="0" fontId="1" fillId="0" borderId="35" xfId="0" applyFont="1" applyBorder="1" applyAlignment="1">
      <alignment horizontal="center" vertical="center"/>
    </xf>
    <xf numFmtId="0" fontId="1" fillId="0" borderId="114"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77" xfId="0" applyFont="1" applyBorder="1" applyAlignment="1">
      <alignment horizontal="distributed" vertical="center" indent="1"/>
    </xf>
    <xf numFmtId="0" fontId="1" fillId="0" borderId="96" xfId="0" applyFont="1" applyBorder="1" applyAlignment="1">
      <alignment horizontal="center" vertical="center"/>
    </xf>
    <xf numFmtId="0" fontId="1" fillId="0" borderId="144" xfId="0" applyFont="1" applyBorder="1" applyAlignment="1">
      <alignment horizontal="center" vertical="center"/>
    </xf>
    <xf numFmtId="0" fontId="1" fillId="0" borderId="145" xfId="0" applyFont="1" applyBorder="1" applyAlignment="1">
      <alignment horizontal="center" vertical="center"/>
    </xf>
    <xf numFmtId="0" fontId="1" fillId="0" borderId="1"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0" xfId="0" applyFont="1">
      <alignment vertical="center"/>
    </xf>
    <xf numFmtId="0" fontId="0" fillId="0" borderId="0" xfId="0">
      <alignment vertical="center"/>
    </xf>
    <xf numFmtId="0" fontId="0" fillId="0" borderId="14" xfId="0" applyBorder="1">
      <alignment vertical="center"/>
    </xf>
    <xf numFmtId="0" fontId="1" fillId="0" borderId="28" xfId="0" applyFont="1" applyBorder="1" applyAlignment="1">
      <alignment vertical="center" wrapText="1"/>
    </xf>
    <xf numFmtId="0" fontId="1" fillId="0" borderId="76" xfId="0" applyFont="1" applyBorder="1" applyAlignment="1">
      <alignment vertical="center" wrapText="1"/>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34" xfId="0" applyFont="1" applyBorder="1" applyAlignment="1">
      <alignment horizontal="center" vertical="center"/>
    </xf>
    <xf numFmtId="180" fontId="1" fillId="4" borderId="34" xfId="0" applyNumberFormat="1" applyFont="1" applyFill="1" applyBorder="1" applyAlignment="1" applyProtection="1">
      <alignment horizontal="center" vertical="center"/>
      <protection locked="0"/>
    </xf>
    <xf numFmtId="180" fontId="1" fillId="4" borderId="35" xfId="0" applyNumberFormat="1" applyFont="1" applyFill="1" applyBorder="1" applyAlignment="1" applyProtection="1">
      <alignment horizontal="center" vertical="center"/>
      <protection locked="0"/>
    </xf>
    <xf numFmtId="0" fontId="1" fillId="0" borderId="183" xfId="0" applyFont="1" applyBorder="1" applyAlignment="1">
      <alignment horizontal="center" vertical="center"/>
    </xf>
    <xf numFmtId="0" fontId="1" fillId="4" borderId="1"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4" borderId="76" xfId="0" applyFont="1" applyFill="1" applyBorder="1" applyAlignment="1" applyProtection="1">
      <alignment vertical="top" wrapText="1"/>
      <protection locked="0"/>
    </xf>
    <xf numFmtId="0" fontId="1" fillId="4" borderId="77" xfId="0" applyFont="1" applyFill="1" applyBorder="1" applyAlignment="1" applyProtection="1">
      <alignment vertical="top" wrapTex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4" borderId="41" xfId="0" applyFont="1" applyFill="1" applyBorder="1" applyAlignment="1" applyProtection="1">
      <alignment vertical="top" wrapText="1"/>
      <protection locked="0"/>
    </xf>
    <xf numFmtId="0" fontId="1" fillId="4" borderId="49" xfId="0" applyFont="1" applyFill="1" applyBorder="1" applyAlignment="1" applyProtection="1">
      <alignment vertical="top" wrapText="1"/>
      <protection locked="0"/>
    </xf>
    <xf numFmtId="0" fontId="1" fillId="4" borderId="96" xfId="0" applyFont="1" applyFill="1" applyBorder="1" applyAlignment="1" applyProtection="1">
      <alignment vertical="top" wrapText="1"/>
      <protection locked="0"/>
    </xf>
    <xf numFmtId="0" fontId="1" fillId="4" borderId="42"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0" fontId="1" fillId="4" borderId="130"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4" borderId="99" xfId="0" applyFont="1" applyFill="1" applyBorder="1" applyAlignment="1" applyProtection="1">
      <alignment vertical="top" wrapText="1"/>
      <protection locked="0"/>
    </xf>
    <xf numFmtId="0" fontId="1" fillId="4" borderId="98" xfId="0" applyFont="1" applyFill="1" applyBorder="1" applyAlignment="1" applyProtection="1">
      <alignment vertical="top" wrapText="1"/>
      <protection locked="0"/>
    </xf>
    <xf numFmtId="0" fontId="1" fillId="4" borderId="47" xfId="0" applyFont="1" applyFill="1" applyBorder="1" applyAlignment="1" applyProtection="1">
      <alignment vertical="top"/>
      <protection locked="0"/>
    </xf>
    <xf numFmtId="0" fontId="1" fillId="4" borderId="54" xfId="0" applyFont="1" applyFill="1" applyBorder="1" applyAlignment="1" applyProtection="1">
      <alignment vertical="top"/>
      <protection locked="0"/>
    </xf>
    <xf numFmtId="0" fontId="1" fillId="4" borderId="97" xfId="0" applyFont="1" applyFill="1" applyBorder="1" applyAlignment="1" applyProtection="1">
      <alignment vertical="top"/>
      <protection locked="0"/>
    </xf>
    <xf numFmtId="0" fontId="1" fillId="4" borderId="42"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30" xfId="0" applyFont="1" applyFill="1" applyBorder="1" applyAlignment="1" applyProtection="1">
      <alignment vertical="top"/>
      <protection locked="0"/>
    </xf>
    <xf numFmtId="0" fontId="1" fillId="4" borderId="43" xfId="0" applyFont="1" applyFill="1" applyBorder="1" applyAlignment="1" applyProtection="1">
      <alignment vertical="top"/>
      <protection locked="0"/>
    </xf>
    <xf numFmtId="0" fontId="1" fillId="4" borderId="99" xfId="0" applyFont="1" applyFill="1" applyBorder="1" applyAlignment="1" applyProtection="1">
      <alignment vertical="top"/>
      <protection locked="0"/>
    </xf>
    <xf numFmtId="0" fontId="1" fillId="4" borderId="98" xfId="0" applyFont="1" applyFill="1" applyBorder="1" applyAlignment="1" applyProtection="1">
      <alignment vertical="top"/>
      <protection locked="0"/>
    </xf>
    <xf numFmtId="0" fontId="1" fillId="0" borderId="183"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180" fontId="1" fillId="4" borderId="18" xfId="0" applyNumberFormat="1" applyFont="1" applyFill="1" applyBorder="1" applyAlignment="1" applyProtection="1">
      <alignment horizontal="center" vertical="center"/>
      <protection locked="0"/>
    </xf>
    <xf numFmtId="180" fontId="1" fillId="4" borderId="19" xfId="0" applyNumberFormat="1" applyFont="1" applyFill="1" applyBorder="1" applyAlignment="1" applyProtection="1">
      <alignment horizontal="center" vertical="center"/>
      <protection locked="0"/>
    </xf>
    <xf numFmtId="180" fontId="1" fillId="4" borderId="76" xfId="0" applyNumberFormat="1" applyFont="1" applyFill="1" applyBorder="1" applyAlignment="1" applyProtection="1">
      <alignment horizontal="center" vertical="center"/>
      <protection locked="0"/>
    </xf>
    <xf numFmtId="180" fontId="1" fillId="4" borderId="77" xfId="0" applyNumberFormat="1" applyFont="1" applyFill="1" applyBorder="1" applyAlignment="1" applyProtection="1">
      <alignment horizontal="center" vertical="center"/>
      <protection locked="0"/>
    </xf>
    <xf numFmtId="180" fontId="19" fillId="0" borderId="183" xfId="0" applyNumberFormat="1" applyFont="1" applyBorder="1" applyAlignment="1">
      <alignment vertical="center" shrinkToFit="1"/>
    </xf>
    <xf numFmtId="180" fontId="19" fillId="0" borderId="74" xfId="0" applyNumberFormat="1" applyFont="1" applyBorder="1" applyAlignment="1">
      <alignment vertical="center" shrinkToFit="1"/>
    </xf>
    <xf numFmtId="0" fontId="1" fillId="0" borderId="78" xfId="0" applyFont="1" applyBorder="1" applyAlignment="1">
      <alignment horizontal="center" vertical="center" shrinkToFit="1"/>
    </xf>
    <xf numFmtId="0" fontId="1" fillId="0" borderId="80" xfId="0" applyFont="1" applyBorder="1" applyAlignment="1">
      <alignment horizontal="center" vertical="center" shrinkToFit="1"/>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46" xfId="0" applyFill="1" applyBorder="1" applyAlignment="1" applyProtection="1">
      <alignment vertical="center" wrapText="1"/>
      <protection locked="0"/>
    </xf>
    <xf numFmtId="0" fontId="0" fillId="4" borderId="71" xfId="0" applyFill="1" applyBorder="1" applyAlignment="1" applyProtection="1">
      <alignment vertical="center" wrapText="1"/>
      <protection locked="0"/>
    </xf>
    <xf numFmtId="0" fontId="0" fillId="4" borderId="81" xfId="0" applyFill="1" applyBorder="1" applyAlignment="1" applyProtection="1">
      <alignment vertical="center" wrapText="1"/>
      <protection locked="0"/>
    </xf>
    <xf numFmtId="0" fontId="0" fillId="0" borderId="1" xfId="0" applyBorder="1" applyAlignment="1">
      <alignment horizontal="center" vertical="center"/>
    </xf>
    <xf numFmtId="0" fontId="0" fillId="0" borderId="21" xfId="0" applyBorder="1" applyAlignment="1">
      <alignment horizontal="center" vertical="center"/>
    </xf>
    <xf numFmtId="0" fontId="0" fillId="4" borderId="1"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6" xfId="0" applyBorder="1" applyAlignment="1">
      <alignment horizontal="center" vertical="center" wrapText="1"/>
    </xf>
    <xf numFmtId="0" fontId="0" fillId="4" borderId="76" xfId="0" applyFill="1" applyBorder="1" applyProtection="1">
      <alignment vertical="center"/>
      <protection locked="0"/>
    </xf>
    <xf numFmtId="0" fontId="0" fillId="4" borderId="77" xfId="0" applyFill="1" applyBorder="1" applyProtection="1">
      <alignment vertical="center"/>
      <protection locked="0"/>
    </xf>
    <xf numFmtId="0" fontId="0" fillId="0" borderId="183" xfId="0" applyBorder="1" applyAlignment="1">
      <alignment horizontal="center" vertical="center"/>
    </xf>
    <xf numFmtId="0" fontId="0" fillId="0" borderId="52" xfId="0" applyBorder="1" applyAlignment="1">
      <alignment horizontal="center" vertical="center"/>
    </xf>
    <xf numFmtId="0" fontId="0" fillId="4" borderId="1" xfId="0" applyFill="1" applyBorder="1" applyProtection="1">
      <alignment vertical="center"/>
      <protection locked="0"/>
    </xf>
    <xf numFmtId="0" fontId="0" fillId="4" borderId="21" xfId="0" applyFill="1" applyBorder="1" applyProtection="1">
      <alignment vertical="center"/>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0" fontId="0" fillId="0" borderId="20" xfId="0" applyBorder="1">
      <alignment vertical="center"/>
    </xf>
    <xf numFmtId="0" fontId="0" fillId="0" borderId="1" xfId="0" applyBorder="1">
      <alignment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top"/>
    </xf>
    <xf numFmtId="0" fontId="0" fillId="0" borderId="19" xfId="0" applyBorder="1" applyAlignment="1">
      <alignment horizontal="center"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53"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0" borderId="28" xfId="0" applyBorder="1">
      <alignment vertical="center"/>
    </xf>
    <xf numFmtId="0" fontId="0" fillId="0" borderId="76" xfId="0" applyBorder="1">
      <alignment vertical="center"/>
    </xf>
    <xf numFmtId="0" fontId="0" fillId="4" borderId="1" xfId="0" applyFill="1" applyBorder="1" applyAlignment="1" applyProtection="1">
      <alignment horizontal="center" vertical="top"/>
      <protection locked="0"/>
    </xf>
    <xf numFmtId="0" fontId="0" fillId="4" borderId="21" xfId="0" applyFill="1" applyBorder="1" applyAlignment="1" applyProtection="1">
      <alignment horizontal="center" vertical="top"/>
      <protection locked="0"/>
    </xf>
    <xf numFmtId="0" fontId="0" fillId="4" borderId="76" xfId="0" applyFill="1" applyBorder="1" applyAlignment="1" applyProtection="1">
      <alignment horizontal="center" vertical="top"/>
      <protection locked="0"/>
    </xf>
    <xf numFmtId="0" fontId="0" fillId="4" borderId="77" xfId="0" applyFill="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4" borderId="37" xfId="0" applyFill="1" applyBorder="1" applyAlignment="1" applyProtection="1">
      <alignment vertical="top"/>
      <protection locked="0"/>
    </xf>
    <xf numFmtId="0" fontId="0" fillId="4" borderId="73" xfId="0" applyFill="1" applyBorder="1" applyAlignment="1" applyProtection="1">
      <alignment vertical="top"/>
      <protection locked="0"/>
    </xf>
    <xf numFmtId="0" fontId="1" fillId="0" borderId="7" xfId="0" applyFont="1" applyBorder="1" applyAlignment="1">
      <alignment vertical="center" wrapText="1"/>
    </xf>
    <xf numFmtId="0" fontId="1" fillId="0" borderId="5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4" borderId="76" xfId="0" applyFill="1" applyBorder="1" applyAlignment="1" applyProtection="1">
      <alignment vertical="top"/>
      <protection locked="0"/>
    </xf>
    <xf numFmtId="0" fontId="0" fillId="4" borderId="77" xfId="0" applyFill="1" applyBorder="1" applyAlignment="1" applyProtection="1">
      <alignment vertical="top"/>
      <protection locked="0"/>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0" borderId="19"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1" fillId="0" borderId="98" xfId="0" applyFont="1" applyBorder="1" applyAlignment="1">
      <alignment horizontal="center" vertical="center"/>
    </xf>
    <xf numFmtId="0" fontId="1" fillId="0" borderId="4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78" xfId="0" applyFont="1" applyBorder="1" applyAlignment="1">
      <alignment horizontal="center" vertical="center"/>
    </xf>
    <xf numFmtId="0" fontId="1" fillId="0" borderId="89"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4" borderId="52" xfId="0" applyFill="1" applyBorder="1" applyAlignment="1" applyProtection="1">
      <alignment vertical="top"/>
      <protection locked="0"/>
    </xf>
    <xf numFmtId="0" fontId="0" fillId="4" borderId="74" xfId="0" applyFill="1" applyBorder="1" applyAlignment="1" applyProtection="1">
      <alignment vertical="top"/>
      <protection locked="0"/>
    </xf>
    <xf numFmtId="0" fontId="1" fillId="5" borderId="1" xfId="0"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0" xfId="0" applyFont="1" applyAlignment="1">
      <alignment vertical="center" wrapText="1"/>
    </xf>
    <xf numFmtId="0" fontId="0" fillId="0" borderId="53"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0" xfId="0" applyFont="1" applyBorder="1" applyAlignment="1">
      <alignment horizontal="center" vertical="center" wrapText="1"/>
    </xf>
    <xf numFmtId="0" fontId="12" fillId="0" borderId="20" xfId="0" applyFont="1" applyBorder="1" applyAlignment="1">
      <alignment vertical="center" wrapText="1"/>
    </xf>
    <xf numFmtId="0" fontId="12" fillId="0" borderId="1" xfId="0" applyFont="1" applyBorder="1" applyAlignment="1">
      <alignment vertical="center" wrapText="1"/>
    </xf>
  </cellXfs>
  <cellStyles count="4">
    <cellStyle name="標準" xfId="0" builtinId="0"/>
    <cellStyle name="標準 2" xfId="1" xr:uid="{00000000-0005-0000-0000-000001000000}"/>
    <cellStyle name="標準 3" xfId="3" xr:uid="{00000000-0005-0000-0000-000002000000}"/>
    <cellStyle name="標準_事業者指定様式（多機能用総括表）作業ファイル" xfId="2"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123826</xdr:colOff>
          <xdr:row>10</xdr:row>
          <xdr:rowOff>104776</xdr:rowOff>
        </xdr:from>
        <xdr:to>
          <xdr:col>6</xdr:col>
          <xdr:colOff>2124076</xdr:colOff>
          <xdr:row>12</xdr:row>
          <xdr:rowOff>1010860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a:extLst>
                <a:ext uri="{84589F7E-364E-4C9E-8A38-B11213B215E9}">
                  <a14:cameraTool cellRange="Sheet2!$B$3:$D$5" spid="_x0000_s12300"/>
                </a:ext>
              </a:extLst>
            </xdr:cNvPicPr>
          </xdr:nvPicPr>
          <xdr:blipFill>
            <a:blip xmlns:r="http://schemas.openxmlformats.org/officeDocument/2006/relationships" r:embed="rId1"/>
            <a:srcRect/>
            <a:stretch>
              <a:fillRect/>
            </a:stretch>
          </xdr:blipFill>
          <xdr:spPr bwMode="auto">
            <a:xfrm>
              <a:off x="2809876" y="1628776"/>
              <a:ext cx="2228850" cy="124898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10</xdr:row>
          <xdr:rowOff>104775</xdr:rowOff>
        </xdr:from>
        <xdr:to>
          <xdr:col>16</xdr:col>
          <xdr:colOff>2857500</xdr:colOff>
          <xdr:row>12</xdr:row>
          <xdr:rowOff>1020234</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Sheet2!$F$10:$K$16" spid="_x0000_s12301"/>
                </a:ext>
              </a:extLst>
            </xdr:cNvPicPr>
          </xdr:nvPicPr>
          <xdr:blipFill>
            <a:blip xmlns:r="http://schemas.openxmlformats.org/officeDocument/2006/relationships" r:embed="rId2"/>
            <a:srcRect/>
            <a:stretch>
              <a:fillRect/>
            </a:stretch>
          </xdr:blipFill>
          <xdr:spPr bwMode="auto">
            <a:xfrm>
              <a:off x="10144125" y="1628775"/>
              <a:ext cx="2733675" cy="1258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20</xdr:row>
          <xdr:rowOff>352425</xdr:rowOff>
        </xdr:from>
        <xdr:to>
          <xdr:col>16</xdr:col>
          <xdr:colOff>2476500</xdr:colOff>
          <xdr:row>22</xdr:row>
          <xdr:rowOff>190500</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a:extLst>
                <a:ext uri="{84589F7E-364E-4C9E-8A38-B11213B215E9}">
                  <a14:cameraTool cellRange="Sheet2!$M$19:$N$21" spid="_x0000_s12302"/>
                </a:ext>
              </a:extLst>
            </xdr:cNvPicPr>
          </xdr:nvPicPr>
          <xdr:blipFill>
            <a:blip xmlns:r="http://schemas.openxmlformats.org/officeDocument/2006/relationships" r:embed="rId3"/>
            <a:srcRect/>
            <a:stretch>
              <a:fillRect/>
            </a:stretch>
          </xdr:blipFill>
          <xdr:spPr bwMode="auto">
            <a:xfrm>
              <a:off x="10572750" y="5753100"/>
              <a:ext cx="1924050"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12</xdr:row>
          <xdr:rowOff>57150</xdr:rowOff>
        </xdr:from>
        <xdr:to>
          <xdr:col>0</xdr:col>
          <xdr:colOff>1746250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50800</xdr:rowOff>
        </xdr:from>
        <xdr:to>
          <xdr:col>1</xdr:col>
          <xdr:colOff>1581150</xdr:colOff>
          <xdr:row>14</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R14"/>
  <sheetViews>
    <sheetView tabSelected="1" view="pageBreakPreview" zoomScaleNormal="100" zoomScaleSheetLayoutView="100" workbookViewId="0">
      <selection activeCell="L5" sqref="L5:M5"/>
    </sheetView>
  </sheetViews>
  <sheetFormatPr defaultRowHeight="13" x14ac:dyDescent="0.2"/>
  <cols>
    <col min="1" max="1" width="2.26953125" style="167" customWidth="1"/>
    <col min="2" max="3" width="8.6328125" style="167" customWidth="1"/>
    <col min="4" max="4" width="3.90625" style="167" customWidth="1"/>
    <col min="5" max="5" width="3" style="167" bestFit="1" customWidth="1"/>
    <col min="6" max="6" width="8.6328125" style="167" customWidth="1"/>
    <col min="7" max="7" width="3.90625" style="167" customWidth="1"/>
    <col min="8" max="8" width="3" style="167" bestFit="1" customWidth="1"/>
    <col min="9" max="9" width="8.6328125" style="167" customWidth="1"/>
    <col min="10" max="10" width="3.90625" style="167" customWidth="1"/>
    <col min="11" max="12" width="6.26953125" style="167" customWidth="1"/>
    <col min="13" max="13" width="3.90625" style="167" customWidth="1"/>
    <col min="14" max="15" width="6.26953125" style="167" customWidth="1"/>
    <col min="16" max="16" width="3.90625" style="167" customWidth="1"/>
    <col min="17" max="17" width="3.453125" style="167" customWidth="1"/>
    <col min="18" max="259" width="9" style="167"/>
    <col min="260" max="260" width="2.26953125" style="167" customWidth="1"/>
    <col min="261" max="261" width="12.6328125" style="167" customWidth="1"/>
    <col min="262" max="262" width="8.6328125" style="167" customWidth="1"/>
    <col min="263" max="263" width="3.90625" style="167" customWidth="1"/>
    <col min="264" max="264" width="3" style="167" bestFit="1" customWidth="1"/>
    <col min="265" max="265" width="8.6328125" style="167" customWidth="1"/>
    <col min="266" max="266" width="3.90625" style="167" customWidth="1"/>
    <col min="267" max="267" width="3" style="167" bestFit="1" customWidth="1"/>
    <col min="268" max="268" width="8.6328125" style="167" customWidth="1"/>
    <col min="269" max="269" width="3.90625" style="167" customWidth="1"/>
    <col min="270" max="270" width="6.26953125" style="167" customWidth="1"/>
    <col min="271" max="271" width="10.08984375" style="167" customWidth="1"/>
    <col min="272" max="272" width="3.90625" style="167" customWidth="1"/>
    <col min="273" max="273" width="3.453125" style="167" customWidth="1"/>
    <col min="274" max="515" width="9" style="167"/>
    <col min="516" max="516" width="2.26953125" style="167" customWidth="1"/>
    <col min="517" max="517" width="12.6328125" style="167" customWidth="1"/>
    <col min="518" max="518" width="8.6328125" style="167" customWidth="1"/>
    <col min="519" max="519" width="3.90625" style="167" customWidth="1"/>
    <col min="520" max="520" width="3" style="167" bestFit="1" customWidth="1"/>
    <col min="521" max="521" width="8.6328125" style="167" customWidth="1"/>
    <col min="522" max="522" width="3.90625" style="167" customWidth="1"/>
    <col min="523" max="523" width="3" style="167" bestFit="1" customWidth="1"/>
    <col min="524" max="524" width="8.6328125" style="167" customWidth="1"/>
    <col min="525" max="525" width="3.90625" style="167" customWidth="1"/>
    <col min="526" max="526" width="6.26953125" style="167" customWidth="1"/>
    <col min="527" max="527" width="10.08984375" style="167" customWidth="1"/>
    <col min="528" max="528" width="3.90625" style="167" customWidth="1"/>
    <col min="529" max="529" width="3.453125" style="167" customWidth="1"/>
    <col min="530" max="771" width="9" style="167"/>
    <col min="772" max="772" width="2.26953125" style="167" customWidth="1"/>
    <col min="773" max="773" width="12.6328125" style="167" customWidth="1"/>
    <col min="774" max="774" width="8.6328125" style="167" customWidth="1"/>
    <col min="775" max="775" width="3.90625" style="167" customWidth="1"/>
    <col min="776" max="776" width="3" style="167" bestFit="1" customWidth="1"/>
    <col min="777" max="777" width="8.6328125" style="167" customWidth="1"/>
    <col min="778" max="778" width="3.90625" style="167" customWidth="1"/>
    <col min="779" max="779" width="3" style="167" bestFit="1" customWidth="1"/>
    <col min="780" max="780" width="8.6328125" style="167" customWidth="1"/>
    <col min="781" max="781" width="3.90625" style="167" customWidth="1"/>
    <col min="782" max="782" width="6.26953125" style="167" customWidth="1"/>
    <col min="783" max="783" width="10.08984375" style="167" customWidth="1"/>
    <col min="784" max="784" width="3.90625" style="167" customWidth="1"/>
    <col min="785" max="785" width="3.453125" style="167" customWidth="1"/>
    <col min="786" max="1027" width="9" style="167"/>
    <col min="1028" max="1028" width="2.26953125" style="167" customWidth="1"/>
    <col min="1029" max="1029" width="12.6328125" style="167" customWidth="1"/>
    <col min="1030" max="1030" width="8.6328125" style="167" customWidth="1"/>
    <col min="1031" max="1031" width="3.90625" style="167" customWidth="1"/>
    <col min="1032" max="1032" width="3" style="167" bestFit="1" customWidth="1"/>
    <col min="1033" max="1033" width="8.6328125" style="167" customWidth="1"/>
    <col min="1034" max="1034" width="3.90625" style="167" customWidth="1"/>
    <col min="1035" max="1035" width="3" style="167" bestFit="1" customWidth="1"/>
    <col min="1036" max="1036" width="8.6328125" style="167" customWidth="1"/>
    <col min="1037" max="1037" width="3.90625" style="167" customWidth="1"/>
    <col min="1038" max="1038" width="6.26953125" style="167" customWidth="1"/>
    <col min="1039" max="1039" width="10.08984375" style="167" customWidth="1"/>
    <col min="1040" max="1040" width="3.90625" style="167" customWidth="1"/>
    <col min="1041" max="1041" width="3.453125" style="167" customWidth="1"/>
    <col min="1042" max="1283" width="9" style="167"/>
    <col min="1284" max="1284" width="2.26953125" style="167" customWidth="1"/>
    <col min="1285" max="1285" width="12.6328125" style="167" customWidth="1"/>
    <col min="1286" max="1286" width="8.6328125" style="167" customWidth="1"/>
    <col min="1287" max="1287" width="3.90625" style="167" customWidth="1"/>
    <col min="1288" max="1288" width="3" style="167" bestFit="1" customWidth="1"/>
    <col min="1289" max="1289" width="8.6328125" style="167" customWidth="1"/>
    <col min="1290" max="1290" width="3.90625" style="167" customWidth="1"/>
    <col min="1291" max="1291" width="3" style="167" bestFit="1" customWidth="1"/>
    <col min="1292" max="1292" width="8.6328125" style="167" customWidth="1"/>
    <col min="1293" max="1293" width="3.90625" style="167" customWidth="1"/>
    <col min="1294" max="1294" width="6.26953125" style="167" customWidth="1"/>
    <col min="1295" max="1295" width="10.08984375" style="167" customWidth="1"/>
    <col min="1296" max="1296" width="3.90625" style="167" customWidth="1"/>
    <col min="1297" max="1297" width="3.453125" style="167" customWidth="1"/>
    <col min="1298" max="1539" width="9" style="167"/>
    <col min="1540" max="1540" width="2.26953125" style="167" customWidth="1"/>
    <col min="1541" max="1541" width="12.6328125" style="167" customWidth="1"/>
    <col min="1542" max="1542" width="8.6328125" style="167" customWidth="1"/>
    <col min="1543" max="1543" width="3.90625" style="167" customWidth="1"/>
    <col min="1544" max="1544" width="3" style="167" bestFit="1" customWidth="1"/>
    <col min="1545" max="1545" width="8.6328125" style="167" customWidth="1"/>
    <col min="1546" max="1546" width="3.90625" style="167" customWidth="1"/>
    <col min="1547" max="1547" width="3" style="167" bestFit="1" customWidth="1"/>
    <col min="1548" max="1548" width="8.6328125" style="167" customWidth="1"/>
    <col min="1549" max="1549" width="3.90625" style="167" customWidth="1"/>
    <col min="1550" max="1550" width="6.26953125" style="167" customWidth="1"/>
    <col min="1551" max="1551" width="10.08984375" style="167" customWidth="1"/>
    <col min="1552" max="1552" width="3.90625" style="167" customWidth="1"/>
    <col min="1553" max="1553" width="3.453125" style="167" customWidth="1"/>
    <col min="1554" max="1795" width="9" style="167"/>
    <col min="1796" max="1796" width="2.26953125" style="167" customWidth="1"/>
    <col min="1797" max="1797" width="12.6328125" style="167" customWidth="1"/>
    <col min="1798" max="1798" width="8.6328125" style="167" customWidth="1"/>
    <col min="1799" max="1799" width="3.90625" style="167" customWidth="1"/>
    <col min="1800" max="1800" width="3" style="167" bestFit="1" customWidth="1"/>
    <col min="1801" max="1801" width="8.6328125" style="167" customWidth="1"/>
    <col min="1802" max="1802" width="3.90625" style="167" customWidth="1"/>
    <col min="1803" max="1803" width="3" style="167" bestFit="1" customWidth="1"/>
    <col min="1804" max="1804" width="8.6328125" style="167" customWidth="1"/>
    <col min="1805" max="1805" width="3.90625" style="167" customWidth="1"/>
    <col min="1806" max="1806" width="6.26953125" style="167" customWidth="1"/>
    <col min="1807" max="1807" width="10.08984375" style="167" customWidth="1"/>
    <col min="1808" max="1808" width="3.90625" style="167" customWidth="1"/>
    <col min="1809" max="1809" width="3.453125" style="167" customWidth="1"/>
    <col min="1810" max="2051" width="9" style="167"/>
    <col min="2052" max="2052" width="2.26953125" style="167" customWidth="1"/>
    <col min="2053" max="2053" width="12.6328125" style="167" customWidth="1"/>
    <col min="2054" max="2054" width="8.6328125" style="167" customWidth="1"/>
    <col min="2055" max="2055" width="3.90625" style="167" customWidth="1"/>
    <col min="2056" max="2056" width="3" style="167" bestFit="1" customWidth="1"/>
    <col min="2057" max="2057" width="8.6328125" style="167" customWidth="1"/>
    <col min="2058" max="2058" width="3.90625" style="167" customWidth="1"/>
    <col min="2059" max="2059" width="3" style="167" bestFit="1" customWidth="1"/>
    <col min="2060" max="2060" width="8.6328125" style="167" customWidth="1"/>
    <col min="2061" max="2061" width="3.90625" style="167" customWidth="1"/>
    <col min="2062" max="2062" width="6.26953125" style="167" customWidth="1"/>
    <col min="2063" max="2063" width="10.08984375" style="167" customWidth="1"/>
    <col min="2064" max="2064" width="3.90625" style="167" customWidth="1"/>
    <col min="2065" max="2065" width="3.453125" style="167" customWidth="1"/>
    <col min="2066" max="2307" width="9" style="167"/>
    <col min="2308" max="2308" width="2.26953125" style="167" customWidth="1"/>
    <col min="2309" max="2309" width="12.6328125" style="167" customWidth="1"/>
    <col min="2310" max="2310" width="8.6328125" style="167" customWidth="1"/>
    <col min="2311" max="2311" width="3.90625" style="167" customWidth="1"/>
    <col min="2312" max="2312" width="3" style="167" bestFit="1" customWidth="1"/>
    <col min="2313" max="2313" width="8.6328125" style="167" customWidth="1"/>
    <col min="2314" max="2314" width="3.90625" style="167" customWidth="1"/>
    <col min="2315" max="2315" width="3" style="167" bestFit="1" customWidth="1"/>
    <col min="2316" max="2316" width="8.6328125" style="167" customWidth="1"/>
    <col min="2317" max="2317" width="3.90625" style="167" customWidth="1"/>
    <col min="2318" max="2318" width="6.26953125" style="167" customWidth="1"/>
    <col min="2319" max="2319" width="10.08984375" style="167" customWidth="1"/>
    <col min="2320" max="2320" width="3.90625" style="167" customWidth="1"/>
    <col min="2321" max="2321" width="3.453125" style="167" customWidth="1"/>
    <col min="2322" max="2563" width="9" style="167"/>
    <col min="2564" max="2564" width="2.26953125" style="167" customWidth="1"/>
    <col min="2565" max="2565" width="12.6328125" style="167" customWidth="1"/>
    <col min="2566" max="2566" width="8.6328125" style="167" customWidth="1"/>
    <col min="2567" max="2567" width="3.90625" style="167" customWidth="1"/>
    <col min="2568" max="2568" width="3" style="167" bestFit="1" customWidth="1"/>
    <col min="2569" max="2569" width="8.6328125" style="167" customWidth="1"/>
    <col min="2570" max="2570" width="3.90625" style="167" customWidth="1"/>
    <col min="2571" max="2571" width="3" style="167" bestFit="1" customWidth="1"/>
    <col min="2572" max="2572" width="8.6328125" style="167" customWidth="1"/>
    <col min="2573" max="2573" width="3.90625" style="167" customWidth="1"/>
    <col min="2574" max="2574" width="6.26953125" style="167" customWidth="1"/>
    <col min="2575" max="2575" width="10.08984375" style="167" customWidth="1"/>
    <col min="2576" max="2576" width="3.90625" style="167" customWidth="1"/>
    <col min="2577" max="2577" width="3.453125" style="167" customWidth="1"/>
    <col min="2578" max="2819" width="9" style="167"/>
    <col min="2820" max="2820" width="2.26953125" style="167" customWidth="1"/>
    <col min="2821" max="2821" width="12.6328125" style="167" customWidth="1"/>
    <col min="2822" max="2822" width="8.6328125" style="167" customWidth="1"/>
    <col min="2823" max="2823" width="3.90625" style="167" customWidth="1"/>
    <col min="2824" max="2824" width="3" style="167" bestFit="1" customWidth="1"/>
    <col min="2825" max="2825" width="8.6328125" style="167" customWidth="1"/>
    <col min="2826" max="2826" width="3.90625" style="167" customWidth="1"/>
    <col min="2827" max="2827" width="3" style="167" bestFit="1" customWidth="1"/>
    <col min="2828" max="2828" width="8.6328125" style="167" customWidth="1"/>
    <col min="2829" max="2829" width="3.90625" style="167" customWidth="1"/>
    <col min="2830" max="2830" width="6.26953125" style="167" customWidth="1"/>
    <col min="2831" max="2831" width="10.08984375" style="167" customWidth="1"/>
    <col min="2832" max="2832" width="3.90625" style="167" customWidth="1"/>
    <col min="2833" max="2833" width="3.453125" style="167" customWidth="1"/>
    <col min="2834" max="3075" width="9" style="167"/>
    <col min="3076" max="3076" width="2.26953125" style="167" customWidth="1"/>
    <col min="3077" max="3077" width="12.6328125" style="167" customWidth="1"/>
    <col min="3078" max="3078" width="8.6328125" style="167" customWidth="1"/>
    <col min="3079" max="3079" width="3.90625" style="167" customWidth="1"/>
    <col min="3080" max="3080" width="3" style="167" bestFit="1" customWidth="1"/>
    <col min="3081" max="3081" width="8.6328125" style="167" customWidth="1"/>
    <col min="3082" max="3082" width="3.90625" style="167" customWidth="1"/>
    <col min="3083" max="3083" width="3" style="167" bestFit="1" customWidth="1"/>
    <col min="3084" max="3084" width="8.6328125" style="167" customWidth="1"/>
    <col min="3085" max="3085" width="3.90625" style="167" customWidth="1"/>
    <col min="3086" max="3086" width="6.26953125" style="167" customWidth="1"/>
    <col min="3087" max="3087" width="10.08984375" style="167" customWidth="1"/>
    <col min="3088" max="3088" width="3.90625" style="167" customWidth="1"/>
    <col min="3089" max="3089" width="3.453125" style="167" customWidth="1"/>
    <col min="3090" max="3331" width="9" style="167"/>
    <col min="3332" max="3332" width="2.26953125" style="167" customWidth="1"/>
    <col min="3333" max="3333" width="12.6328125" style="167" customWidth="1"/>
    <col min="3334" max="3334" width="8.6328125" style="167" customWidth="1"/>
    <col min="3335" max="3335" width="3.90625" style="167" customWidth="1"/>
    <col min="3336" max="3336" width="3" style="167" bestFit="1" customWidth="1"/>
    <col min="3337" max="3337" width="8.6328125" style="167" customWidth="1"/>
    <col min="3338" max="3338" width="3.90625" style="167" customWidth="1"/>
    <col min="3339" max="3339" width="3" style="167" bestFit="1" customWidth="1"/>
    <col min="3340" max="3340" width="8.6328125" style="167" customWidth="1"/>
    <col min="3341" max="3341" width="3.90625" style="167" customWidth="1"/>
    <col min="3342" max="3342" width="6.26953125" style="167" customWidth="1"/>
    <col min="3343" max="3343" width="10.08984375" style="167" customWidth="1"/>
    <col min="3344" max="3344" width="3.90625" style="167" customWidth="1"/>
    <col min="3345" max="3345" width="3.453125" style="167" customWidth="1"/>
    <col min="3346" max="3587" width="9" style="167"/>
    <col min="3588" max="3588" width="2.26953125" style="167" customWidth="1"/>
    <col min="3589" max="3589" width="12.6328125" style="167" customWidth="1"/>
    <col min="3590" max="3590" width="8.6328125" style="167" customWidth="1"/>
    <col min="3591" max="3591" width="3.90625" style="167" customWidth="1"/>
    <col min="3592" max="3592" width="3" style="167" bestFit="1" customWidth="1"/>
    <col min="3593" max="3593" width="8.6328125" style="167" customWidth="1"/>
    <col min="3594" max="3594" width="3.90625" style="167" customWidth="1"/>
    <col min="3595" max="3595" width="3" style="167" bestFit="1" customWidth="1"/>
    <col min="3596" max="3596" width="8.6328125" style="167" customWidth="1"/>
    <col min="3597" max="3597" width="3.90625" style="167" customWidth="1"/>
    <col min="3598" max="3598" width="6.26953125" style="167" customWidth="1"/>
    <col min="3599" max="3599" width="10.08984375" style="167" customWidth="1"/>
    <col min="3600" max="3600" width="3.90625" style="167" customWidth="1"/>
    <col min="3601" max="3601" width="3.453125" style="167" customWidth="1"/>
    <col min="3602" max="3843" width="9" style="167"/>
    <col min="3844" max="3844" width="2.26953125" style="167" customWidth="1"/>
    <col min="3845" max="3845" width="12.6328125" style="167" customWidth="1"/>
    <col min="3846" max="3846" width="8.6328125" style="167" customWidth="1"/>
    <col min="3847" max="3847" width="3.90625" style="167" customWidth="1"/>
    <col min="3848" max="3848" width="3" style="167" bestFit="1" customWidth="1"/>
    <col min="3849" max="3849" width="8.6328125" style="167" customWidth="1"/>
    <col min="3850" max="3850" width="3.90625" style="167" customWidth="1"/>
    <col min="3851" max="3851" width="3" style="167" bestFit="1" customWidth="1"/>
    <col min="3852" max="3852" width="8.6328125" style="167" customWidth="1"/>
    <col min="3853" max="3853" width="3.90625" style="167" customWidth="1"/>
    <col min="3854" max="3854" width="6.26953125" style="167" customWidth="1"/>
    <col min="3855" max="3855" width="10.08984375" style="167" customWidth="1"/>
    <col min="3856" max="3856" width="3.90625" style="167" customWidth="1"/>
    <col min="3857" max="3857" width="3.453125" style="167" customWidth="1"/>
    <col min="3858" max="4099" width="9" style="167"/>
    <col min="4100" max="4100" width="2.26953125" style="167" customWidth="1"/>
    <col min="4101" max="4101" width="12.6328125" style="167" customWidth="1"/>
    <col min="4102" max="4102" width="8.6328125" style="167" customWidth="1"/>
    <col min="4103" max="4103" width="3.90625" style="167" customWidth="1"/>
    <col min="4104" max="4104" width="3" style="167" bestFit="1" customWidth="1"/>
    <col min="4105" max="4105" width="8.6328125" style="167" customWidth="1"/>
    <col min="4106" max="4106" width="3.90625" style="167" customWidth="1"/>
    <col min="4107" max="4107" width="3" style="167" bestFit="1" customWidth="1"/>
    <col min="4108" max="4108" width="8.6328125" style="167" customWidth="1"/>
    <col min="4109" max="4109" width="3.90625" style="167" customWidth="1"/>
    <col min="4110" max="4110" width="6.26953125" style="167" customWidth="1"/>
    <col min="4111" max="4111" width="10.08984375" style="167" customWidth="1"/>
    <col min="4112" max="4112" width="3.90625" style="167" customWidth="1"/>
    <col min="4113" max="4113" width="3.453125" style="167" customWidth="1"/>
    <col min="4114" max="4355" width="9" style="167"/>
    <col min="4356" max="4356" width="2.26953125" style="167" customWidth="1"/>
    <col min="4357" max="4357" width="12.6328125" style="167" customWidth="1"/>
    <col min="4358" max="4358" width="8.6328125" style="167" customWidth="1"/>
    <col min="4359" max="4359" width="3.90625" style="167" customWidth="1"/>
    <col min="4360" max="4360" width="3" style="167" bestFit="1" customWidth="1"/>
    <col min="4361" max="4361" width="8.6328125" style="167" customWidth="1"/>
    <col min="4362" max="4362" width="3.90625" style="167" customWidth="1"/>
    <col min="4363" max="4363" width="3" style="167" bestFit="1" customWidth="1"/>
    <col min="4364" max="4364" width="8.6328125" style="167" customWidth="1"/>
    <col min="4365" max="4365" width="3.90625" style="167" customWidth="1"/>
    <col min="4366" max="4366" width="6.26953125" style="167" customWidth="1"/>
    <col min="4367" max="4367" width="10.08984375" style="167" customWidth="1"/>
    <col min="4368" max="4368" width="3.90625" style="167" customWidth="1"/>
    <col min="4369" max="4369" width="3.453125" style="167" customWidth="1"/>
    <col min="4370" max="4611" width="9" style="167"/>
    <col min="4612" max="4612" width="2.26953125" style="167" customWidth="1"/>
    <col min="4613" max="4613" width="12.6328125" style="167" customWidth="1"/>
    <col min="4614" max="4614" width="8.6328125" style="167" customWidth="1"/>
    <col min="4615" max="4615" width="3.90625" style="167" customWidth="1"/>
    <col min="4616" max="4616" width="3" style="167" bestFit="1" customWidth="1"/>
    <col min="4617" max="4617" width="8.6328125" style="167" customWidth="1"/>
    <col min="4618" max="4618" width="3.90625" style="167" customWidth="1"/>
    <col min="4619" max="4619" width="3" style="167" bestFit="1" customWidth="1"/>
    <col min="4620" max="4620" width="8.6328125" style="167" customWidth="1"/>
    <col min="4621" max="4621" width="3.90625" style="167" customWidth="1"/>
    <col min="4622" max="4622" width="6.26953125" style="167" customWidth="1"/>
    <col min="4623" max="4623" width="10.08984375" style="167" customWidth="1"/>
    <col min="4624" max="4624" width="3.90625" style="167" customWidth="1"/>
    <col min="4625" max="4625" width="3.453125" style="167" customWidth="1"/>
    <col min="4626" max="4867" width="9" style="167"/>
    <col min="4868" max="4868" width="2.26953125" style="167" customWidth="1"/>
    <col min="4869" max="4869" width="12.6328125" style="167" customWidth="1"/>
    <col min="4870" max="4870" width="8.6328125" style="167" customWidth="1"/>
    <col min="4871" max="4871" width="3.90625" style="167" customWidth="1"/>
    <col min="4872" max="4872" width="3" style="167" bestFit="1" customWidth="1"/>
    <col min="4873" max="4873" width="8.6328125" style="167" customWidth="1"/>
    <col min="4874" max="4874" width="3.90625" style="167" customWidth="1"/>
    <col min="4875" max="4875" width="3" style="167" bestFit="1" customWidth="1"/>
    <col min="4876" max="4876" width="8.6328125" style="167" customWidth="1"/>
    <col min="4877" max="4877" width="3.90625" style="167" customWidth="1"/>
    <col min="4878" max="4878" width="6.26953125" style="167" customWidth="1"/>
    <col min="4879" max="4879" width="10.08984375" style="167" customWidth="1"/>
    <col min="4880" max="4880" width="3.90625" style="167" customWidth="1"/>
    <col min="4881" max="4881" width="3.453125" style="167" customWidth="1"/>
    <col min="4882" max="5123" width="9" style="167"/>
    <col min="5124" max="5124" width="2.26953125" style="167" customWidth="1"/>
    <col min="5125" max="5125" width="12.6328125" style="167" customWidth="1"/>
    <col min="5126" max="5126" width="8.6328125" style="167" customWidth="1"/>
    <col min="5127" max="5127" width="3.90625" style="167" customWidth="1"/>
    <col min="5128" max="5128" width="3" style="167" bestFit="1" customWidth="1"/>
    <col min="5129" max="5129" width="8.6328125" style="167" customWidth="1"/>
    <col min="5130" max="5130" width="3.90625" style="167" customWidth="1"/>
    <col min="5131" max="5131" width="3" style="167" bestFit="1" customWidth="1"/>
    <col min="5132" max="5132" width="8.6328125" style="167" customWidth="1"/>
    <col min="5133" max="5133" width="3.90625" style="167" customWidth="1"/>
    <col min="5134" max="5134" width="6.26953125" style="167" customWidth="1"/>
    <col min="5135" max="5135" width="10.08984375" style="167" customWidth="1"/>
    <col min="5136" max="5136" width="3.90625" style="167" customWidth="1"/>
    <col min="5137" max="5137" width="3.453125" style="167" customWidth="1"/>
    <col min="5138" max="5379" width="9" style="167"/>
    <col min="5380" max="5380" width="2.26953125" style="167" customWidth="1"/>
    <col min="5381" max="5381" width="12.6328125" style="167" customWidth="1"/>
    <col min="5382" max="5382" width="8.6328125" style="167" customWidth="1"/>
    <col min="5383" max="5383" width="3.90625" style="167" customWidth="1"/>
    <col min="5384" max="5384" width="3" style="167" bestFit="1" customWidth="1"/>
    <col min="5385" max="5385" width="8.6328125" style="167" customWidth="1"/>
    <col min="5386" max="5386" width="3.90625" style="167" customWidth="1"/>
    <col min="5387" max="5387" width="3" style="167" bestFit="1" customWidth="1"/>
    <col min="5388" max="5388" width="8.6328125" style="167" customWidth="1"/>
    <col min="5389" max="5389" width="3.90625" style="167" customWidth="1"/>
    <col min="5390" max="5390" width="6.26953125" style="167" customWidth="1"/>
    <col min="5391" max="5391" width="10.08984375" style="167" customWidth="1"/>
    <col min="5392" max="5392" width="3.90625" style="167" customWidth="1"/>
    <col min="5393" max="5393" width="3.453125" style="167" customWidth="1"/>
    <col min="5394" max="5635" width="9" style="167"/>
    <col min="5636" max="5636" width="2.26953125" style="167" customWidth="1"/>
    <col min="5637" max="5637" width="12.6328125" style="167" customWidth="1"/>
    <col min="5638" max="5638" width="8.6328125" style="167" customWidth="1"/>
    <col min="5639" max="5639" width="3.90625" style="167" customWidth="1"/>
    <col min="5640" max="5640" width="3" style="167" bestFit="1" customWidth="1"/>
    <col min="5641" max="5641" width="8.6328125" style="167" customWidth="1"/>
    <col min="5642" max="5642" width="3.90625" style="167" customWidth="1"/>
    <col min="5643" max="5643" width="3" style="167" bestFit="1" customWidth="1"/>
    <col min="5644" max="5644" width="8.6328125" style="167" customWidth="1"/>
    <col min="5645" max="5645" width="3.90625" style="167" customWidth="1"/>
    <col min="5646" max="5646" width="6.26953125" style="167" customWidth="1"/>
    <col min="5647" max="5647" width="10.08984375" style="167" customWidth="1"/>
    <col min="5648" max="5648" width="3.90625" style="167" customWidth="1"/>
    <col min="5649" max="5649" width="3.453125" style="167" customWidth="1"/>
    <col min="5650" max="5891" width="9" style="167"/>
    <col min="5892" max="5892" width="2.26953125" style="167" customWidth="1"/>
    <col min="5893" max="5893" width="12.6328125" style="167" customWidth="1"/>
    <col min="5894" max="5894" width="8.6328125" style="167" customWidth="1"/>
    <col min="5895" max="5895" width="3.90625" style="167" customWidth="1"/>
    <col min="5896" max="5896" width="3" style="167" bestFit="1" customWidth="1"/>
    <col min="5897" max="5897" width="8.6328125" style="167" customWidth="1"/>
    <col min="5898" max="5898" width="3.90625" style="167" customWidth="1"/>
    <col min="5899" max="5899" width="3" style="167" bestFit="1" customWidth="1"/>
    <col min="5900" max="5900" width="8.6328125" style="167" customWidth="1"/>
    <col min="5901" max="5901" width="3.90625" style="167" customWidth="1"/>
    <col min="5902" max="5902" width="6.26953125" style="167" customWidth="1"/>
    <col min="5903" max="5903" width="10.08984375" style="167" customWidth="1"/>
    <col min="5904" max="5904" width="3.90625" style="167" customWidth="1"/>
    <col min="5905" max="5905" width="3.453125" style="167" customWidth="1"/>
    <col min="5906" max="6147" width="9" style="167"/>
    <col min="6148" max="6148" width="2.26953125" style="167" customWidth="1"/>
    <col min="6149" max="6149" width="12.6328125" style="167" customWidth="1"/>
    <col min="6150" max="6150" width="8.6328125" style="167" customWidth="1"/>
    <col min="6151" max="6151" width="3.90625" style="167" customWidth="1"/>
    <col min="6152" max="6152" width="3" style="167" bestFit="1" customWidth="1"/>
    <col min="6153" max="6153" width="8.6328125" style="167" customWidth="1"/>
    <col min="6154" max="6154" width="3.90625" style="167" customWidth="1"/>
    <col min="6155" max="6155" width="3" style="167" bestFit="1" customWidth="1"/>
    <col min="6156" max="6156" width="8.6328125" style="167" customWidth="1"/>
    <col min="6157" max="6157" width="3.90625" style="167" customWidth="1"/>
    <col min="6158" max="6158" width="6.26953125" style="167" customWidth="1"/>
    <col min="6159" max="6159" width="10.08984375" style="167" customWidth="1"/>
    <col min="6160" max="6160" width="3.90625" style="167" customWidth="1"/>
    <col min="6161" max="6161" width="3.453125" style="167" customWidth="1"/>
    <col min="6162" max="6403" width="9" style="167"/>
    <col min="6404" max="6404" width="2.26953125" style="167" customWidth="1"/>
    <col min="6405" max="6405" width="12.6328125" style="167" customWidth="1"/>
    <col min="6406" max="6406" width="8.6328125" style="167" customWidth="1"/>
    <col min="6407" max="6407" width="3.90625" style="167" customWidth="1"/>
    <col min="6408" max="6408" width="3" style="167" bestFit="1" customWidth="1"/>
    <col min="6409" max="6409" width="8.6328125" style="167" customWidth="1"/>
    <col min="6410" max="6410" width="3.90625" style="167" customWidth="1"/>
    <col min="6411" max="6411" width="3" style="167" bestFit="1" customWidth="1"/>
    <col min="6412" max="6412" width="8.6328125" style="167" customWidth="1"/>
    <col min="6413" max="6413" width="3.90625" style="167" customWidth="1"/>
    <col min="6414" max="6414" width="6.26953125" style="167" customWidth="1"/>
    <col min="6415" max="6415" width="10.08984375" style="167" customWidth="1"/>
    <col min="6416" max="6416" width="3.90625" style="167" customWidth="1"/>
    <col min="6417" max="6417" width="3.453125" style="167" customWidth="1"/>
    <col min="6418" max="6659" width="9" style="167"/>
    <col min="6660" max="6660" width="2.26953125" style="167" customWidth="1"/>
    <col min="6661" max="6661" width="12.6328125" style="167" customWidth="1"/>
    <col min="6662" max="6662" width="8.6328125" style="167" customWidth="1"/>
    <col min="6663" max="6663" width="3.90625" style="167" customWidth="1"/>
    <col min="6664" max="6664" width="3" style="167" bestFit="1" customWidth="1"/>
    <col min="6665" max="6665" width="8.6328125" style="167" customWidth="1"/>
    <col min="6666" max="6666" width="3.90625" style="167" customWidth="1"/>
    <col min="6667" max="6667" width="3" style="167" bestFit="1" customWidth="1"/>
    <col min="6668" max="6668" width="8.6328125" style="167" customWidth="1"/>
    <col min="6669" max="6669" width="3.90625" style="167" customWidth="1"/>
    <col min="6670" max="6670" width="6.26953125" style="167" customWidth="1"/>
    <col min="6671" max="6671" width="10.08984375" style="167" customWidth="1"/>
    <col min="6672" max="6672" width="3.90625" style="167" customWidth="1"/>
    <col min="6673" max="6673" width="3.453125" style="167" customWidth="1"/>
    <col min="6674" max="6915" width="9" style="167"/>
    <col min="6916" max="6916" width="2.26953125" style="167" customWidth="1"/>
    <col min="6917" max="6917" width="12.6328125" style="167" customWidth="1"/>
    <col min="6918" max="6918" width="8.6328125" style="167" customWidth="1"/>
    <col min="6919" max="6919" width="3.90625" style="167" customWidth="1"/>
    <col min="6920" max="6920" width="3" style="167" bestFit="1" customWidth="1"/>
    <col min="6921" max="6921" width="8.6328125" style="167" customWidth="1"/>
    <col min="6922" max="6922" width="3.90625" style="167" customWidth="1"/>
    <col min="6923" max="6923" width="3" style="167" bestFit="1" customWidth="1"/>
    <col min="6924" max="6924" width="8.6328125" style="167" customWidth="1"/>
    <col min="6925" max="6925" width="3.90625" style="167" customWidth="1"/>
    <col min="6926" max="6926" width="6.26953125" style="167" customWidth="1"/>
    <col min="6927" max="6927" width="10.08984375" style="167" customWidth="1"/>
    <col min="6928" max="6928" width="3.90625" style="167" customWidth="1"/>
    <col min="6929" max="6929" width="3.453125" style="167" customWidth="1"/>
    <col min="6930" max="7171" width="9" style="167"/>
    <col min="7172" max="7172" width="2.26953125" style="167" customWidth="1"/>
    <col min="7173" max="7173" width="12.6328125" style="167" customWidth="1"/>
    <col min="7174" max="7174" width="8.6328125" style="167" customWidth="1"/>
    <col min="7175" max="7175" width="3.90625" style="167" customWidth="1"/>
    <col min="7176" max="7176" width="3" style="167" bestFit="1" customWidth="1"/>
    <col min="7177" max="7177" width="8.6328125" style="167" customWidth="1"/>
    <col min="7178" max="7178" width="3.90625" style="167" customWidth="1"/>
    <col min="7179" max="7179" width="3" style="167" bestFit="1" customWidth="1"/>
    <col min="7180" max="7180" width="8.6328125" style="167" customWidth="1"/>
    <col min="7181" max="7181" width="3.90625" style="167" customWidth="1"/>
    <col min="7182" max="7182" width="6.26953125" style="167" customWidth="1"/>
    <col min="7183" max="7183" width="10.08984375" style="167" customWidth="1"/>
    <col min="7184" max="7184" width="3.90625" style="167" customWidth="1"/>
    <col min="7185" max="7185" width="3.453125" style="167" customWidth="1"/>
    <col min="7186" max="7427" width="9" style="167"/>
    <col min="7428" max="7428" width="2.26953125" style="167" customWidth="1"/>
    <col min="7429" max="7429" width="12.6328125" style="167" customWidth="1"/>
    <col min="7430" max="7430" width="8.6328125" style="167" customWidth="1"/>
    <col min="7431" max="7431" width="3.90625" style="167" customWidth="1"/>
    <col min="7432" max="7432" width="3" style="167" bestFit="1" customWidth="1"/>
    <col min="7433" max="7433" width="8.6328125" style="167" customWidth="1"/>
    <col min="7434" max="7434" width="3.90625" style="167" customWidth="1"/>
    <col min="7435" max="7435" width="3" style="167" bestFit="1" customWidth="1"/>
    <col min="7436" max="7436" width="8.6328125" style="167" customWidth="1"/>
    <col min="7437" max="7437" width="3.90625" style="167" customWidth="1"/>
    <col min="7438" max="7438" width="6.26953125" style="167" customWidth="1"/>
    <col min="7439" max="7439" width="10.08984375" style="167" customWidth="1"/>
    <col min="7440" max="7440" width="3.90625" style="167" customWidth="1"/>
    <col min="7441" max="7441" width="3.453125" style="167" customWidth="1"/>
    <col min="7442" max="7683" width="9" style="167"/>
    <col min="7684" max="7684" width="2.26953125" style="167" customWidth="1"/>
    <col min="7685" max="7685" width="12.6328125" style="167" customWidth="1"/>
    <col min="7686" max="7686" width="8.6328125" style="167" customWidth="1"/>
    <col min="7687" max="7687" width="3.90625" style="167" customWidth="1"/>
    <col min="7688" max="7688" width="3" style="167" bestFit="1" customWidth="1"/>
    <col min="7689" max="7689" width="8.6328125" style="167" customWidth="1"/>
    <col min="7690" max="7690" width="3.90625" style="167" customWidth="1"/>
    <col min="7691" max="7691" width="3" style="167" bestFit="1" customWidth="1"/>
    <col min="7692" max="7692" width="8.6328125" style="167" customWidth="1"/>
    <col min="7693" max="7693" width="3.90625" style="167" customWidth="1"/>
    <col min="7694" max="7694" width="6.26953125" style="167" customWidth="1"/>
    <col min="7695" max="7695" width="10.08984375" style="167" customWidth="1"/>
    <col min="7696" max="7696" width="3.90625" style="167" customWidth="1"/>
    <col min="7697" max="7697" width="3.453125" style="167" customWidth="1"/>
    <col min="7698" max="7939" width="9" style="167"/>
    <col min="7940" max="7940" width="2.26953125" style="167" customWidth="1"/>
    <col min="7941" max="7941" width="12.6328125" style="167" customWidth="1"/>
    <col min="7942" max="7942" width="8.6328125" style="167" customWidth="1"/>
    <col min="7943" max="7943" width="3.90625" style="167" customWidth="1"/>
    <col min="7944" max="7944" width="3" style="167" bestFit="1" customWidth="1"/>
    <col min="7945" max="7945" width="8.6328125" style="167" customWidth="1"/>
    <col min="7946" max="7946" width="3.90625" style="167" customWidth="1"/>
    <col min="7947" max="7947" width="3" style="167" bestFit="1" customWidth="1"/>
    <col min="7948" max="7948" width="8.6328125" style="167" customWidth="1"/>
    <col min="7949" max="7949" width="3.90625" style="167" customWidth="1"/>
    <col min="7950" max="7950" width="6.26953125" style="167" customWidth="1"/>
    <col min="7951" max="7951" width="10.08984375" style="167" customWidth="1"/>
    <col min="7952" max="7952" width="3.90625" style="167" customWidth="1"/>
    <col min="7953" max="7953" width="3.453125" style="167" customWidth="1"/>
    <col min="7954" max="8195" width="9" style="167"/>
    <col min="8196" max="8196" width="2.26953125" style="167" customWidth="1"/>
    <col min="8197" max="8197" width="12.6328125" style="167" customWidth="1"/>
    <col min="8198" max="8198" width="8.6328125" style="167" customWidth="1"/>
    <col min="8199" max="8199" width="3.90625" style="167" customWidth="1"/>
    <col min="8200" max="8200" width="3" style="167" bestFit="1" customWidth="1"/>
    <col min="8201" max="8201" width="8.6328125" style="167" customWidth="1"/>
    <col min="8202" max="8202" width="3.90625" style="167" customWidth="1"/>
    <col min="8203" max="8203" width="3" style="167" bestFit="1" customWidth="1"/>
    <col min="8204" max="8204" width="8.6328125" style="167" customWidth="1"/>
    <col min="8205" max="8205" width="3.90625" style="167" customWidth="1"/>
    <col min="8206" max="8206" width="6.26953125" style="167" customWidth="1"/>
    <col min="8207" max="8207" width="10.08984375" style="167" customWidth="1"/>
    <col min="8208" max="8208" width="3.90625" style="167" customWidth="1"/>
    <col min="8209" max="8209" width="3.453125" style="167" customWidth="1"/>
    <col min="8210" max="8451" width="9" style="167"/>
    <col min="8452" max="8452" width="2.26953125" style="167" customWidth="1"/>
    <col min="8453" max="8453" width="12.6328125" style="167" customWidth="1"/>
    <col min="8454" max="8454" width="8.6328125" style="167" customWidth="1"/>
    <col min="8455" max="8455" width="3.90625" style="167" customWidth="1"/>
    <col min="8456" max="8456" width="3" style="167" bestFit="1" customWidth="1"/>
    <col min="8457" max="8457" width="8.6328125" style="167" customWidth="1"/>
    <col min="8458" max="8458" width="3.90625" style="167" customWidth="1"/>
    <col min="8459" max="8459" width="3" style="167" bestFit="1" customWidth="1"/>
    <col min="8460" max="8460" width="8.6328125" style="167" customWidth="1"/>
    <col min="8461" max="8461" width="3.90625" style="167" customWidth="1"/>
    <col min="8462" max="8462" width="6.26953125" style="167" customWidth="1"/>
    <col min="8463" max="8463" width="10.08984375" style="167" customWidth="1"/>
    <col min="8464" max="8464" width="3.90625" style="167" customWidth="1"/>
    <col min="8465" max="8465" width="3.453125" style="167" customWidth="1"/>
    <col min="8466" max="8707" width="9" style="167"/>
    <col min="8708" max="8708" width="2.26953125" style="167" customWidth="1"/>
    <col min="8709" max="8709" width="12.6328125" style="167" customWidth="1"/>
    <col min="8710" max="8710" width="8.6328125" style="167" customWidth="1"/>
    <col min="8711" max="8711" width="3.90625" style="167" customWidth="1"/>
    <col min="8712" max="8712" width="3" style="167" bestFit="1" customWidth="1"/>
    <col min="8713" max="8713" width="8.6328125" style="167" customWidth="1"/>
    <col min="8714" max="8714" width="3.90625" style="167" customWidth="1"/>
    <col min="8715" max="8715" width="3" style="167" bestFit="1" customWidth="1"/>
    <col min="8716" max="8716" width="8.6328125" style="167" customWidth="1"/>
    <col min="8717" max="8717" width="3.90625" style="167" customWidth="1"/>
    <col min="8718" max="8718" width="6.26953125" style="167" customWidth="1"/>
    <col min="8719" max="8719" width="10.08984375" style="167" customWidth="1"/>
    <col min="8720" max="8720" width="3.90625" style="167" customWidth="1"/>
    <col min="8721" max="8721" width="3.453125" style="167" customWidth="1"/>
    <col min="8722" max="8963" width="9" style="167"/>
    <col min="8964" max="8964" width="2.26953125" style="167" customWidth="1"/>
    <col min="8965" max="8965" width="12.6328125" style="167" customWidth="1"/>
    <col min="8966" max="8966" width="8.6328125" style="167" customWidth="1"/>
    <col min="8967" max="8967" width="3.90625" style="167" customWidth="1"/>
    <col min="8968" max="8968" width="3" style="167" bestFit="1" customWidth="1"/>
    <col min="8969" max="8969" width="8.6328125" style="167" customWidth="1"/>
    <col min="8970" max="8970" width="3.90625" style="167" customWidth="1"/>
    <col min="8971" max="8971" width="3" style="167" bestFit="1" customWidth="1"/>
    <col min="8972" max="8972" width="8.6328125" style="167" customWidth="1"/>
    <col min="8973" max="8973" width="3.90625" style="167" customWidth="1"/>
    <col min="8974" max="8974" width="6.26953125" style="167" customWidth="1"/>
    <col min="8975" max="8975" width="10.08984375" style="167" customWidth="1"/>
    <col min="8976" max="8976" width="3.90625" style="167" customWidth="1"/>
    <col min="8977" max="8977" width="3.453125" style="167" customWidth="1"/>
    <col min="8978" max="9219" width="9" style="167"/>
    <col min="9220" max="9220" width="2.26953125" style="167" customWidth="1"/>
    <col min="9221" max="9221" width="12.6328125" style="167" customWidth="1"/>
    <col min="9222" max="9222" width="8.6328125" style="167" customWidth="1"/>
    <col min="9223" max="9223" width="3.90625" style="167" customWidth="1"/>
    <col min="9224" max="9224" width="3" style="167" bestFit="1" customWidth="1"/>
    <col min="9225" max="9225" width="8.6328125" style="167" customWidth="1"/>
    <col min="9226" max="9226" width="3.90625" style="167" customWidth="1"/>
    <col min="9227" max="9227" width="3" style="167" bestFit="1" customWidth="1"/>
    <col min="9228" max="9228" width="8.6328125" style="167" customWidth="1"/>
    <col min="9229" max="9229" width="3.90625" style="167" customWidth="1"/>
    <col min="9230" max="9230" width="6.26953125" style="167" customWidth="1"/>
    <col min="9231" max="9231" width="10.08984375" style="167" customWidth="1"/>
    <col min="9232" max="9232" width="3.90625" style="167" customWidth="1"/>
    <col min="9233" max="9233" width="3.453125" style="167" customWidth="1"/>
    <col min="9234" max="9475" width="9" style="167"/>
    <col min="9476" max="9476" width="2.26953125" style="167" customWidth="1"/>
    <col min="9477" max="9477" width="12.6328125" style="167" customWidth="1"/>
    <col min="9478" max="9478" width="8.6328125" style="167" customWidth="1"/>
    <col min="9479" max="9479" width="3.90625" style="167" customWidth="1"/>
    <col min="9480" max="9480" width="3" style="167" bestFit="1" customWidth="1"/>
    <col min="9481" max="9481" width="8.6328125" style="167" customWidth="1"/>
    <col min="9482" max="9482" width="3.90625" style="167" customWidth="1"/>
    <col min="9483" max="9483" width="3" style="167" bestFit="1" customWidth="1"/>
    <col min="9484" max="9484" width="8.6328125" style="167" customWidth="1"/>
    <col min="9485" max="9485" width="3.90625" style="167" customWidth="1"/>
    <col min="9486" max="9486" width="6.26953125" style="167" customWidth="1"/>
    <col min="9487" max="9487" width="10.08984375" style="167" customWidth="1"/>
    <col min="9488" max="9488" width="3.90625" style="167" customWidth="1"/>
    <col min="9489" max="9489" width="3.453125" style="167" customWidth="1"/>
    <col min="9490" max="9731" width="9" style="167"/>
    <col min="9732" max="9732" width="2.26953125" style="167" customWidth="1"/>
    <col min="9733" max="9733" width="12.6328125" style="167" customWidth="1"/>
    <col min="9734" max="9734" width="8.6328125" style="167" customWidth="1"/>
    <col min="9735" max="9735" width="3.90625" style="167" customWidth="1"/>
    <col min="9736" max="9736" width="3" style="167" bestFit="1" customWidth="1"/>
    <col min="9737" max="9737" width="8.6328125" style="167" customWidth="1"/>
    <col min="9738" max="9738" width="3.90625" style="167" customWidth="1"/>
    <col min="9739" max="9739" width="3" style="167" bestFit="1" customWidth="1"/>
    <col min="9740" max="9740" width="8.6328125" style="167" customWidth="1"/>
    <col min="9741" max="9741" width="3.90625" style="167" customWidth="1"/>
    <col min="9742" max="9742" width="6.26953125" style="167" customWidth="1"/>
    <col min="9743" max="9743" width="10.08984375" style="167" customWidth="1"/>
    <col min="9744" max="9744" width="3.90625" style="167" customWidth="1"/>
    <col min="9745" max="9745" width="3.453125" style="167" customWidth="1"/>
    <col min="9746" max="9987" width="9" style="167"/>
    <col min="9988" max="9988" width="2.26953125" style="167" customWidth="1"/>
    <col min="9989" max="9989" width="12.6328125" style="167" customWidth="1"/>
    <col min="9990" max="9990" width="8.6328125" style="167" customWidth="1"/>
    <col min="9991" max="9991" width="3.90625" style="167" customWidth="1"/>
    <col min="9992" max="9992" width="3" style="167" bestFit="1" customWidth="1"/>
    <col min="9993" max="9993" width="8.6328125" style="167" customWidth="1"/>
    <col min="9994" max="9994" width="3.90625" style="167" customWidth="1"/>
    <col min="9995" max="9995" width="3" style="167" bestFit="1" customWidth="1"/>
    <col min="9996" max="9996" width="8.6328125" style="167" customWidth="1"/>
    <col min="9997" max="9997" width="3.90625" style="167" customWidth="1"/>
    <col min="9998" max="9998" width="6.26953125" style="167" customWidth="1"/>
    <col min="9999" max="9999" width="10.08984375" style="167" customWidth="1"/>
    <col min="10000" max="10000" width="3.90625" style="167" customWidth="1"/>
    <col min="10001" max="10001" width="3.453125" style="167" customWidth="1"/>
    <col min="10002" max="10243" width="9" style="167"/>
    <col min="10244" max="10244" width="2.26953125" style="167" customWidth="1"/>
    <col min="10245" max="10245" width="12.6328125" style="167" customWidth="1"/>
    <col min="10246" max="10246" width="8.6328125" style="167" customWidth="1"/>
    <col min="10247" max="10247" width="3.90625" style="167" customWidth="1"/>
    <col min="10248" max="10248" width="3" style="167" bestFit="1" customWidth="1"/>
    <col min="10249" max="10249" width="8.6328125" style="167" customWidth="1"/>
    <col min="10250" max="10250" width="3.90625" style="167" customWidth="1"/>
    <col min="10251" max="10251" width="3" style="167" bestFit="1" customWidth="1"/>
    <col min="10252" max="10252" width="8.6328125" style="167" customWidth="1"/>
    <col min="10253" max="10253" width="3.90625" style="167" customWidth="1"/>
    <col min="10254" max="10254" width="6.26953125" style="167" customWidth="1"/>
    <col min="10255" max="10255" width="10.08984375" style="167" customWidth="1"/>
    <col min="10256" max="10256" width="3.90625" style="167" customWidth="1"/>
    <col min="10257" max="10257" width="3.453125" style="167" customWidth="1"/>
    <col min="10258" max="10499" width="9" style="167"/>
    <col min="10500" max="10500" width="2.26953125" style="167" customWidth="1"/>
    <col min="10501" max="10501" width="12.6328125" style="167" customWidth="1"/>
    <col min="10502" max="10502" width="8.6328125" style="167" customWidth="1"/>
    <col min="10503" max="10503" width="3.90625" style="167" customWidth="1"/>
    <col min="10504" max="10504" width="3" style="167" bestFit="1" customWidth="1"/>
    <col min="10505" max="10505" width="8.6328125" style="167" customWidth="1"/>
    <col min="10506" max="10506" width="3.90625" style="167" customWidth="1"/>
    <col min="10507" max="10507" width="3" style="167" bestFit="1" customWidth="1"/>
    <col min="10508" max="10508" width="8.6328125" style="167" customWidth="1"/>
    <col min="10509" max="10509" width="3.90625" style="167" customWidth="1"/>
    <col min="10510" max="10510" width="6.26953125" style="167" customWidth="1"/>
    <col min="10511" max="10511" width="10.08984375" style="167" customWidth="1"/>
    <col min="10512" max="10512" width="3.90625" style="167" customWidth="1"/>
    <col min="10513" max="10513" width="3.453125" style="167" customWidth="1"/>
    <col min="10514" max="10755" width="9" style="167"/>
    <col min="10756" max="10756" width="2.26953125" style="167" customWidth="1"/>
    <col min="10757" max="10757" width="12.6328125" style="167" customWidth="1"/>
    <col min="10758" max="10758" width="8.6328125" style="167" customWidth="1"/>
    <col min="10759" max="10759" width="3.90625" style="167" customWidth="1"/>
    <col min="10760" max="10760" width="3" style="167" bestFit="1" customWidth="1"/>
    <col min="10761" max="10761" width="8.6328125" style="167" customWidth="1"/>
    <col min="10762" max="10762" width="3.90625" style="167" customWidth="1"/>
    <col min="10763" max="10763" width="3" style="167" bestFit="1" customWidth="1"/>
    <col min="10764" max="10764" width="8.6328125" style="167" customWidth="1"/>
    <col min="10765" max="10765" width="3.90625" style="167" customWidth="1"/>
    <col min="10766" max="10766" width="6.26953125" style="167" customWidth="1"/>
    <col min="10767" max="10767" width="10.08984375" style="167" customWidth="1"/>
    <col min="10768" max="10768" width="3.90625" style="167" customWidth="1"/>
    <col min="10769" max="10769" width="3.453125" style="167" customWidth="1"/>
    <col min="10770" max="11011" width="9" style="167"/>
    <col min="11012" max="11012" width="2.26953125" style="167" customWidth="1"/>
    <col min="11013" max="11013" width="12.6328125" style="167" customWidth="1"/>
    <col min="11014" max="11014" width="8.6328125" style="167" customWidth="1"/>
    <col min="11015" max="11015" width="3.90625" style="167" customWidth="1"/>
    <col min="11016" max="11016" width="3" style="167" bestFit="1" customWidth="1"/>
    <col min="11017" max="11017" width="8.6328125" style="167" customWidth="1"/>
    <col min="11018" max="11018" width="3.90625" style="167" customWidth="1"/>
    <col min="11019" max="11019" width="3" style="167" bestFit="1" customWidth="1"/>
    <col min="11020" max="11020" width="8.6328125" style="167" customWidth="1"/>
    <col min="11021" max="11021" width="3.90625" style="167" customWidth="1"/>
    <col min="11022" max="11022" width="6.26953125" style="167" customWidth="1"/>
    <col min="11023" max="11023" width="10.08984375" style="167" customWidth="1"/>
    <col min="11024" max="11024" width="3.90625" style="167" customWidth="1"/>
    <col min="11025" max="11025" width="3.453125" style="167" customWidth="1"/>
    <col min="11026" max="11267" width="9" style="167"/>
    <col min="11268" max="11268" width="2.26953125" style="167" customWidth="1"/>
    <col min="11269" max="11269" width="12.6328125" style="167" customWidth="1"/>
    <col min="11270" max="11270" width="8.6328125" style="167" customWidth="1"/>
    <col min="11271" max="11271" width="3.90625" style="167" customWidth="1"/>
    <col min="11272" max="11272" width="3" style="167" bestFit="1" customWidth="1"/>
    <col min="11273" max="11273" width="8.6328125" style="167" customWidth="1"/>
    <col min="11274" max="11274" width="3.90625" style="167" customWidth="1"/>
    <col min="11275" max="11275" width="3" style="167" bestFit="1" customWidth="1"/>
    <col min="11276" max="11276" width="8.6328125" style="167" customWidth="1"/>
    <col min="11277" max="11277" width="3.90625" style="167" customWidth="1"/>
    <col min="11278" max="11278" width="6.26953125" style="167" customWidth="1"/>
    <col min="11279" max="11279" width="10.08984375" style="167" customWidth="1"/>
    <col min="11280" max="11280" width="3.90625" style="167" customWidth="1"/>
    <col min="11281" max="11281" width="3.453125" style="167" customWidth="1"/>
    <col min="11282" max="11523" width="9" style="167"/>
    <col min="11524" max="11524" width="2.26953125" style="167" customWidth="1"/>
    <col min="11525" max="11525" width="12.6328125" style="167" customWidth="1"/>
    <col min="11526" max="11526" width="8.6328125" style="167" customWidth="1"/>
    <col min="11527" max="11527" width="3.90625" style="167" customWidth="1"/>
    <col min="11528" max="11528" width="3" style="167" bestFit="1" customWidth="1"/>
    <col min="11529" max="11529" width="8.6328125" style="167" customWidth="1"/>
    <col min="11530" max="11530" width="3.90625" style="167" customWidth="1"/>
    <col min="11531" max="11531" width="3" style="167" bestFit="1" customWidth="1"/>
    <col min="11532" max="11532" width="8.6328125" style="167" customWidth="1"/>
    <col min="11533" max="11533" width="3.90625" style="167" customWidth="1"/>
    <col min="11534" max="11534" width="6.26953125" style="167" customWidth="1"/>
    <col min="11535" max="11535" width="10.08984375" style="167" customWidth="1"/>
    <col min="11536" max="11536" width="3.90625" style="167" customWidth="1"/>
    <col min="11537" max="11537" width="3.453125" style="167" customWidth="1"/>
    <col min="11538" max="11779" width="9" style="167"/>
    <col min="11780" max="11780" width="2.26953125" style="167" customWidth="1"/>
    <col min="11781" max="11781" width="12.6328125" style="167" customWidth="1"/>
    <col min="11782" max="11782" width="8.6328125" style="167" customWidth="1"/>
    <col min="11783" max="11783" width="3.90625" style="167" customWidth="1"/>
    <col min="11784" max="11784" width="3" style="167" bestFit="1" customWidth="1"/>
    <col min="11785" max="11785" width="8.6328125" style="167" customWidth="1"/>
    <col min="11786" max="11786" width="3.90625" style="167" customWidth="1"/>
    <col min="11787" max="11787" width="3" style="167" bestFit="1" customWidth="1"/>
    <col min="11788" max="11788" width="8.6328125" style="167" customWidth="1"/>
    <col min="11789" max="11789" width="3.90625" style="167" customWidth="1"/>
    <col min="11790" max="11790" width="6.26953125" style="167" customWidth="1"/>
    <col min="11791" max="11791" width="10.08984375" style="167" customWidth="1"/>
    <col min="11792" max="11792" width="3.90625" style="167" customWidth="1"/>
    <col min="11793" max="11793" width="3.453125" style="167" customWidth="1"/>
    <col min="11794" max="12035" width="9" style="167"/>
    <col min="12036" max="12036" width="2.26953125" style="167" customWidth="1"/>
    <col min="12037" max="12037" width="12.6328125" style="167" customWidth="1"/>
    <col min="12038" max="12038" width="8.6328125" style="167" customWidth="1"/>
    <col min="12039" max="12039" width="3.90625" style="167" customWidth="1"/>
    <col min="12040" max="12040" width="3" style="167" bestFit="1" customWidth="1"/>
    <col min="12041" max="12041" width="8.6328125" style="167" customWidth="1"/>
    <col min="12042" max="12042" width="3.90625" style="167" customWidth="1"/>
    <col min="12043" max="12043" width="3" style="167" bestFit="1" customWidth="1"/>
    <col min="12044" max="12044" width="8.6328125" style="167" customWidth="1"/>
    <col min="12045" max="12045" width="3.90625" style="167" customWidth="1"/>
    <col min="12046" max="12046" width="6.26953125" style="167" customWidth="1"/>
    <col min="12047" max="12047" width="10.08984375" style="167" customWidth="1"/>
    <col min="12048" max="12048" width="3.90625" style="167" customWidth="1"/>
    <col min="12049" max="12049" width="3.453125" style="167" customWidth="1"/>
    <col min="12050" max="12291" width="9" style="167"/>
    <col min="12292" max="12292" width="2.26953125" style="167" customWidth="1"/>
    <col min="12293" max="12293" width="12.6328125" style="167" customWidth="1"/>
    <col min="12294" max="12294" width="8.6328125" style="167" customWidth="1"/>
    <col min="12295" max="12295" width="3.90625" style="167" customWidth="1"/>
    <col min="12296" max="12296" width="3" style="167" bestFit="1" customWidth="1"/>
    <col min="12297" max="12297" width="8.6328125" style="167" customWidth="1"/>
    <col min="12298" max="12298" width="3.90625" style="167" customWidth="1"/>
    <col min="12299" max="12299" width="3" style="167" bestFit="1" customWidth="1"/>
    <col min="12300" max="12300" width="8.6328125" style="167" customWidth="1"/>
    <col min="12301" max="12301" width="3.90625" style="167" customWidth="1"/>
    <col min="12302" max="12302" width="6.26953125" style="167" customWidth="1"/>
    <col min="12303" max="12303" width="10.08984375" style="167" customWidth="1"/>
    <col min="12304" max="12304" width="3.90625" style="167" customWidth="1"/>
    <col min="12305" max="12305" width="3.453125" style="167" customWidth="1"/>
    <col min="12306" max="12547" width="9" style="167"/>
    <col min="12548" max="12548" width="2.26953125" style="167" customWidth="1"/>
    <col min="12549" max="12549" width="12.6328125" style="167" customWidth="1"/>
    <col min="12550" max="12550" width="8.6328125" style="167" customWidth="1"/>
    <col min="12551" max="12551" width="3.90625" style="167" customWidth="1"/>
    <col min="12552" max="12552" width="3" style="167" bestFit="1" customWidth="1"/>
    <col min="12553" max="12553" width="8.6328125" style="167" customWidth="1"/>
    <col min="12554" max="12554" width="3.90625" style="167" customWidth="1"/>
    <col min="12555" max="12555" width="3" style="167" bestFit="1" customWidth="1"/>
    <col min="12556" max="12556" width="8.6328125" style="167" customWidth="1"/>
    <col min="12557" max="12557" width="3.90625" style="167" customWidth="1"/>
    <col min="12558" max="12558" width="6.26953125" style="167" customWidth="1"/>
    <col min="12559" max="12559" width="10.08984375" style="167" customWidth="1"/>
    <col min="12560" max="12560" width="3.90625" style="167" customWidth="1"/>
    <col min="12561" max="12561" width="3.453125" style="167" customWidth="1"/>
    <col min="12562" max="12803" width="9" style="167"/>
    <col min="12804" max="12804" width="2.26953125" style="167" customWidth="1"/>
    <col min="12805" max="12805" width="12.6328125" style="167" customWidth="1"/>
    <col min="12806" max="12806" width="8.6328125" style="167" customWidth="1"/>
    <col min="12807" max="12807" width="3.90625" style="167" customWidth="1"/>
    <col min="12808" max="12808" width="3" style="167" bestFit="1" customWidth="1"/>
    <col min="12809" max="12809" width="8.6328125" style="167" customWidth="1"/>
    <col min="12810" max="12810" width="3.90625" style="167" customWidth="1"/>
    <col min="12811" max="12811" width="3" style="167" bestFit="1" customWidth="1"/>
    <col min="12812" max="12812" width="8.6328125" style="167" customWidth="1"/>
    <col min="12813" max="12813" width="3.90625" style="167" customWidth="1"/>
    <col min="12814" max="12814" width="6.26953125" style="167" customWidth="1"/>
    <col min="12815" max="12815" width="10.08984375" style="167" customWidth="1"/>
    <col min="12816" max="12816" width="3.90625" style="167" customWidth="1"/>
    <col min="12817" max="12817" width="3.453125" style="167" customWidth="1"/>
    <col min="12818" max="13059" width="9" style="167"/>
    <col min="13060" max="13060" width="2.26953125" style="167" customWidth="1"/>
    <col min="13061" max="13061" width="12.6328125" style="167" customWidth="1"/>
    <col min="13062" max="13062" width="8.6328125" style="167" customWidth="1"/>
    <col min="13063" max="13063" width="3.90625" style="167" customWidth="1"/>
    <col min="13064" max="13064" width="3" style="167" bestFit="1" customWidth="1"/>
    <col min="13065" max="13065" width="8.6328125" style="167" customWidth="1"/>
    <col min="13066" max="13066" width="3.90625" style="167" customWidth="1"/>
    <col min="13067" max="13067" width="3" style="167" bestFit="1" customWidth="1"/>
    <col min="13068" max="13068" width="8.6328125" style="167" customWidth="1"/>
    <col min="13069" max="13069" width="3.90625" style="167" customWidth="1"/>
    <col min="13070" max="13070" width="6.26953125" style="167" customWidth="1"/>
    <col min="13071" max="13071" width="10.08984375" style="167" customWidth="1"/>
    <col min="13072" max="13072" width="3.90625" style="167" customWidth="1"/>
    <col min="13073" max="13073" width="3.453125" style="167" customWidth="1"/>
    <col min="13074" max="13315" width="9" style="167"/>
    <col min="13316" max="13316" width="2.26953125" style="167" customWidth="1"/>
    <col min="13317" max="13317" width="12.6328125" style="167" customWidth="1"/>
    <col min="13318" max="13318" width="8.6328125" style="167" customWidth="1"/>
    <col min="13319" max="13319" width="3.90625" style="167" customWidth="1"/>
    <col min="13320" max="13320" width="3" style="167" bestFit="1" customWidth="1"/>
    <col min="13321" max="13321" width="8.6328125" style="167" customWidth="1"/>
    <col min="13322" max="13322" width="3.90625" style="167" customWidth="1"/>
    <col min="13323" max="13323" width="3" style="167" bestFit="1" customWidth="1"/>
    <col min="13324" max="13324" width="8.6328125" style="167" customWidth="1"/>
    <col min="13325" max="13325" width="3.90625" style="167" customWidth="1"/>
    <col min="13326" max="13326" width="6.26953125" style="167" customWidth="1"/>
    <col min="13327" max="13327" width="10.08984375" style="167" customWidth="1"/>
    <col min="13328" max="13328" width="3.90625" style="167" customWidth="1"/>
    <col min="13329" max="13329" width="3.453125" style="167" customWidth="1"/>
    <col min="13330" max="13571" width="9" style="167"/>
    <col min="13572" max="13572" width="2.26953125" style="167" customWidth="1"/>
    <col min="13573" max="13573" width="12.6328125" style="167" customWidth="1"/>
    <col min="13574" max="13574" width="8.6328125" style="167" customWidth="1"/>
    <col min="13575" max="13575" width="3.90625" style="167" customWidth="1"/>
    <col min="13576" max="13576" width="3" style="167" bestFit="1" customWidth="1"/>
    <col min="13577" max="13577" width="8.6328125" style="167" customWidth="1"/>
    <col min="13578" max="13578" width="3.90625" style="167" customWidth="1"/>
    <col min="13579" max="13579" width="3" style="167" bestFit="1" customWidth="1"/>
    <col min="13580" max="13580" width="8.6328125" style="167" customWidth="1"/>
    <col min="13581" max="13581" width="3.90625" style="167" customWidth="1"/>
    <col min="13582" max="13582" width="6.26953125" style="167" customWidth="1"/>
    <col min="13583" max="13583" width="10.08984375" style="167" customWidth="1"/>
    <col min="13584" max="13584" width="3.90625" style="167" customWidth="1"/>
    <col min="13585" max="13585" width="3.453125" style="167" customWidth="1"/>
    <col min="13586" max="13827" width="9" style="167"/>
    <col min="13828" max="13828" width="2.26953125" style="167" customWidth="1"/>
    <col min="13829" max="13829" width="12.6328125" style="167" customWidth="1"/>
    <col min="13830" max="13830" width="8.6328125" style="167" customWidth="1"/>
    <col min="13831" max="13831" width="3.90625" style="167" customWidth="1"/>
    <col min="13832" max="13832" width="3" style="167" bestFit="1" customWidth="1"/>
    <col min="13833" max="13833" width="8.6328125" style="167" customWidth="1"/>
    <col min="13834" max="13834" width="3.90625" style="167" customWidth="1"/>
    <col min="13835" max="13835" width="3" style="167" bestFit="1" customWidth="1"/>
    <col min="13836" max="13836" width="8.6328125" style="167" customWidth="1"/>
    <col min="13837" max="13837" width="3.90625" style="167" customWidth="1"/>
    <col min="13838" max="13838" width="6.26953125" style="167" customWidth="1"/>
    <col min="13839" max="13839" width="10.08984375" style="167" customWidth="1"/>
    <col min="13840" max="13840" width="3.90625" style="167" customWidth="1"/>
    <col min="13841" max="13841" width="3.453125" style="167" customWidth="1"/>
    <col min="13842" max="14083" width="9" style="167"/>
    <col min="14084" max="14084" width="2.26953125" style="167" customWidth="1"/>
    <col min="14085" max="14085" width="12.6328125" style="167" customWidth="1"/>
    <col min="14086" max="14086" width="8.6328125" style="167" customWidth="1"/>
    <col min="14087" max="14087" width="3.90625" style="167" customWidth="1"/>
    <col min="14088" max="14088" width="3" style="167" bestFit="1" customWidth="1"/>
    <col min="14089" max="14089" width="8.6328125" style="167" customWidth="1"/>
    <col min="14090" max="14090" width="3.90625" style="167" customWidth="1"/>
    <col min="14091" max="14091" width="3" style="167" bestFit="1" customWidth="1"/>
    <col min="14092" max="14092" width="8.6328125" style="167" customWidth="1"/>
    <col min="14093" max="14093" width="3.90625" style="167" customWidth="1"/>
    <col min="14094" max="14094" width="6.26953125" style="167" customWidth="1"/>
    <col min="14095" max="14095" width="10.08984375" style="167" customWidth="1"/>
    <col min="14096" max="14096" width="3.90625" style="167" customWidth="1"/>
    <col min="14097" max="14097" width="3.453125" style="167" customWidth="1"/>
    <col min="14098" max="14339" width="9" style="167"/>
    <col min="14340" max="14340" width="2.26953125" style="167" customWidth="1"/>
    <col min="14341" max="14341" width="12.6328125" style="167" customWidth="1"/>
    <col min="14342" max="14342" width="8.6328125" style="167" customWidth="1"/>
    <col min="14343" max="14343" width="3.90625" style="167" customWidth="1"/>
    <col min="14344" max="14344" width="3" style="167" bestFit="1" customWidth="1"/>
    <col min="14345" max="14345" width="8.6328125" style="167" customWidth="1"/>
    <col min="14346" max="14346" width="3.90625" style="167" customWidth="1"/>
    <col min="14347" max="14347" width="3" style="167" bestFit="1" customWidth="1"/>
    <col min="14348" max="14348" width="8.6328125" style="167" customWidth="1"/>
    <col min="14349" max="14349" width="3.90625" style="167" customWidth="1"/>
    <col min="14350" max="14350" width="6.26953125" style="167" customWidth="1"/>
    <col min="14351" max="14351" width="10.08984375" style="167" customWidth="1"/>
    <col min="14352" max="14352" width="3.90625" style="167" customWidth="1"/>
    <col min="14353" max="14353" width="3.453125" style="167" customWidth="1"/>
    <col min="14354" max="14595" width="9" style="167"/>
    <col min="14596" max="14596" width="2.26953125" style="167" customWidth="1"/>
    <col min="14597" max="14597" width="12.6328125" style="167" customWidth="1"/>
    <col min="14598" max="14598" width="8.6328125" style="167" customWidth="1"/>
    <col min="14599" max="14599" width="3.90625" style="167" customWidth="1"/>
    <col min="14600" max="14600" width="3" style="167" bestFit="1" customWidth="1"/>
    <col min="14601" max="14601" width="8.6328125" style="167" customWidth="1"/>
    <col min="14602" max="14602" width="3.90625" style="167" customWidth="1"/>
    <col min="14603" max="14603" width="3" style="167" bestFit="1" customWidth="1"/>
    <col min="14604" max="14604" width="8.6328125" style="167" customWidth="1"/>
    <col min="14605" max="14605" width="3.90625" style="167" customWidth="1"/>
    <col min="14606" max="14606" width="6.26953125" style="167" customWidth="1"/>
    <col min="14607" max="14607" width="10.08984375" style="167" customWidth="1"/>
    <col min="14608" max="14608" width="3.90625" style="167" customWidth="1"/>
    <col min="14609" max="14609" width="3.453125" style="167" customWidth="1"/>
    <col min="14610" max="14851" width="9" style="167"/>
    <col min="14852" max="14852" width="2.26953125" style="167" customWidth="1"/>
    <col min="14853" max="14853" width="12.6328125" style="167" customWidth="1"/>
    <col min="14854" max="14854" width="8.6328125" style="167" customWidth="1"/>
    <col min="14855" max="14855" width="3.90625" style="167" customWidth="1"/>
    <col min="14856" max="14856" width="3" style="167" bestFit="1" customWidth="1"/>
    <col min="14857" max="14857" width="8.6328125" style="167" customWidth="1"/>
    <col min="14858" max="14858" width="3.90625" style="167" customWidth="1"/>
    <col min="14859" max="14859" width="3" style="167" bestFit="1" customWidth="1"/>
    <col min="14860" max="14860" width="8.6328125" style="167" customWidth="1"/>
    <col min="14861" max="14861" width="3.90625" style="167" customWidth="1"/>
    <col min="14862" max="14862" width="6.26953125" style="167" customWidth="1"/>
    <col min="14863" max="14863" width="10.08984375" style="167" customWidth="1"/>
    <col min="14864" max="14864" width="3.90625" style="167" customWidth="1"/>
    <col min="14865" max="14865" width="3.453125" style="167" customWidth="1"/>
    <col min="14866" max="15107" width="9" style="167"/>
    <col min="15108" max="15108" width="2.26953125" style="167" customWidth="1"/>
    <col min="15109" max="15109" width="12.6328125" style="167" customWidth="1"/>
    <col min="15110" max="15110" width="8.6328125" style="167" customWidth="1"/>
    <col min="15111" max="15111" width="3.90625" style="167" customWidth="1"/>
    <col min="15112" max="15112" width="3" style="167" bestFit="1" customWidth="1"/>
    <col min="15113" max="15113" width="8.6328125" style="167" customWidth="1"/>
    <col min="15114" max="15114" width="3.90625" style="167" customWidth="1"/>
    <col min="15115" max="15115" width="3" style="167" bestFit="1" customWidth="1"/>
    <col min="15116" max="15116" width="8.6328125" style="167" customWidth="1"/>
    <col min="15117" max="15117" width="3.90625" style="167" customWidth="1"/>
    <col min="15118" max="15118" width="6.26953125" style="167" customWidth="1"/>
    <col min="15119" max="15119" width="10.08984375" style="167" customWidth="1"/>
    <col min="15120" max="15120" width="3.90625" style="167" customWidth="1"/>
    <col min="15121" max="15121" width="3.453125" style="167" customWidth="1"/>
    <col min="15122" max="15363" width="9" style="167"/>
    <col min="15364" max="15364" width="2.26953125" style="167" customWidth="1"/>
    <col min="15365" max="15365" width="12.6328125" style="167" customWidth="1"/>
    <col min="15366" max="15366" width="8.6328125" style="167" customWidth="1"/>
    <col min="15367" max="15367" width="3.90625" style="167" customWidth="1"/>
    <col min="15368" max="15368" width="3" style="167" bestFit="1" customWidth="1"/>
    <col min="15369" max="15369" width="8.6328125" style="167" customWidth="1"/>
    <col min="15370" max="15370" width="3.90625" style="167" customWidth="1"/>
    <col min="15371" max="15371" width="3" style="167" bestFit="1" customWidth="1"/>
    <col min="15372" max="15372" width="8.6328125" style="167" customWidth="1"/>
    <col min="15373" max="15373" width="3.90625" style="167" customWidth="1"/>
    <col min="15374" max="15374" width="6.26953125" style="167" customWidth="1"/>
    <col min="15375" max="15375" width="10.08984375" style="167" customWidth="1"/>
    <col min="15376" max="15376" width="3.90625" style="167" customWidth="1"/>
    <col min="15377" max="15377" width="3.453125" style="167" customWidth="1"/>
    <col min="15378" max="15619" width="9" style="167"/>
    <col min="15620" max="15620" width="2.26953125" style="167" customWidth="1"/>
    <col min="15621" max="15621" width="12.6328125" style="167" customWidth="1"/>
    <col min="15622" max="15622" width="8.6328125" style="167" customWidth="1"/>
    <col min="15623" max="15623" width="3.90625" style="167" customWidth="1"/>
    <col min="15624" max="15624" width="3" style="167" bestFit="1" customWidth="1"/>
    <col min="15625" max="15625" width="8.6328125" style="167" customWidth="1"/>
    <col min="15626" max="15626" width="3.90625" style="167" customWidth="1"/>
    <col min="15627" max="15627" width="3" style="167" bestFit="1" customWidth="1"/>
    <col min="15628" max="15628" width="8.6328125" style="167" customWidth="1"/>
    <col min="15629" max="15629" width="3.90625" style="167" customWidth="1"/>
    <col min="15630" max="15630" width="6.26953125" style="167" customWidth="1"/>
    <col min="15631" max="15631" width="10.08984375" style="167" customWidth="1"/>
    <col min="15632" max="15632" width="3.90625" style="167" customWidth="1"/>
    <col min="15633" max="15633" width="3.453125" style="167" customWidth="1"/>
    <col min="15634" max="15875" width="9" style="167"/>
    <col min="15876" max="15876" width="2.26953125" style="167" customWidth="1"/>
    <col min="15877" max="15877" width="12.6328125" style="167" customWidth="1"/>
    <col min="15878" max="15878" width="8.6328125" style="167" customWidth="1"/>
    <col min="15879" max="15879" width="3.90625" style="167" customWidth="1"/>
    <col min="15880" max="15880" width="3" style="167" bestFit="1" customWidth="1"/>
    <col min="15881" max="15881" width="8.6328125" style="167" customWidth="1"/>
    <col min="15882" max="15882" width="3.90625" style="167" customWidth="1"/>
    <col min="15883" max="15883" width="3" style="167" bestFit="1" customWidth="1"/>
    <col min="15884" max="15884" width="8.6328125" style="167" customWidth="1"/>
    <col min="15885" max="15885" width="3.90625" style="167" customWidth="1"/>
    <col min="15886" max="15886" width="6.26953125" style="167" customWidth="1"/>
    <col min="15887" max="15887" width="10.08984375" style="167" customWidth="1"/>
    <col min="15888" max="15888" width="3.90625" style="167" customWidth="1"/>
    <col min="15889" max="15889" width="3.453125" style="167" customWidth="1"/>
    <col min="15890" max="16131" width="9" style="167"/>
    <col min="16132" max="16132" width="2.26953125" style="167" customWidth="1"/>
    <col min="16133" max="16133" width="12.6328125" style="167" customWidth="1"/>
    <col min="16134" max="16134" width="8.6328125" style="167" customWidth="1"/>
    <col min="16135" max="16135" width="3.90625" style="167" customWidth="1"/>
    <col min="16136" max="16136" width="3" style="167" bestFit="1" customWidth="1"/>
    <col min="16137" max="16137" width="8.6328125" style="167" customWidth="1"/>
    <col min="16138" max="16138" width="3.90625" style="167" customWidth="1"/>
    <col min="16139" max="16139" width="3" style="167" bestFit="1" customWidth="1"/>
    <col min="16140" max="16140" width="8.6328125" style="167" customWidth="1"/>
    <col min="16141" max="16141" width="3.90625" style="167" customWidth="1"/>
    <col min="16142" max="16142" width="6.26953125" style="167" customWidth="1"/>
    <col min="16143" max="16143" width="10.08984375" style="167" customWidth="1"/>
    <col min="16144" max="16144" width="3.90625" style="167" customWidth="1"/>
    <col min="16145" max="16145" width="3.453125" style="167" customWidth="1"/>
    <col min="16146" max="16384" width="9" style="167"/>
  </cols>
  <sheetData>
    <row r="1" spans="1:18" ht="22.5" customHeight="1" thickBot="1" x14ac:dyDescent="0.25">
      <c r="A1" s="68" t="s">
        <v>84</v>
      </c>
      <c r="B1" s="68"/>
    </row>
    <row r="2" spans="1:18" ht="22.5" customHeight="1" thickBot="1" x14ac:dyDescent="0.25">
      <c r="A2" s="68"/>
      <c r="B2" s="68"/>
      <c r="G2" s="405" t="s">
        <v>477</v>
      </c>
      <c r="H2" s="406"/>
      <c r="I2" s="406"/>
      <c r="J2" s="407"/>
      <c r="K2" s="407"/>
      <c r="L2" s="407"/>
      <c r="M2" s="407"/>
      <c r="N2" s="407"/>
      <c r="O2" s="407"/>
      <c r="P2" s="408"/>
    </row>
    <row r="3" spans="1:18" ht="13.5" customHeight="1" thickBot="1" x14ac:dyDescent="0.25">
      <c r="A3" s="68"/>
      <c r="B3" s="68"/>
    </row>
    <row r="4" spans="1:18" ht="15" customHeight="1" thickTop="1" x14ac:dyDescent="0.2">
      <c r="B4" s="375" t="s">
        <v>220</v>
      </c>
      <c r="C4" s="377" t="s">
        <v>85</v>
      </c>
      <c r="D4" s="378"/>
      <c r="E4" s="381" t="s">
        <v>86</v>
      </c>
      <c r="F4" s="381"/>
      <c r="G4" s="381"/>
      <c r="H4" s="381"/>
      <c r="I4" s="381"/>
      <c r="J4" s="382"/>
      <c r="K4" s="377" t="s">
        <v>218</v>
      </c>
      <c r="L4" s="409"/>
      <c r="M4" s="378"/>
      <c r="N4" s="410" t="s">
        <v>219</v>
      </c>
      <c r="O4" s="412" t="s">
        <v>223</v>
      </c>
      <c r="P4" s="413"/>
    </row>
    <row r="5" spans="1:18" ht="30" customHeight="1" thickBot="1" x14ac:dyDescent="0.25">
      <c r="B5" s="376"/>
      <c r="C5" s="379"/>
      <c r="D5" s="380"/>
      <c r="E5" s="383" t="s">
        <v>87</v>
      </c>
      <c r="F5" s="383"/>
      <c r="G5" s="383"/>
      <c r="H5" s="384" t="s">
        <v>88</v>
      </c>
      <c r="I5" s="385"/>
      <c r="J5" s="386"/>
      <c r="K5" s="69" t="s">
        <v>221</v>
      </c>
      <c r="L5" s="403" t="s">
        <v>222</v>
      </c>
      <c r="M5" s="404"/>
      <c r="N5" s="411"/>
      <c r="O5" s="414"/>
      <c r="P5" s="415"/>
      <c r="R5" s="70" t="s">
        <v>89</v>
      </c>
    </row>
    <row r="6" spans="1:18" ht="25" customHeight="1" x14ac:dyDescent="0.2">
      <c r="B6" s="71" t="s">
        <v>90</v>
      </c>
      <c r="C6" s="35"/>
      <c r="D6" s="72" t="s">
        <v>91</v>
      </c>
      <c r="E6" s="387" t="s">
        <v>92</v>
      </c>
      <c r="F6" s="36"/>
      <c r="G6" s="73" t="s">
        <v>91</v>
      </c>
      <c r="H6" s="389"/>
      <c r="I6" s="390"/>
      <c r="J6" s="391"/>
      <c r="K6" s="397"/>
      <c r="L6" s="74">
        <f>ROUNDDOWN(C6/3,1)</f>
        <v>0</v>
      </c>
      <c r="M6" s="72" t="s">
        <v>91</v>
      </c>
      <c r="N6" s="371"/>
      <c r="O6" s="75">
        <f>L6</f>
        <v>0</v>
      </c>
      <c r="P6" s="76" t="s">
        <v>91</v>
      </c>
      <c r="R6" s="77" t="str">
        <f>IF(C6=F6,"ＯＫ","不突合")</f>
        <v>ＯＫ</v>
      </c>
    </row>
    <row r="7" spans="1:18" ht="25" customHeight="1" x14ac:dyDescent="0.2">
      <c r="B7" s="78" t="s">
        <v>93</v>
      </c>
      <c r="C7" s="37"/>
      <c r="D7" s="79" t="s">
        <v>91</v>
      </c>
      <c r="E7" s="388"/>
      <c r="F7" s="38"/>
      <c r="G7" s="80" t="s">
        <v>91</v>
      </c>
      <c r="H7" s="392"/>
      <c r="I7" s="393"/>
      <c r="J7" s="394"/>
      <c r="K7" s="397"/>
      <c r="L7" s="81">
        <f>ROUNDDOWN(C7/6,1)</f>
        <v>0</v>
      </c>
      <c r="M7" s="79" t="s">
        <v>91</v>
      </c>
      <c r="N7" s="371"/>
      <c r="O7" s="82">
        <f>L7</f>
        <v>0</v>
      </c>
      <c r="P7" s="83" t="s">
        <v>91</v>
      </c>
      <c r="R7" s="77" t="str">
        <f>IF(C7=F7,"ＯＫ","不突合")</f>
        <v>ＯＫ</v>
      </c>
    </row>
    <row r="8" spans="1:18" ht="25" customHeight="1" x14ac:dyDescent="0.2">
      <c r="B8" s="78" t="s">
        <v>94</v>
      </c>
      <c r="C8" s="37"/>
      <c r="D8" s="79" t="s">
        <v>91</v>
      </c>
      <c r="E8" s="388"/>
      <c r="F8" s="38"/>
      <c r="G8" s="80" t="s">
        <v>91</v>
      </c>
      <c r="H8" s="392"/>
      <c r="I8" s="395"/>
      <c r="J8" s="396"/>
      <c r="K8" s="398"/>
      <c r="L8" s="81">
        <f>ROUNDDOWN(C8/6,1)</f>
        <v>0</v>
      </c>
      <c r="M8" s="79" t="s">
        <v>91</v>
      </c>
      <c r="N8" s="372"/>
      <c r="O8" s="82">
        <f>L8</f>
        <v>0</v>
      </c>
      <c r="P8" s="83" t="s">
        <v>91</v>
      </c>
      <c r="R8" s="77" t="str">
        <f>IF(C8=F8,"ＯＫ","不突合")</f>
        <v>ＯＫ</v>
      </c>
    </row>
    <row r="9" spans="1:18" ht="25" customHeight="1" x14ac:dyDescent="0.2">
      <c r="B9" s="78" t="s">
        <v>95</v>
      </c>
      <c r="C9" s="37"/>
      <c r="D9" s="79" t="s">
        <v>91</v>
      </c>
      <c r="E9" s="388" t="s">
        <v>96</v>
      </c>
      <c r="F9" s="38"/>
      <c r="G9" s="80" t="s">
        <v>91</v>
      </c>
      <c r="H9" s="400" t="s">
        <v>97</v>
      </c>
      <c r="I9" s="38"/>
      <c r="J9" s="79" t="s">
        <v>91</v>
      </c>
      <c r="K9" s="84">
        <f>ROUNDUP(C9/25,0)</f>
        <v>0</v>
      </c>
      <c r="L9" s="81">
        <f>ROUNDDOWN(C9/15,1)</f>
        <v>0</v>
      </c>
      <c r="M9" s="79" t="s">
        <v>91</v>
      </c>
      <c r="N9" s="37"/>
      <c r="O9" s="61"/>
      <c r="P9" s="83" t="s">
        <v>91</v>
      </c>
      <c r="R9" s="77" t="str">
        <f>IF(C9=SUM(F9,I9),"ＯＫ","不突合")</f>
        <v>ＯＫ</v>
      </c>
    </row>
    <row r="10" spans="1:18" ht="25" customHeight="1" x14ac:dyDescent="0.2">
      <c r="B10" s="78" t="s">
        <v>98</v>
      </c>
      <c r="C10" s="37"/>
      <c r="D10" s="79" t="s">
        <v>91</v>
      </c>
      <c r="E10" s="388"/>
      <c r="F10" s="38"/>
      <c r="G10" s="80" t="s">
        <v>91</v>
      </c>
      <c r="H10" s="401"/>
      <c r="I10" s="38"/>
      <c r="J10" s="79" t="s">
        <v>91</v>
      </c>
      <c r="K10" s="84">
        <f>ROUNDUP(C10/30,0)</f>
        <v>0</v>
      </c>
      <c r="L10" s="81">
        <f>ROUNDDOWN(C10/25,1)</f>
        <v>0</v>
      </c>
      <c r="M10" s="79" t="s">
        <v>91</v>
      </c>
      <c r="N10" s="37"/>
      <c r="O10" s="82">
        <f>MAX(L10,N10)</f>
        <v>0</v>
      </c>
      <c r="P10" s="83" t="s">
        <v>91</v>
      </c>
      <c r="R10" s="77" t="str">
        <f>IF(C10=SUM(F10,I10),"ＯＫ","不突合")</f>
        <v>ＯＫ</v>
      </c>
    </row>
    <row r="11" spans="1:18" ht="25" customHeight="1" thickBot="1" x14ac:dyDescent="0.25">
      <c r="B11" s="85" t="s">
        <v>99</v>
      </c>
      <c r="C11" s="39"/>
      <c r="D11" s="86" t="s">
        <v>91</v>
      </c>
      <c r="E11" s="399"/>
      <c r="F11" s="40"/>
      <c r="G11" s="87" t="s">
        <v>91</v>
      </c>
      <c r="H11" s="402"/>
      <c r="I11" s="40"/>
      <c r="J11" s="86" t="s">
        <v>91</v>
      </c>
      <c r="K11" s="88">
        <f>ROUNDUP(C11/30,0)</f>
        <v>0</v>
      </c>
      <c r="L11" s="89">
        <f>ROUNDDOWN(C11/25,1)</f>
        <v>0</v>
      </c>
      <c r="M11" s="86" t="s">
        <v>91</v>
      </c>
      <c r="N11" s="39"/>
      <c r="O11" s="90">
        <f>MAX(L11,N11)</f>
        <v>0</v>
      </c>
      <c r="P11" s="91" t="s">
        <v>91</v>
      </c>
      <c r="R11" s="77" t="str">
        <f>IF(C11=SUM(F11,I11),"ＯＫ","不突合")</f>
        <v>ＯＫ</v>
      </c>
    </row>
    <row r="12" spans="1:18" ht="25" customHeight="1" thickBot="1" x14ac:dyDescent="0.25">
      <c r="B12" s="92" t="s">
        <v>100</v>
      </c>
      <c r="C12" s="93">
        <f>SUM(C6:C11)</f>
        <v>0</v>
      </c>
      <c r="D12" s="94" t="s">
        <v>91</v>
      </c>
      <c r="E12" s="95"/>
      <c r="F12" s="95">
        <f>SUM(F6:F11)</f>
        <v>0</v>
      </c>
      <c r="G12" s="96" t="s">
        <v>91</v>
      </c>
      <c r="H12" s="97"/>
      <c r="I12" s="95">
        <f>SUM(I9:I11)</f>
        <v>0</v>
      </c>
      <c r="J12" s="94" t="s">
        <v>91</v>
      </c>
      <c r="K12" s="98">
        <f>SUM(K9:K11)</f>
        <v>0</v>
      </c>
      <c r="L12" s="97">
        <f>ROUND(SUM(L6:L11),0)</f>
        <v>0</v>
      </c>
      <c r="M12" s="94" t="s">
        <v>91</v>
      </c>
      <c r="N12" s="99">
        <f>SUM(N9:N11)</f>
        <v>0</v>
      </c>
      <c r="O12" s="100">
        <f>ROUND(SUM(O6:O11),0)</f>
        <v>0</v>
      </c>
      <c r="P12" s="101" t="s">
        <v>91</v>
      </c>
    </row>
    <row r="14" spans="1:18" ht="353.25" customHeight="1" x14ac:dyDescent="0.2">
      <c r="A14" s="373" t="s">
        <v>482</v>
      </c>
      <c r="B14" s="374"/>
      <c r="C14" s="374"/>
      <c r="D14" s="374"/>
      <c r="E14" s="374"/>
      <c r="F14" s="374"/>
      <c r="G14" s="374"/>
      <c r="H14" s="374"/>
      <c r="I14" s="374"/>
      <c r="J14" s="374"/>
      <c r="K14" s="374"/>
      <c r="L14" s="374"/>
      <c r="M14" s="374"/>
      <c r="N14" s="374"/>
      <c r="O14" s="374"/>
      <c r="P14" s="374"/>
    </row>
  </sheetData>
  <sheetProtection formatCells="0" selectLockedCells="1"/>
  <mergeCells count="18">
    <mergeCell ref="G2:I2"/>
    <mergeCell ref="J2:P2"/>
    <mergeCell ref="K4:M4"/>
    <mergeCell ref="N4:N5"/>
    <mergeCell ref="O4:P5"/>
    <mergeCell ref="N6:N8"/>
    <mergeCell ref="A14:P14"/>
    <mergeCell ref="B4:B5"/>
    <mergeCell ref="C4:D5"/>
    <mergeCell ref="E4:J4"/>
    <mergeCell ref="E5:G5"/>
    <mergeCell ref="H5:J5"/>
    <mergeCell ref="E6:E8"/>
    <mergeCell ref="H6:J8"/>
    <mergeCell ref="K6:K8"/>
    <mergeCell ref="E9:E11"/>
    <mergeCell ref="H9:H11"/>
    <mergeCell ref="L5:M5"/>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3"/>
  <sheetViews>
    <sheetView view="pageBreakPreview" topLeftCell="A19" zoomScaleNormal="100" zoomScaleSheetLayoutView="100" workbookViewId="0">
      <selection activeCell="H5" sqref="H5"/>
    </sheetView>
  </sheetViews>
  <sheetFormatPr defaultColWidth="4.453125" defaultRowHeight="13" x14ac:dyDescent="0.2"/>
  <cols>
    <col min="1" max="1" width="4.453125" customWidth="1"/>
    <col min="2" max="2" width="6.6328125" customWidth="1"/>
    <col min="11" max="11" width="4.453125" customWidth="1"/>
    <col min="13" max="13" width="6.6328125" customWidth="1"/>
  </cols>
  <sheetData>
    <row r="1" spans="1:19" ht="21.75" customHeight="1" x14ac:dyDescent="0.2">
      <c r="A1" s="216" t="s">
        <v>236</v>
      </c>
      <c r="B1" s="216"/>
      <c r="C1" s="216"/>
    </row>
    <row r="2" spans="1:19" s="1" customFormat="1" ht="16.5" customHeight="1" x14ac:dyDescent="0.2">
      <c r="G2" s="1045" t="s">
        <v>140</v>
      </c>
      <c r="H2" s="1045"/>
      <c r="I2" s="1045"/>
      <c r="J2" s="1044"/>
      <c r="K2" s="1044"/>
      <c r="L2" s="1044"/>
      <c r="M2" s="1044"/>
      <c r="N2" s="1044"/>
      <c r="O2" s="1044"/>
      <c r="P2" s="1044"/>
      <c r="Q2" s="1044"/>
      <c r="R2" s="1044"/>
      <c r="S2" s="1044"/>
    </row>
    <row r="3" spans="1:19" ht="16.5" customHeight="1" x14ac:dyDescent="0.2"/>
    <row r="4" spans="1:19" ht="16.5" customHeight="1" thickBot="1" x14ac:dyDescent="0.25">
      <c r="A4" t="s">
        <v>304</v>
      </c>
    </row>
    <row r="5" spans="1:19" ht="16.5" customHeight="1" x14ac:dyDescent="0.2">
      <c r="A5" s="976" t="s">
        <v>265</v>
      </c>
      <c r="B5" s="977"/>
      <c r="C5" s="1029"/>
      <c r="D5" s="977" t="s">
        <v>266</v>
      </c>
      <c r="E5" s="977"/>
      <c r="F5" s="1029"/>
      <c r="G5" s="303"/>
      <c r="H5" s="243"/>
      <c r="I5" s="303" t="s">
        <v>269</v>
      </c>
      <c r="J5" s="243"/>
      <c r="K5" s="303" t="s">
        <v>270</v>
      </c>
      <c r="L5" s="303" t="s">
        <v>185</v>
      </c>
      <c r="M5" s="243"/>
      <c r="N5" s="303" t="s">
        <v>269</v>
      </c>
      <c r="O5" s="243"/>
      <c r="P5" s="303" t="s">
        <v>270</v>
      </c>
      <c r="Q5" s="303"/>
      <c r="R5" s="303"/>
      <c r="S5" s="304"/>
    </row>
    <row r="6" spans="1:19" ht="16.5" customHeight="1" x14ac:dyDescent="0.2">
      <c r="A6" s="978"/>
      <c r="B6" s="979"/>
      <c r="C6" s="1030"/>
      <c r="D6" s="979" t="s">
        <v>267</v>
      </c>
      <c r="E6" s="979"/>
      <c r="F6" s="1030"/>
      <c r="G6" s="305"/>
      <c r="H6" s="244"/>
      <c r="I6" s="305" t="s">
        <v>269</v>
      </c>
      <c r="J6" s="244"/>
      <c r="K6" s="305" t="s">
        <v>270</v>
      </c>
      <c r="L6" s="305" t="s">
        <v>185</v>
      </c>
      <c r="M6" s="244"/>
      <c r="N6" s="305" t="s">
        <v>269</v>
      </c>
      <c r="O6" s="244"/>
      <c r="P6" s="305" t="s">
        <v>270</v>
      </c>
      <c r="Q6" s="305"/>
      <c r="R6" s="305"/>
      <c r="S6" s="306"/>
    </row>
    <row r="7" spans="1:19" ht="16.5" customHeight="1" x14ac:dyDescent="0.2">
      <c r="A7" s="978"/>
      <c r="B7" s="979"/>
      <c r="C7" s="1030"/>
      <c r="D7" s="979" t="s">
        <v>271</v>
      </c>
      <c r="E7" s="979"/>
      <c r="F7" s="1030"/>
      <c r="G7" s="305"/>
      <c r="H7" s="244"/>
      <c r="I7" s="305" t="s">
        <v>269</v>
      </c>
      <c r="J7" s="244"/>
      <c r="K7" s="305" t="s">
        <v>270</v>
      </c>
      <c r="L7" s="305" t="s">
        <v>185</v>
      </c>
      <c r="M7" s="244"/>
      <c r="N7" s="305" t="s">
        <v>269</v>
      </c>
      <c r="O7" s="244"/>
      <c r="P7" s="305" t="s">
        <v>270</v>
      </c>
      <c r="Q7" s="305"/>
      <c r="R7" s="305"/>
      <c r="S7" s="306"/>
    </row>
    <row r="8" spans="1:19" ht="16.5" customHeight="1" x14ac:dyDescent="0.2">
      <c r="A8" s="1052" t="s">
        <v>286</v>
      </c>
      <c r="B8" s="468"/>
      <c r="C8" s="468"/>
      <c r="D8" s="468"/>
      <c r="E8" s="468"/>
      <c r="F8" s="791"/>
      <c r="G8" s="305"/>
      <c r="H8" s="244"/>
      <c r="I8" s="305" t="s">
        <v>287</v>
      </c>
      <c r="J8" s="244"/>
      <c r="K8" s="305" t="s">
        <v>133</v>
      </c>
      <c r="L8" s="305"/>
      <c r="M8" s="305"/>
      <c r="N8" s="305"/>
      <c r="O8" s="305"/>
      <c r="P8" s="305"/>
      <c r="Q8" s="305"/>
      <c r="R8" s="305"/>
      <c r="S8" s="306"/>
    </row>
    <row r="9" spans="1:19" ht="16.5" customHeight="1" x14ac:dyDescent="0.2">
      <c r="A9" s="1053"/>
      <c r="B9" s="470"/>
      <c r="C9" s="470"/>
      <c r="D9" s="470"/>
      <c r="E9" s="470"/>
      <c r="F9" s="1054"/>
      <c r="G9" s="1006" t="s">
        <v>273</v>
      </c>
      <c r="H9" s="1006"/>
      <c r="I9" s="1006"/>
      <c r="J9" s="1006"/>
      <c r="K9" s="1006"/>
      <c r="L9" s="1006"/>
      <c r="M9" s="1006"/>
      <c r="N9" s="1006"/>
      <c r="O9" s="1006"/>
      <c r="P9" s="1006"/>
      <c r="Q9" s="1006"/>
      <c r="R9" s="1006"/>
      <c r="S9" s="1007"/>
    </row>
    <row r="10" spans="1:19" ht="16.5" customHeight="1" x14ac:dyDescent="0.2">
      <c r="A10" s="488"/>
      <c r="B10" s="489"/>
      <c r="C10" s="489"/>
      <c r="D10" s="489"/>
      <c r="E10" s="489"/>
      <c r="F10" s="745"/>
      <c r="G10" s="1006"/>
      <c r="H10" s="1006"/>
      <c r="I10" s="1006"/>
      <c r="J10" s="1006"/>
      <c r="K10" s="1006"/>
      <c r="L10" s="1006"/>
      <c r="M10" s="1006"/>
      <c r="N10" s="1006"/>
      <c r="O10" s="1006"/>
      <c r="P10" s="1006"/>
      <c r="Q10" s="1006"/>
      <c r="R10" s="1006"/>
      <c r="S10" s="1007"/>
    </row>
    <row r="11" spans="1:19" ht="16.5" customHeight="1" x14ac:dyDescent="0.2">
      <c r="A11" s="1048" t="s">
        <v>272</v>
      </c>
      <c r="B11" s="1049"/>
      <c r="C11" s="1049"/>
      <c r="D11" s="1049"/>
      <c r="E11" s="1049"/>
      <c r="F11" s="1050"/>
      <c r="G11" s="305"/>
      <c r="H11" s="244"/>
      <c r="I11" s="305" t="s">
        <v>269</v>
      </c>
      <c r="J11" s="244"/>
      <c r="K11" s="305" t="s">
        <v>270</v>
      </c>
      <c r="L11" s="305" t="s">
        <v>185</v>
      </c>
      <c r="M11" s="244"/>
      <c r="N11" s="305" t="s">
        <v>269</v>
      </c>
      <c r="O11" s="244"/>
      <c r="P11" s="305" t="s">
        <v>270</v>
      </c>
      <c r="Q11" s="305"/>
      <c r="R11" s="305"/>
      <c r="S11" s="306"/>
    </row>
    <row r="12" spans="1:19" ht="16.5" customHeight="1" x14ac:dyDescent="0.2">
      <c r="A12" s="1048"/>
      <c r="B12" s="1049"/>
      <c r="C12" s="1049"/>
      <c r="D12" s="1049"/>
      <c r="E12" s="1049"/>
      <c r="F12" s="1050"/>
      <c r="G12" s="1006" t="s">
        <v>273</v>
      </c>
      <c r="H12" s="1006"/>
      <c r="I12" s="1006"/>
      <c r="J12" s="1006"/>
      <c r="K12" s="1006"/>
      <c r="L12" s="1006"/>
      <c r="M12" s="1006"/>
      <c r="N12" s="1006"/>
      <c r="O12" s="1006"/>
      <c r="P12" s="1006"/>
      <c r="Q12" s="1006"/>
      <c r="R12" s="1006"/>
      <c r="S12" s="1007"/>
    </row>
    <row r="13" spans="1:19" ht="16.5" customHeight="1" x14ac:dyDescent="0.2">
      <c r="A13" s="1048"/>
      <c r="B13" s="1049"/>
      <c r="C13" s="1049"/>
      <c r="D13" s="1049"/>
      <c r="E13" s="1049"/>
      <c r="F13" s="1050"/>
      <c r="G13" s="1006"/>
      <c r="H13" s="1006"/>
      <c r="I13" s="1006"/>
      <c r="J13" s="1006"/>
      <c r="K13" s="1006"/>
      <c r="L13" s="1006"/>
      <c r="M13" s="1006"/>
      <c r="N13" s="1006"/>
      <c r="O13" s="1006"/>
      <c r="P13" s="1006"/>
      <c r="Q13" s="1006"/>
      <c r="R13" s="1006"/>
      <c r="S13" s="1007"/>
    </row>
    <row r="14" spans="1:19" ht="16.5" customHeight="1" x14ac:dyDescent="0.2">
      <c r="A14" s="1048" t="s">
        <v>449</v>
      </c>
      <c r="B14" s="1055"/>
      <c r="C14" s="1055"/>
      <c r="D14" s="1055"/>
      <c r="E14" s="1055"/>
      <c r="F14" s="1056"/>
      <c r="G14" s="305"/>
      <c r="H14" s="244"/>
      <c r="I14" s="305" t="s">
        <v>269</v>
      </c>
      <c r="J14" s="244"/>
      <c r="K14" s="305" t="s">
        <v>270</v>
      </c>
      <c r="L14" s="305" t="s">
        <v>185</v>
      </c>
      <c r="M14" s="244"/>
      <c r="N14" s="305" t="s">
        <v>269</v>
      </c>
      <c r="O14" s="244"/>
      <c r="P14" s="305" t="s">
        <v>270</v>
      </c>
      <c r="Q14" s="305"/>
      <c r="R14" s="305"/>
      <c r="S14" s="306"/>
    </row>
    <row r="15" spans="1:19" ht="16.5" customHeight="1" x14ac:dyDescent="0.2">
      <c r="A15" s="1057"/>
      <c r="B15" s="1055"/>
      <c r="C15" s="1055"/>
      <c r="D15" s="1055"/>
      <c r="E15" s="1055"/>
      <c r="F15" s="1056"/>
      <c r="G15" s="1006" t="s">
        <v>273</v>
      </c>
      <c r="H15" s="1006"/>
      <c r="I15" s="1006"/>
      <c r="J15" s="1006"/>
      <c r="K15" s="1006"/>
      <c r="L15" s="1006"/>
      <c r="M15" s="1006"/>
      <c r="N15" s="1006"/>
      <c r="O15" s="1006"/>
      <c r="P15" s="1006"/>
      <c r="Q15" s="1006"/>
      <c r="R15" s="1006"/>
      <c r="S15" s="1007"/>
    </row>
    <row r="16" spans="1:19" ht="16.5" customHeight="1" x14ac:dyDescent="0.2">
      <c r="A16" s="1057"/>
      <c r="B16" s="1055"/>
      <c r="C16" s="1055"/>
      <c r="D16" s="1055"/>
      <c r="E16" s="1055"/>
      <c r="F16" s="1056"/>
      <c r="G16" s="1006"/>
      <c r="H16" s="1006"/>
      <c r="I16" s="1006"/>
      <c r="J16" s="1006"/>
      <c r="K16" s="1006"/>
      <c r="L16" s="1006"/>
      <c r="M16" s="1006"/>
      <c r="N16" s="1006"/>
      <c r="O16" s="1006"/>
      <c r="P16" s="1006"/>
      <c r="Q16" s="1006"/>
      <c r="R16" s="1006"/>
      <c r="S16" s="1007"/>
    </row>
    <row r="17" spans="1:22" ht="16.5" customHeight="1" x14ac:dyDescent="0.2">
      <c r="A17" s="1048" t="s">
        <v>274</v>
      </c>
      <c r="B17" s="1049"/>
      <c r="C17" s="1050"/>
      <c r="D17" s="979" t="s">
        <v>268</v>
      </c>
      <c r="E17" s="979"/>
      <c r="F17" s="1030"/>
      <c r="G17" s="305"/>
      <c r="H17" s="244"/>
      <c r="I17" s="305" t="s">
        <v>137</v>
      </c>
      <c r="J17" s="244"/>
      <c r="K17" s="305" t="s">
        <v>133</v>
      </c>
      <c r="L17" s="305" t="s">
        <v>185</v>
      </c>
      <c r="M17" s="244"/>
      <c r="N17" s="305" t="s">
        <v>137</v>
      </c>
      <c r="O17" s="244"/>
      <c r="P17" s="305" t="s">
        <v>133</v>
      </c>
      <c r="Q17" s="305"/>
      <c r="R17" s="305"/>
      <c r="S17" s="306"/>
    </row>
    <row r="18" spans="1:22" ht="16.5" customHeight="1" x14ac:dyDescent="0.2">
      <c r="A18" s="1048"/>
      <c r="B18" s="1049"/>
      <c r="C18" s="1050"/>
      <c r="D18" s="979"/>
      <c r="E18" s="979"/>
      <c r="F18" s="1030"/>
      <c r="G18" s="1006" t="s">
        <v>273</v>
      </c>
      <c r="H18" s="1006"/>
      <c r="I18" s="1006"/>
      <c r="J18" s="1006"/>
      <c r="K18" s="1006"/>
      <c r="L18" s="1006"/>
      <c r="M18" s="1006"/>
      <c r="N18" s="1006"/>
      <c r="O18" s="1006"/>
      <c r="P18" s="1006"/>
      <c r="Q18" s="1006"/>
      <c r="R18" s="1006"/>
      <c r="S18" s="1007"/>
    </row>
    <row r="19" spans="1:22" ht="16.5" customHeight="1" x14ac:dyDescent="0.2">
      <c r="A19" s="1048"/>
      <c r="B19" s="1049"/>
      <c r="C19" s="1050"/>
      <c r="D19" s="979"/>
      <c r="E19" s="979"/>
      <c r="F19" s="1030"/>
      <c r="G19" s="1006"/>
      <c r="H19" s="1006"/>
      <c r="I19" s="1006"/>
      <c r="J19" s="1006"/>
      <c r="K19" s="1006"/>
      <c r="L19" s="1006"/>
      <c r="M19" s="1006"/>
      <c r="N19" s="1006"/>
      <c r="O19" s="1006"/>
      <c r="P19" s="1006"/>
      <c r="Q19" s="1006"/>
      <c r="R19" s="1006"/>
      <c r="S19" s="1007"/>
    </row>
    <row r="20" spans="1:22" ht="16.5" customHeight="1" x14ac:dyDescent="0.2">
      <c r="A20" s="1048"/>
      <c r="B20" s="1049"/>
      <c r="C20" s="1050"/>
      <c r="D20" s="979" t="s">
        <v>275</v>
      </c>
      <c r="E20" s="979"/>
      <c r="F20" s="1030"/>
      <c r="G20" s="305"/>
      <c r="H20" s="244"/>
      <c r="I20" s="305" t="s">
        <v>137</v>
      </c>
      <c r="J20" s="244"/>
      <c r="K20" s="305" t="s">
        <v>133</v>
      </c>
      <c r="L20" s="305" t="s">
        <v>185</v>
      </c>
      <c r="M20" s="244"/>
      <c r="N20" s="305" t="s">
        <v>137</v>
      </c>
      <c r="O20" s="244"/>
      <c r="P20" s="305" t="s">
        <v>133</v>
      </c>
      <c r="Q20" s="305"/>
      <c r="R20" s="305"/>
      <c r="S20" s="306"/>
    </row>
    <row r="21" spans="1:22" ht="16.5" customHeight="1" x14ac:dyDescent="0.2">
      <c r="A21" s="1048"/>
      <c r="B21" s="1049"/>
      <c r="C21" s="1050"/>
      <c r="D21" s="979"/>
      <c r="E21" s="979"/>
      <c r="F21" s="1030"/>
      <c r="G21" s="1006" t="s">
        <v>273</v>
      </c>
      <c r="H21" s="1006"/>
      <c r="I21" s="1006"/>
      <c r="J21" s="1006"/>
      <c r="K21" s="1006"/>
      <c r="L21" s="1006"/>
      <c r="M21" s="1006"/>
      <c r="N21" s="1006"/>
      <c r="O21" s="1006"/>
      <c r="P21" s="1006"/>
      <c r="Q21" s="1006"/>
      <c r="R21" s="1006"/>
      <c r="S21" s="1007"/>
    </row>
    <row r="22" spans="1:22" ht="16.5" customHeight="1" x14ac:dyDescent="0.2">
      <c r="A22" s="1048"/>
      <c r="B22" s="1049"/>
      <c r="C22" s="1050"/>
      <c r="D22" s="979"/>
      <c r="E22" s="979"/>
      <c r="F22" s="1030"/>
      <c r="G22" s="1006"/>
      <c r="H22" s="1006"/>
      <c r="I22" s="1006"/>
      <c r="J22" s="1006"/>
      <c r="K22" s="1006"/>
      <c r="L22" s="1006"/>
      <c r="M22" s="1006"/>
      <c r="N22" s="1006"/>
      <c r="O22" s="1006"/>
      <c r="P22" s="1006"/>
      <c r="Q22" s="1006"/>
      <c r="R22" s="1006"/>
      <c r="S22" s="1007"/>
    </row>
    <row r="23" spans="1:22" ht="16.5" customHeight="1" x14ac:dyDescent="0.2">
      <c r="A23" s="1048"/>
      <c r="B23" s="1049"/>
      <c r="C23" s="1050"/>
      <c r="D23" s="979" t="s">
        <v>276</v>
      </c>
      <c r="E23" s="979"/>
      <c r="F23" s="1030"/>
      <c r="G23" s="305"/>
      <c r="H23" s="244"/>
      <c r="I23" s="305" t="s">
        <v>137</v>
      </c>
      <c r="J23" s="244"/>
      <c r="K23" s="305" t="s">
        <v>133</v>
      </c>
      <c r="L23" s="305" t="s">
        <v>185</v>
      </c>
      <c r="M23" s="244"/>
      <c r="N23" s="305" t="s">
        <v>137</v>
      </c>
      <c r="O23" s="244"/>
      <c r="P23" s="305" t="s">
        <v>133</v>
      </c>
      <c r="Q23" s="305"/>
      <c r="R23" s="305"/>
      <c r="S23" s="306"/>
    </row>
    <row r="24" spans="1:22" ht="16.5" customHeight="1" x14ac:dyDescent="0.2">
      <c r="A24" s="1048"/>
      <c r="B24" s="1049"/>
      <c r="C24" s="1050"/>
      <c r="D24" s="979"/>
      <c r="E24" s="979"/>
      <c r="F24" s="1030"/>
      <c r="G24" s="1006" t="s">
        <v>273</v>
      </c>
      <c r="H24" s="1006"/>
      <c r="I24" s="1006"/>
      <c r="J24" s="1006"/>
      <c r="K24" s="1006"/>
      <c r="L24" s="1006"/>
      <c r="M24" s="1006"/>
      <c r="N24" s="1006"/>
      <c r="O24" s="1006"/>
      <c r="P24" s="1006"/>
      <c r="Q24" s="1006"/>
      <c r="R24" s="1006"/>
      <c r="S24" s="1007"/>
    </row>
    <row r="25" spans="1:22" ht="16.5" customHeight="1" thickBot="1" x14ac:dyDescent="0.25">
      <c r="A25" s="1051"/>
      <c r="B25" s="747"/>
      <c r="C25" s="748"/>
      <c r="D25" s="971"/>
      <c r="E25" s="971"/>
      <c r="F25" s="1047"/>
      <c r="G25" s="1042"/>
      <c r="H25" s="1042"/>
      <c r="I25" s="1042"/>
      <c r="J25" s="1042"/>
      <c r="K25" s="1042"/>
      <c r="L25" s="1042"/>
      <c r="M25" s="1042"/>
      <c r="N25" s="1042"/>
      <c r="O25" s="1042"/>
      <c r="P25" s="1042"/>
      <c r="Q25" s="1042"/>
      <c r="R25" s="1042"/>
      <c r="S25" s="1043"/>
    </row>
    <row r="26" spans="1:22" ht="16.5" customHeight="1" x14ac:dyDescent="0.2">
      <c r="A26" s="1021" t="s">
        <v>373</v>
      </c>
      <c r="B26" s="1017"/>
      <c r="C26" s="1017"/>
      <c r="D26" s="1017" t="s">
        <v>410</v>
      </c>
      <c r="E26" s="1017"/>
      <c r="F26" s="1017"/>
      <c r="G26" s="989" t="s">
        <v>399</v>
      </c>
      <c r="H26" s="989"/>
      <c r="I26" s="989"/>
      <c r="J26" s="989"/>
      <c r="K26" s="989"/>
      <c r="L26" s="989"/>
      <c r="M26" s="989"/>
      <c r="N26" s="989"/>
      <c r="O26" s="989"/>
      <c r="P26" s="989"/>
      <c r="Q26" s="989"/>
      <c r="R26" s="986" t="s">
        <v>405</v>
      </c>
      <c r="S26" s="987"/>
    </row>
    <row r="27" spans="1:22" ht="28.5" customHeight="1" x14ac:dyDescent="0.2">
      <c r="A27" s="1022"/>
      <c r="B27" s="1018"/>
      <c r="C27" s="1018"/>
      <c r="D27" s="1018"/>
      <c r="E27" s="1018"/>
      <c r="F27" s="1018"/>
      <c r="G27" s="1025" t="s">
        <v>409</v>
      </c>
      <c r="H27" s="1026"/>
      <c r="I27" s="1026"/>
      <c r="J27" s="1026"/>
      <c r="K27" s="1026"/>
      <c r="L27" s="1026"/>
      <c r="M27" s="1026"/>
      <c r="N27" s="1026"/>
      <c r="O27" s="1026"/>
      <c r="P27" s="1026"/>
      <c r="Q27" s="1027"/>
      <c r="R27" s="1019"/>
      <c r="S27" s="1020"/>
    </row>
    <row r="28" spans="1:22" ht="56.25" customHeight="1" thickBot="1" x14ac:dyDescent="0.25">
      <c r="A28" s="966"/>
      <c r="B28" s="967"/>
      <c r="C28" s="967"/>
      <c r="D28" s="967" t="s">
        <v>411</v>
      </c>
      <c r="E28" s="967"/>
      <c r="F28" s="967"/>
      <c r="G28" s="1023"/>
      <c r="H28" s="1023"/>
      <c r="I28" s="1023"/>
      <c r="J28" s="1023"/>
      <c r="K28" s="1023"/>
      <c r="L28" s="1023"/>
      <c r="M28" s="1023"/>
      <c r="N28" s="1023"/>
      <c r="O28" s="1023"/>
      <c r="P28" s="1023"/>
      <c r="Q28" s="1023"/>
      <c r="R28" s="1023"/>
      <c r="S28" s="1024"/>
    </row>
    <row r="29" spans="1:22" ht="16.5" customHeight="1" x14ac:dyDescent="0.2">
      <c r="A29" s="307"/>
      <c r="B29" s="307"/>
      <c r="C29" s="307"/>
      <c r="D29" s="307"/>
      <c r="E29" s="307"/>
      <c r="F29" s="307"/>
      <c r="G29" s="308"/>
      <c r="H29" s="308"/>
      <c r="I29" s="308"/>
      <c r="J29" s="308"/>
      <c r="K29" s="308"/>
      <c r="L29" s="308"/>
      <c r="M29" s="308"/>
      <c r="N29" s="308"/>
      <c r="O29" s="308"/>
      <c r="P29" s="308"/>
      <c r="Q29" s="308"/>
      <c r="R29" s="309"/>
      <c r="S29" s="309"/>
    </row>
    <row r="30" spans="1:22" ht="16.5" customHeight="1" thickBot="1" x14ac:dyDescent="0.25">
      <c r="A30" t="s">
        <v>308</v>
      </c>
    </row>
    <row r="31" spans="1:22" ht="16.5" customHeight="1" x14ac:dyDescent="0.2">
      <c r="A31" s="1032" t="s">
        <v>238</v>
      </c>
      <c r="B31" s="1033"/>
      <c r="C31" s="1033"/>
      <c r="D31" s="1033"/>
      <c r="E31" s="1033"/>
      <c r="F31" s="1033"/>
      <c r="G31" s="1033"/>
      <c r="H31" s="1033"/>
      <c r="I31" s="1033"/>
      <c r="J31" s="1033"/>
      <c r="K31" s="1034"/>
      <c r="L31" s="485" t="s">
        <v>237</v>
      </c>
      <c r="M31" s="486"/>
      <c r="N31" s="486"/>
      <c r="O31" s="486"/>
      <c r="P31" s="486"/>
      <c r="Q31" s="486"/>
      <c r="R31" s="486"/>
      <c r="S31" s="486"/>
      <c r="T31" s="486"/>
      <c r="U31" s="486"/>
      <c r="V31" s="487"/>
    </row>
    <row r="32" spans="1:22" ht="16.5" customHeight="1" thickBot="1" x14ac:dyDescent="0.25">
      <c r="A32" s="1035" t="s">
        <v>240</v>
      </c>
      <c r="B32" s="1036"/>
      <c r="C32" s="1036"/>
      <c r="D32" s="1036"/>
      <c r="E32" s="1036"/>
      <c r="F32" s="1036"/>
      <c r="G32" s="1036"/>
      <c r="H32" s="1036"/>
      <c r="I32" s="1036"/>
      <c r="J32" s="1036"/>
      <c r="K32" s="1037"/>
      <c r="L32" s="715" t="s">
        <v>239</v>
      </c>
      <c r="M32" s="716"/>
      <c r="N32" s="716"/>
      <c r="O32" s="716"/>
      <c r="P32" s="716"/>
      <c r="Q32" s="716"/>
      <c r="R32" s="716"/>
      <c r="S32" s="716"/>
      <c r="T32" s="716"/>
      <c r="U32" s="716"/>
      <c r="V32" s="1031"/>
    </row>
    <row r="33" spans="1:22" ht="16.5" customHeight="1" x14ac:dyDescent="0.2">
      <c r="A33" s="1038" t="s">
        <v>242</v>
      </c>
      <c r="B33" s="418"/>
      <c r="C33" s="793"/>
      <c r="D33" s="924" t="s">
        <v>242</v>
      </c>
      <c r="E33" s="418"/>
      <c r="F33" s="418"/>
      <c r="G33" s="418"/>
      <c r="H33" s="418"/>
      <c r="I33" s="418"/>
      <c r="J33" s="418"/>
      <c r="K33" s="925"/>
      <c r="L33" s="351" t="s">
        <v>263</v>
      </c>
      <c r="M33" s="245"/>
      <c r="N33" s="335" t="s">
        <v>262</v>
      </c>
      <c r="O33" s="1039" t="s">
        <v>241</v>
      </c>
      <c r="P33" s="1040"/>
      <c r="Q33" s="1040"/>
      <c r="R33" s="1040"/>
      <c r="S33" s="1040"/>
      <c r="T33" s="1040"/>
      <c r="U33" s="1040"/>
      <c r="V33" s="1041"/>
    </row>
    <row r="34" spans="1:22" ht="30" customHeight="1" x14ac:dyDescent="0.2">
      <c r="A34" s="334" t="s">
        <v>263</v>
      </c>
      <c r="B34" s="246"/>
      <c r="C34" s="328" t="s">
        <v>262</v>
      </c>
      <c r="D34" s="1008" t="s">
        <v>244</v>
      </c>
      <c r="E34" s="826"/>
      <c r="F34" s="826"/>
      <c r="G34" s="826"/>
      <c r="H34" s="826"/>
      <c r="I34" s="826"/>
      <c r="J34" s="826"/>
      <c r="K34" s="827"/>
      <c r="L34" s="334" t="s">
        <v>263</v>
      </c>
      <c r="M34" s="246"/>
      <c r="N34" s="328" t="s">
        <v>262</v>
      </c>
      <c r="O34" s="1008" t="s">
        <v>243</v>
      </c>
      <c r="P34" s="826"/>
      <c r="Q34" s="826"/>
      <c r="R34" s="826"/>
      <c r="S34" s="826"/>
      <c r="T34" s="826"/>
      <c r="U34" s="826"/>
      <c r="V34" s="827"/>
    </row>
    <row r="35" spans="1:22" ht="16.5" customHeight="1" x14ac:dyDescent="0.2">
      <c r="A35" s="334" t="s">
        <v>263</v>
      </c>
      <c r="B35" s="246"/>
      <c r="C35" s="328" t="s">
        <v>262</v>
      </c>
      <c r="D35" s="1008" t="s">
        <v>246</v>
      </c>
      <c r="E35" s="826"/>
      <c r="F35" s="826"/>
      <c r="G35" s="826"/>
      <c r="H35" s="826"/>
      <c r="I35" s="826"/>
      <c r="J35" s="826"/>
      <c r="K35" s="827"/>
      <c r="L35" s="334" t="s">
        <v>263</v>
      </c>
      <c r="M35" s="246"/>
      <c r="N35" s="328" t="s">
        <v>262</v>
      </c>
      <c r="O35" s="1008" t="s">
        <v>245</v>
      </c>
      <c r="P35" s="826"/>
      <c r="Q35" s="826"/>
      <c r="R35" s="826"/>
      <c r="S35" s="826"/>
      <c r="T35" s="826"/>
      <c r="U35" s="826"/>
      <c r="V35" s="827"/>
    </row>
    <row r="36" spans="1:22" ht="45" customHeight="1" x14ac:dyDescent="0.2">
      <c r="A36" s="334" t="s">
        <v>263</v>
      </c>
      <c r="B36" s="246"/>
      <c r="C36" s="328" t="s">
        <v>262</v>
      </c>
      <c r="D36" s="1008" t="s">
        <v>248</v>
      </c>
      <c r="E36" s="826"/>
      <c r="F36" s="826"/>
      <c r="G36" s="826"/>
      <c r="H36" s="826"/>
      <c r="I36" s="826"/>
      <c r="J36" s="826"/>
      <c r="K36" s="827"/>
      <c r="L36" s="334" t="s">
        <v>263</v>
      </c>
      <c r="M36" s="246"/>
      <c r="N36" s="328" t="s">
        <v>262</v>
      </c>
      <c r="O36" s="1008" t="s">
        <v>247</v>
      </c>
      <c r="P36" s="826"/>
      <c r="Q36" s="826"/>
      <c r="R36" s="826"/>
      <c r="S36" s="826"/>
      <c r="T36" s="826"/>
      <c r="U36" s="826"/>
      <c r="V36" s="827"/>
    </row>
    <row r="37" spans="1:22" ht="45" customHeight="1" x14ac:dyDescent="0.2">
      <c r="A37" s="334" t="s">
        <v>263</v>
      </c>
      <c r="B37" s="246"/>
      <c r="C37" s="328" t="s">
        <v>262</v>
      </c>
      <c r="D37" s="1008" t="s">
        <v>250</v>
      </c>
      <c r="E37" s="826"/>
      <c r="F37" s="826"/>
      <c r="G37" s="826"/>
      <c r="H37" s="826"/>
      <c r="I37" s="826"/>
      <c r="J37" s="826"/>
      <c r="K37" s="827"/>
      <c r="L37" s="334" t="s">
        <v>263</v>
      </c>
      <c r="M37" s="246"/>
      <c r="N37" s="328" t="s">
        <v>262</v>
      </c>
      <c r="O37" s="1008" t="s">
        <v>249</v>
      </c>
      <c r="P37" s="826"/>
      <c r="Q37" s="826"/>
      <c r="R37" s="826"/>
      <c r="S37" s="826"/>
      <c r="T37" s="826"/>
      <c r="U37" s="826"/>
      <c r="V37" s="827"/>
    </row>
    <row r="38" spans="1:22" ht="30" customHeight="1" x14ac:dyDescent="0.2">
      <c r="A38" s="334" t="s">
        <v>263</v>
      </c>
      <c r="B38" s="246"/>
      <c r="C38" s="328" t="s">
        <v>262</v>
      </c>
      <c r="D38" s="1008" t="s">
        <v>252</v>
      </c>
      <c r="E38" s="826"/>
      <c r="F38" s="826"/>
      <c r="G38" s="826"/>
      <c r="H38" s="826"/>
      <c r="I38" s="826"/>
      <c r="J38" s="826"/>
      <c r="K38" s="827"/>
      <c r="L38" s="334" t="s">
        <v>263</v>
      </c>
      <c r="M38" s="246"/>
      <c r="N38" s="328" t="s">
        <v>262</v>
      </c>
      <c r="O38" s="1008" t="s">
        <v>251</v>
      </c>
      <c r="P38" s="826"/>
      <c r="Q38" s="826"/>
      <c r="R38" s="826"/>
      <c r="S38" s="826"/>
      <c r="T38" s="826"/>
      <c r="U38" s="826"/>
      <c r="V38" s="827"/>
    </row>
    <row r="39" spans="1:22" ht="30" customHeight="1" x14ac:dyDescent="0.2">
      <c r="A39" s="334" t="s">
        <v>263</v>
      </c>
      <c r="B39" s="246"/>
      <c r="C39" s="328" t="s">
        <v>262</v>
      </c>
      <c r="D39" s="1008" t="s">
        <v>254</v>
      </c>
      <c r="E39" s="826"/>
      <c r="F39" s="826"/>
      <c r="G39" s="826"/>
      <c r="H39" s="826"/>
      <c r="I39" s="826"/>
      <c r="J39" s="826"/>
      <c r="K39" s="827"/>
      <c r="L39" s="334" t="s">
        <v>263</v>
      </c>
      <c r="M39" s="246"/>
      <c r="N39" s="328" t="s">
        <v>262</v>
      </c>
      <c r="O39" s="1008" t="s">
        <v>253</v>
      </c>
      <c r="P39" s="826"/>
      <c r="Q39" s="826"/>
      <c r="R39" s="826"/>
      <c r="S39" s="826"/>
      <c r="T39" s="826"/>
      <c r="U39" s="826"/>
      <c r="V39" s="827"/>
    </row>
    <row r="40" spans="1:22" ht="16.5" customHeight="1" x14ac:dyDescent="0.2">
      <c r="A40" s="498" t="s">
        <v>242</v>
      </c>
      <c r="B40" s="499"/>
      <c r="C40" s="500"/>
      <c r="D40" s="1011" t="s">
        <v>242</v>
      </c>
      <c r="E40" s="1012"/>
      <c r="F40" s="1012"/>
      <c r="G40" s="1012"/>
      <c r="H40" s="1012"/>
      <c r="I40" s="1012"/>
      <c r="J40" s="1012"/>
      <c r="K40" s="1013"/>
      <c r="L40" s="334" t="s">
        <v>263</v>
      </c>
      <c r="M40" s="246"/>
      <c r="N40" s="328" t="s">
        <v>262</v>
      </c>
      <c r="O40" s="1008" t="s">
        <v>255</v>
      </c>
      <c r="P40" s="826"/>
      <c r="Q40" s="826"/>
      <c r="R40" s="826"/>
      <c r="S40" s="826"/>
      <c r="T40" s="826"/>
      <c r="U40" s="826"/>
      <c r="V40" s="827"/>
    </row>
    <row r="41" spans="1:22" ht="16.5" customHeight="1" x14ac:dyDescent="0.2">
      <c r="A41" s="498" t="s">
        <v>242</v>
      </c>
      <c r="B41" s="499"/>
      <c r="C41" s="500"/>
      <c r="D41" s="1011" t="s">
        <v>242</v>
      </c>
      <c r="E41" s="1012"/>
      <c r="F41" s="1012"/>
      <c r="G41" s="1012"/>
      <c r="H41" s="1012"/>
      <c r="I41" s="1012"/>
      <c r="J41" s="1012"/>
      <c r="K41" s="1013"/>
      <c r="L41" s="334" t="s">
        <v>263</v>
      </c>
      <c r="M41" s="246"/>
      <c r="N41" s="328" t="s">
        <v>262</v>
      </c>
      <c r="O41" s="1008" t="s">
        <v>256</v>
      </c>
      <c r="P41" s="826"/>
      <c r="Q41" s="826"/>
      <c r="R41" s="826"/>
      <c r="S41" s="826"/>
      <c r="T41" s="826"/>
      <c r="U41" s="826"/>
      <c r="V41" s="827"/>
    </row>
    <row r="42" spans="1:22" ht="16.5" customHeight="1" x14ac:dyDescent="0.2">
      <c r="A42" s="498" t="s">
        <v>242</v>
      </c>
      <c r="B42" s="499"/>
      <c r="C42" s="500"/>
      <c r="D42" s="1011" t="s">
        <v>242</v>
      </c>
      <c r="E42" s="1012"/>
      <c r="F42" s="1012"/>
      <c r="G42" s="1012"/>
      <c r="H42" s="1012"/>
      <c r="I42" s="1012"/>
      <c r="J42" s="1012"/>
      <c r="K42" s="1013"/>
      <c r="L42" s="334" t="s">
        <v>263</v>
      </c>
      <c r="M42" s="246"/>
      <c r="N42" s="328" t="s">
        <v>262</v>
      </c>
      <c r="O42" s="1008" t="s">
        <v>257</v>
      </c>
      <c r="P42" s="826"/>
      <c r="Q42" s="826"/>
      <c r="R42" s="826"/>
      <c r="S42" s="826"/>
      <c r="T42" s="826"/>
      <c r="U42" s="826"/>
      <c r="V42" s="827"/>
    </row>
    <row r="43" spans="1:22" ht="16.5" customHeight="1" x14ac:dyDescent="0.2">
      <c r="A43" s="334" t="s">
        <v>263</v>
      </c>
      <c r="B43" s="246"/>
      <c r="C43" s="328" t="s">
        <v>262</v>
      </c>
      <c r="D43" s="1008" t="s">
        <v>259</v>
      </c>
      <c r="E43" s="826"/>
      <c r="F43" s="826"/>
      <c r="G43" s="826"/>
      <c r="H43" s="826"/>
      <c r="I43" s="826"/>
      <c r="J43" s="826"/>
      <c r="K43" s="827"/>
      <c r="L43" s="334" t="s">
        <v>263</v>
      </c>
      <c r="M43" s="246"/>
      <c r="N43" s="328" t="s">
        <v>262</v>
      </c>
      <c r="O43" s="1008" t="s">
        <v>258</v>
      </c>
      <c r="P43" s="826"/>
      <c r="Q43" s="826"/>
      <c r="R43" s="826"/>
      <c r="S43" s="826"/>
      <c r="T43" s="826"/>
      <c r="U43" s="826"/>
      <c r="V43" s="827"/>
    </row>
    <row r="44" spans="1:22" ht="30" customHeight="1" thickBot="1" x14ac:dyDescent="0.25">
      <c r="A44" s="349" t="s">
        <v>263</v>
      </c>
      <c r="B44" s="247"/>
      <c r="C44" s="339" t="s">
        <v>262</v>
      </c>
      <c r="D44" s="1014" t="s">
        <v>260</v>
      </c>
      <c r="E44" s="1015"/>
      <c r="F44" s="1015"/>
      <c r="G44" s="1015"/>
      <c r="H44" s="1015"/>
      <c r="I44" s="1015"/>
      <c r="J44" s="1015"/>
      <c r="K44" s="1016"/>
      <c r="L44" s="917" t="s">
        <v>242</v>
      </c>
      <c r="M44" s="653"/>
      <c r="N44" s="654"/>
      <c r="O44" s="746" t="s">
        <v>242</v>
      </c>
      <c r="P44" s="1009"/>
      <c r="Q44" s="1009"/>
      <c r="R44" s="1009"/>
      <c r="S44" s="1009"/>
      <c r="T44" s="1009"/>
      <c r="U44" s="1009"/>
      <c r="V44" s="1010"/>
    </row>
    <row r="45" spans="1:22" ht="16.5" customHeight="1" x14ac:dyDescent="0.2">
      <c r="A45" s="906" t="s">
        <v>261</v>
      </c>
      <c r="B45" s="906"/>
      <c r="C45" s="906"/>
      <c r="D45" s="906"/>
      <c r="E45" s="906"/>
      <c r="F45" s="906"/>
      <c r="G45" s="906"/>
      <c r="H45" s="906"/>
      <c r="I45" s="906"/>
      <c r="J45" s="906"/>
      <c r="K45" s="906"/>
      <c r="L45" s="906"/>
      <c r="M45" s="906"/>
      <c r="N45" s="906"/>
      <c r="O45" s="906"/>
      <c r="P45" s="906"/>
      <c r="Q45" s="906"/>
      <c r="R45" s="906"/>
      <c r="S45" s="906"/>
      <c r="T45" s="906"/>
      <c r="U45" s="906"/>
      <c r="V45" s="906"/>
    </row>
    <row r="46" spans="1:22" ht="16.5" customHeight="1" x14ac:dyDescent="0.2">
      <c r="A46" s="1046" t="s">
        <v>264</v>
      </c>
      <c r="B46" s="1046"/>
      <c r="C46" s="1046"/>
      <c r="D46" s="1046"/>
      <c r="E46" s="1046"/>
      <c r="F46" s="1046"/>
      <c r="G46" s="1046"/>
      <c r="H46" s="1046"/>
      <c r="I46" s="1046"/>
      <c r="J46" s="1046"/>
      <c r="K46" s="1046"/>
      <c r="L46" s="1046"/>
      <c r="M46" s="1046"/>
      <c r="N46" s="1046"/>
      <c r="O46" s="1046"/>
      <c r="P46" s="1046"/>
      <c r="Q46" s="1046"/>
      <c r="R46" s="1046"/>
      <c r="S46" s="1046"/>
      <c r="T46" s="1046"/>
      <c r="U46" s="1046"/>
      <c r="V46" s="1046"/>
    </row>
    <row r="47" spans="1:22" ht="16.5" customHeight="1" x14ac:dyDescent="0.2">
      <c r="A47" s="1046"/>
      <c r="B47" s="1046"/>
      <c r="C47" s="1046"/>
      <c r="D47" s="1046"/>
      <c r="E47" s="1046"/>
      <c r="F47" s="1046"/>
      <c r="G47" s="1046"/>
      <c r="H47" s="1046"/>
      <c r="I47" s="1046"/>
      <c r="J47" s="1046"/>
      <c r="K47" s="1046"/>
      <c r="L47" s="1046"/>
      <c r="M47" s="1046"/>
      <c r="N47" s="1046"/>
      <c r="O47" s="1046"/>
      <c r="P47" s="1046"/>
      <c r="Q47" s="1046"/>
      <c r="R47" s="1046"/>
      <c r="S47" s="1046"/>
      <c r="T47" s="1046"/>
      <c r="U47" s="1046"/>
      <c r="V47" s="1046"/>
    </row>
    <row r="48" spans="1:22" ht="16.5" customHeight="1" x14ac:dyDescent="0.2"/>
    <row r="49" spans="1:22" ht="16.5" customHeight="1" thickBot="1" x14ac:dyDescent="0.25">
      <c r="A49" t="s">
        <v>309</v>
      </c>
    </row>
    <row r="50" spans="1:22" ht="59.25" customHeight="1" thickBot="1" x14ac:dyDescent="0.25">
      <c r="A50" s="957"/>
      <c r="B50" s="958"/>
      <c r="C50" s="958"/>
      <c r="D50" s="958"/>
      <c r="E50" s="958"/>
      <c r="F50" s="958"/>
      <c r="G50" s="958"/>
      <c r="H50" s="958"/>
      <c r="I50" s="958"/>
      <c r="J50" s="958"/>
      <c r="K50" s="958"/>
      <c r="L50" s="958"/>
      <c r="M50" s="958"/>
      <c r="N50" s="958"/>
      <c r="O50" s="958"/>
      <c r="P50" s="958"/>
      <c r="Q50" s="958"/>
      <c r="R50" s="958"/>
      <c r="S50" s="958"/>
      <c r="T50" s="958"/>
      <c r="U50" s="958"/>
      <c r="V50" s="959"/>
    </row>
    <row r="51" spans="1:22" ht="16.5" customHeight="1" x14ac:dyDescent="0.2"/>
    <row r="52" spans="1:22" ht="16.5" customHeight="1" thickBot="1" x14ac:dyDescent="0.25">
      <c r="A52" t="s">
        <v>310</v>
      </c>
    </row>
    <row r="53" spans="1:22" ht="16.5" customHeight="1" x14ac:dyDescent="0.2">
      <c r="A53" s="988" t="s">
        <v>305</v>
      </c>
      <c r="B53" s="989"/>
      <c r="C53" s="989"/>
      <c r="D53" s="989"/>
      <c r="E53" s="989" t="s">
        <v>306</v>
      </c>
      <c r="F53" s="989"/>
      <c r="G53" s="989"/>
      <c r="H53" s="989"/>
      <c r="I53" s="989"/>
      <c r="J53" s="989"/>
      <c r="K53" s="989"/>
      <c r="L53" s="989" t="s">
        <v>307</v>
      </c>
      <c r="M53" s="989"/>
      <c r="N53" s="989"/>
      <c r="O53" s="989"/>
      <c r="P53" s="989"/>
      <c r="Q53" s="989"/>
      <c r="R53" s="989"/>
      <c r="S53" s="989"/>
      <c r="T53" s="989"/>
      <c r="U53" s="989"/>
      <c r="V53" s="1028"/>
    </row>
    <row r="54" spans="1:22" ht="16.5" customHeight="1" x14ac:dyDescent="0.2">
      <c r="A54" s="984" t="s">
        <v>315</v>
      </c>
      <c r="B54" s="960"/>
      <c r="C54" s="960"/>
      <c r="D54" s="960"/>
      <c r="E54" s="962"/>
      <c r="F54" s="962"/>
      <c r="G54" s="962"/>
      <c r="H54" s="962"/>
      <c r="I54" s="962"/>
      <c r="J54" s="962"/>
      <c r="K54" s="962"/>
      <c r="L54" s="972"/>
      <c r="M54" s="972"/>
      <c r="N54" s="972"/>
      <c r="O54" s="972"/>
      <c r="P54" s="972"/>
      <c r="Q54" s="972"/>
      <c r="R54" s="972"/>
      <c r="S54" s="972"/>
      <c r="T54" s="972"/>
      <c r="U54" s="972"/>
      <c r="V54" s="973"/>
    </row>
    <row r="55" spans="1:22" ht="16.5" customHeight="1" x14ac:dyDescent="0.2">
      <c r="A55" s="984" t="s">
        <v>316</v>
      </c>
      <c r="B55" s="960"/>
      <c r="C55" s="960"/>
      <c r="D55" s="960"/>
      <c r="E55" s="962"/>
      <c r="F55" s="962"/>
      <c r="G55" s="962"/>
      <c r="H55" s="962"/>
      <c r="I55" s="962"/>
      <c r="J55" s="962"/>
      <c r="K55" s="962"/>
      <c r="L55" s="972"/>
      <c r="M55" s="972"/>
      <c r="N55" s="972"/>
      <c r="O55" s="972"/>
      <c r="P55" s="972"/>
      <c r="Q55" s="972"/>
      <c r="R55" s="972"/>
      <c r="S55" s="972"/>
      <c r="T55" s="972"/>
      <c r="U55" s="972"/>
      <c r="V55" s="973"/>
    </row>
    <row r="56" spans="1:22" ht="16.5" customHeight="1" thickBot="1" x14ac:dyDescent="0.25">
      <c r="A56" s="985" t="s">
        <v>317</v>
      </c>
      <c r="B56" s="817"/>
      <c r="C56" s="817"/>
      <c r="D56" s="817"/>
      <c r="E56" s="955"/>
      <c r="F56" s="955"/>
      <c r="G56" s="955"/>
      <c r="H56" s="955"/>
      <c r="I56" s="955"/>
      <c r="J56" s="955"/>
      <c r="K56" s="955"/>
      <c r="L56" s="968"/>
      <c r="M56" s="968"/>
      <c r="N56" s="968"/>
      <c r="O56" s="968"/>
      <c r="P56" s="968"/>
      <c r="Q56" s="968"/>
      <c r="R56" s="968"/>
      <c r="S56" s="968"/>
      <c r="T56" s="968"/>
      <c r="U56" s="968"/>
      <c r="V56" s="969"/>
    </row>
    <row r="57" spans="1:22" ht="16.5" customHeight="1" x14ac:dyDescent="0.2"/>
    <row r="58" spans="1:22" ht="16.5" customHeight="1" thickBot="1" x14ac:dyDescent="0.25">
      <c r="A58" t="s">
        <v>412</v>
      </c>
    </row>
    <row r="59" spans="1:22" ht="16.5" customHeight="1" x14ac:dyDescent="0.2">
      <c r="A59" s="988" t="s">
        <v>399</v>
      </c>
      <c r="B59" s="989"/>
      <c r="C59" s="989"/>
      <c r="D59" s="989"/>
      <c r="E59" s="989"/>
      <c r="F59" s="989"/>
      <c r="G59" s="989"/>
      <c r="H59" s="989"/>
      <c r="I59" s="989"/>
      <c r="J59" s="989"/>
      <c r="K59" s="989"/>
      <c r="L59" s="989"/>
      <c r="M59" s="989"/>
      <c r="N59" s="989"/>
      <c r="O59" s="989"/>
      <c r="P59" s="989"/>
      <c r="Q59" s="989"/>
      <c r="R59" s="989"/>
      <c r="S59" s="989"/>
      <c r="T59" s="989"/>
      <c r="U59" s="986" t="s">
        <v>405</v>
      </c>
      <c r="V59" s="987"/>
    </row>
    <row r="60" spans="1:22" ht="30" customHeight="1" x14ac:dyDescent="0.2">
      <c r="A60" s="980" t="s">
        <v>374</v>
      </c>
      <c r="B60" s="981"/>
      <c r="C60" s="981"/>
      <c r="D60" s="981"/>
      <c r="E60" s="981"/>
      <c r="F60" s="981"/>
      <c r="G60" s="981"/>
      <c r="H60" s="981"/>
      <c r="I60" s="981"/>
      <c r="J60" s="981"/>
      <c r="K60" s="981"/>
      <c r="L60" s="981"/>
      <c r="M60" s="981"/>
      <c r="N60" s="981"/>
      <c r="O60" s="981"/>
      <c r="P60" s="981"/>
      <c r="Q60" s="981"/>
      <c r="R60" s="981"/>
      <c r="S60" s="981"/>
      <c r="T60" s="981"/>
      <c r="U60" s="962"/>
      <c r="V60" s="963"/>
    </row>
    <row r="61" spans="1:22" ht="30" customHeight="1" x14ac:dyDescent="0.2">
      <c r="A61" s="980" t="s">
        <v>432</v>
      </c>
      <c r="B61" s="981"/>
      <c r="C61" s="981"/>
      <c r="D61" s="981"/>
      <c r="E61" s="981"/>
      <c r="F61" s="981"/>
      <c r="G61" s="981"/>
      <c r="H61" s="981"/>
      <c r="I61" s="981"/>
      <c r="J61" s="981"/>
      <c r="K61" s="981"/>
      <c r="L61" s="981"/>
      <c r="M61" s="981"/>
      <c r="N61" s="981"/>
      <c r="O61" s="981"/>
      <c r="P61" s="981"/>
      <c r="Q61" s="981"/>
      <c r="R61" s="981"/>
      <c r="S61" s="981"/>
      <c r="T61" s="981"/>
      <c r="U61" s="962"/>
      <c r="V61" s="963"/>
    </row>
    <row r="62" spans="1:22" ht="30" customHeight="1" x14ac:dyDescent="0.2">
      <c r="A62" s="980" t="s">
        <v>375</v>
      </c>
      <c r="B62" s="981"/>
      <c r="C62" s="981"/>
      <c r="D62" s="981"/>
      <c r="E62" s="981"/>
      <c r="F62" s="981"/>
      <c r="G62" s="981"/>
      <c r="H62" s="981"/>
      <c r="I62" s="981"/>
      <c r="J62" s="981"/>
      <c r="K62" s="981"/>
      <c r="L62" s="981"/>
      <c r="M62" s="981"/>
      <c r="N62" s="981"/>
      <c r="O62" s="981"/>
      <c r="P62" s="981"/>
      <c r="Q62" s="981"/>
      <c r="R62" s="981"/>
      <c r="S62" s="981"/>
      <c r="T62" s="981"/>
      <c r="U62" s="962"/>
      <c r="V62" s="963"/>
    </row>
    <row r="63" spans="1:22" ht="30" customHeight="1" x14ac:dyDescent="0.2">
      <c r="A63" s="980" t="s">
        <v>376</v>
      </c>
      <c r="B63" s="981"/>
      <c r="C63" s="981"/>
      <c r="D63" s="981"/>
      <c r="E63" s="981"/>
      <c r="F63" s="981"/>
      <c r="G63" s="981"/>
      <c r="H63" s="981"/>
      <c r="I63" s="981"/>
      <c r="J63" s="981"/>
      <c r="K63" s="981"/>
      <c r="L63" s="981"/>
      <c r="M63" s="981"/>
      <c r="N63" s="981"/>
      <c r="O63" s="981"/>
      <c r="P63" s="981"/>
      <c r="Q63" s="981"/>
      <c r="R63" s="981"/>
      <c r="S63" s="981"/>
      <c r="T63" s="981"/>
      <c r="U63" s="962"/>
      <c r="V63" s="963"/>
    </row>
    <row r="64" spans="1:22" ht="30" customHeight="1" x14ac:dyDescent="0.2">
      <c r="A64" s="980" t="s">
        <v>377</v>
      </c>
      <c r="B64" s="981"/>
      <c r="C64" s="981"/>
      <c r="D64" s="981"/>
      <c r="E64" s="981"/>
      <c r="F64" s="981"/>
      <c r="G64" s="981"/>
      <c r="H64" s="981"/>
      <c r="I64" s="981"/>
      <c r="J64" s="981"/>
      <c r="K64" s="981"/>
      <c r="L64" s="981"/>
      <c r="M64" s="981"/>
      <c r="N64" s="981"/>
      <c r="O64" s="981"/>
      <c r="P64" s="981"/>
      <c r="Q64" s="981"/>
      <c r="R64" s="981"/>
      <c r="S64" s="981"/>
      <c r="T64" s="981"/>
      <c r="U64" s="962"/>
      <c r="V64" s="963"/>
    </row>
    <row r="65" spans="1:22" ht="57" customHeight="1" thickBot="1" x14ac:dyDescent="0.25">
      <c r="A65" s="966" t="s">
        <v>411</v>
      </c>
      <c r="B65" s="967"/>
      <c r="C65" s="967"/>
      <c r="D65" s="968"/>
      <c r="E65" s="968"/>
      <c r="F65" s="968"/>
      <c r="G65" s="968"/>
      <c r="H65" s="968"/>
      <c r="I65" s="968"/>
      <c r="J65" s="968"/>
      <c r="K65" s="968"/>
      <c r="L65" s="968"/>
      <c r="M65" s="968"/>
      <c r="N65" s="968"/>
      <c r="O65" s="968"/>
      <c r="P65" s="968"/>
      <c r="Q65" s="968"/>
      <c r="R65" s="968"/>
      <c r="S65" s="968"/>
      <c r="T65" s="968"/>
      <c r="U65" s="968"/>
      <c r="V65" s="969"/>
    </row>
    <row r="66" spans="1:22" ht="16.5" customHeight="1" x14ac:dyDescent="0.2"/>
    <row r="67" spans="1:22" ht="16.5" customHeight="1" x14ac:dyDescent="0.2">
      <c r="A67" t="s">
        <v>413</v>
      </c>
    </row>
    <row r="68" spans="1:22" ht="16.5" customHeight="1" thickBot="1" x14ac:dyDescent="0.25">
      <c r="A68" t="s">
        <v>419</v>
      </c>
    </row>
    <row r="69" spans="1:22" ht="16.5" customHeight="1" x14ac:dyDescent="0.2">
      <c r="A69" s="988" t="s">
        <v>318</v>
      </c>
      <c r="B69" s="989"/>
      <c r="C69" s="989"/>
      <c r="D69" s="989"/>
      <c r="E69" s="974"/>
      <c r="F69" s="974"/>
      <c r="G69" s="974"/>
      <c r="H69" s="974"/>
      <c r="I69" s="974"/>
      <c r="J69" s="974"/>
      <c r="K69" s="974"/>
      <c r="L69" s="974"/>
      <c r="M69" s="974"/>
      <c r="N69" s="974"/>
      <c r="O69" s="975"/>
    </row>
    <row r="70" spans="1:22" ht="16.5" customHeight="1" thickBot="1" x14ac:dyDescent="0.25">
      <c r="A70" s="985" t="s">
        <v>319</v>
      </c>
      <c r="B70" s="817"/>
      <c r="C70" s="817"/>
      <c r="D70" s="817"/>
      <c r="E70" s="968"/>
      <c r="F70" s="968"/>
      <c r="G70" s="968"/>
      <c r="H70" s="968"/>
      <c r="I70" s="968"/>
      <c r="J70" s="968"/>
      <c r="K70" s="968"/>
      <c r="L70" s="968"/>
      <c r="M70" s="968"/>
      <c r="N70" s="968"/>
      <c r="O70" s="969"/>
    </row>
    <row r="71" spans="1:22" ht="16.5" customHeight="1" x14ac:dyDescent="0.2"/>
    <row r="72" spans="1:22" ht="16.5" customHeight="1" thickBot="1" x14ac:dyDescent="0.25">
      <c r="A72" t="s">
        <v>420</v>
      </c>
    </row>
    <row r="73" spans="1:22" ht="16.5" customHeight="1" x14ac:dyDescent="0.2">
      <c r="A73" s="988" t="s">
        <v>421</v>
      </c>
      <c r="B73" s="989"/>
      <c r="C73" s="989"/>
      <c r="D73" s="989"/>
      <c r="E73" s="989"/>
      <c r="F73" s="989"/>
      <c r="G73" s="989"/>
      <c r="H73" s="989"/>
      <c r="I73" s="989"/>
      <c r="J73" s="989"/>
      <c r="K73" s="989"/>
      <c r="L73" s="989"/>
      <c r="M73" s="989"/>
      <c r="N73" s="986" t="s">
        <v>405</v>
      </c>
      <c r="O73" s="987"/>
    </row>
    <row r="74" spans="1:22" ht="16.5" customHeight="1" x14ac:dyDescent="0.2">
      <c r="A74" s="982" t="s">
        <v>422</v>
      </c>
      <c r="B74" s="983"/>
      <c r="C74" s="983"/>
      <c r="D74" s="983"/>
      <c r="E74" s="983"/>
      <c r="F74" s="983"/>
      <c r="G74" s="983"/>
      <c r="H74" s="983"/>
      <c r="I74" s="983"/>
      <c r="J74" s="983"/>
      <c r="K74" s="983"/>
      <c r="L74" s="983"/>
      <c r="M74" s="983"/>
      <c r="N74" s="999"/>
      <c r="O74" s="1000"/>
    </row>
    <row r="75" spans="1:22" ht="16.5" customHeight="1" thickBot="1" x14ac:dyDescent="0.25">
      <c r="A75" s="997" t="s">
        <v>423</v>
      </c>
      <c r="B75" s="998"/>
      <c r="C75" s="998"/>
      <c r="D75" s="998"/>
      <c r="E75" s="998"/>
      <c r="F75" s="998"/>
      <c r="G75" s="998"/>
      <c r="H75" s="998"/>
      <c r="I75" s="998"/>
      <c r="J75" s="998"/>
      <c r="K75" s="998"/>
      <c r="L75" s="998"/>
      <c r="M75" s="998"/>
      <c r="N75" s="1001"/>
      <c r="O75" s="1002"/>
    </row>
    <row r="76" spans="1:22" ht="16.5" customHeight="1" x14ac:dyDescent="0.2"/>
    <row r="77" spans="1:22" ht="16.5" customHeight="1" thickBot="1" x14ac:dyDescent="0.25">
      <c r="A77" t="s">
        <v>424</v>
      </c>
    </row>
    <row r="78" spans="1:22" ht="16.5" customHeight="1" x14ac:dyDescent="0.2">
      <c r="A78" s="988" t="s">
        <v>322</v>
      </c>
      <c r="B78" s="989"/>
      <c r="C78" s="989" t="s">
        <v>320</v>
      </c>
      <c r="D78" s="989"/>
      <c r="E78" s="989"/>
      <c r="F78" s="989"/>
      <c r="G78" s="310"/>
      <c r="H78" s="243"/>
      <c r="I78" s="303" t="s">
        <v>137</v>
      </c>
      <c r="J78" s="243"/>
      <c r="K78" s="303" t="s">
        <v>137</v>
      </c>
      <c r="L78" s="243"/>
      <c r="M78" s="303" t="s">
        <v>137</v>
      </c>
      <c r="N78" s="995"/>
      <c r="O78" s="995"/>
      <c r="P78" s="995"/>
      <c r="Q78" s="995"/>
      <c r="R78" s="995"/>
      <c r="S78" s="996"/>
    </row>
    <row r="79" spans="1:22" ht="16.5" customHeight="1" x14ac:dyDescent="0.2">
      <c r="A79" s="984"/>
      <c r="B79" s="960"/>
      <c r="C79" s="960" t="s">
        <v>321</v>
      </c>
      <c r="D79" s="960"/>
      <c r="E79" s="960"/>
      <c r="F79" s="960"/>
      <c r="G79" s="311"/>
      <c r="H79" s="244"/>
      <c r="I79" s="305" t="s">
        <v>137</v>
      </c>
      <c r="J79" s="244"/>
      <c r="K79" s="305" t="s">
        <v>137</v>
      </c>
      <c r="L79" s="244"/>
      <c r="M79" s="305" t="s">
        <v>137</v>
      </c>
      <c r="N79" s="993"/>
      <c r="O79" s="993"/>
      <c r="P79" s="993"/>
      <c r="Q79" s="993"/>
      <c r="R79" s="993"/>
      <c r="S79" s="994"/>
    </row>
    <row r="80" spans="1:22" ht="16.5" customHeight="1" thickBot="1" x14ac:dyDescent="0.25">
      <c r="A80" s="985" t="s">
        <v>323</v>
      </c>
      <c r="B80" s="817"/>
      <c r="C80" s="817"/>
      <c r="D80" s="817"/>
      <c r="E80" s="817"/>
      <c r="F80" s="817"/>
      <c r="G80" s="312"/>
      <c r="H80" s="248"/>
      <c r="I80" s="313" t="s">
        <v>137</v>
      </c>
      <c r="J80" s="248"/>
      <c r="K80" s="313" t="s">
        <v>137</v>
      </c>
      <c r="L80" s="248"/>
      <c r="M80" s="313" t="s">
        <v>137</v>
      </c>
      <c r="N80" s="990"/>
      <c r="O80" s="991"/>
      <c r="P80" s="991"/>
      <c r="Q80" s="991"/>
      <c r="R80" s="991"/>
      <c r="S80" s="992"/>
    </row>
    <row r="81" spans="1:22" ht="16.5" customHeight="1" x14ac:dyDescent="0.2"/>
    <row r="82" spans="1:22" ht="16.5" customHeight="1" thickBot="1" x14ac:dyDescent="0.25">
      <c r="A82" t="s">
        <v>458</v>
      </c>
    </row>
    <row r="83" spans="1:22" ht="16.5" customHeight="1" x14ac:dyDescent="0.2">
      <c r="A83" s="988" t="s">
        <v>459</v>
      </c>
      <c r="B83" s="989"/>
      <c r="C83" s="989"/>
      <c r="D83" s="989"/>
      <c r="E83" s="989"/>
      <c r="F83" s="1003"/>
      <c r="G83" s="1003"/>
      <c r="H83" s="989" t="s">
        <v>460</v>
      </c>
      <c r="I83" s="989"/>
      <c r="J83" s="989"/>
      <c r="K83" s="1003"/>
      <c r="L83" s="1003"/>
      <c r="M83" s="989" t="s">
        <v>461</v>
      </c>
      <c r="N83" s="989"/>
      <c r="O83" s="989"/>
      <c r="P83" s="1003"/>
      <c r="Q83" s="1003"/>
      <c r="R83" s="256" t="s">
        <v>462</v>
      </c>
    </row>
    <row r="84" spans="1:22" ht="16.5" customHeight="1" x14ac:dyDescent="0.2">
      <c r="A84" s="1004" t="s">
        <v>463</v>
      </c>
      <c r="B84" s="255"/>
      <c r="C84" s="960" t="s">
        <v>464</v>
      </c>
      <c r="D84" s="960"/>
      <c r="E84" s="960"/>
      <c r="F84" s="960"/>
      <c r="G84" s="960"/>
      <c r="H84" s="960"/>
      <c r="I84" s="960"/>
      <c r="J84" s="960" t="s">
        <v>465</v>
      </c>
      <c r="K84" s="960"/>
      <c r="L84" s="960"/>
      <c r="M84" s="960"/>
      <c r="N84" s="960"/>
      <c r="O84" s="960" t="s">
        <v>466</v>
      </c>
      <c r="P84" s="960"/>
      <c r="Q84" s="960"/>
      <c r="R84" s="961"/>
    </row>
    <row r="85" spans="1:22" ht="16.5" customHeight="1" x14ac:dyDescent="0.2">
      <c r="A85" s="1004"/>
      <c r="B85" s="350">
        <v>1</v>
      </c>
      <c r="C85" s="962"/>
      <c r="D85" s="962"/>
      <c r="E85" s="962"/>
      <c r="F85" s="962"/>
      <c r="G85" s="962"/>
      <c r="H85" s="962"/>
      <c r="I85" s="962"/>
      <c r="J85" s="962"/>
      <c r="K85" s="962"/>
      <c r="L85" s="962"/>
      <c r="M85" s="962"/>
      <c r="N85" s="962"/>
      <c r="O85" s="962"/>
      <c r="P85" s="962"/>
      <c r="Q85" s="962"/>
      <c r="R85" s="963"/>
    </row>
    <row r="86" spans="1:22" ht="16.5" customHeight="1" x14ac:dyDescent="0.2">
      <c r="A86" s="1004"/>
      <c r="B86" s="350">
        <v>2</v>
      </c>
      <c r="C86" s="962"/>
      <c r="D86" s="962"/>
      <c r="E86" s="962"/>
      <c r="F86" s="962"/>
      <c r="G86" s="962"/>
      <c r="H86" s="962"/>
      <c r="I86" s="962"/>
      <c r="J86" s="962"/>
      <c r="K86" s="962"/>
      <c r="L86" s="962"/>
      <c r="M86" s="962"/>
      <c r="N86" s="962"/>
      <c r="O86" s="962"/>
      <c r="P86" s="962"/>
      <c r="Q86" s="962"/>
      <c r="R86" s="963"/>
    </row>
    <row r="87" spans="1:22" ht="16.5" customHeight="1" thickBot="1" x14ac:dyDescent="0.25">
      <c r="A87" s="1005"/>
      <c r="B87" s="340">
        <v>3</v>
      </c>
      <c r="C87" s="955"/>
      <c r="D87" s="955"/>
      <c r="E87" s="955"/>
      <c r="F87" s="955"/>
      <c r="G87" s="955"/>
      <c r="H87" s="955"/>
      <c r="I87" s="955"/>
      <c r="J87" s="955"/>
      <c r="K87" s="955"/>
      <c r="L87" s="955"/>
      <c r="M87" s="955"/>
      <c r="N87" s="955"/>
      <c r="O87" s="955"/>
      <c r="P87" s="955"/>
      <c r="Q87" s="955"/>
      <c r="R87" s="956"/>
    </row>
    <row r="88" spans="1:22" ht="16.5" customHeight="1" x14ac:dyDescent="0.2"/>
    <row r="89" spans="1:22" ht="16.5" customHeight="1" thickBot="1" x14ac:dyDescent="0.25">
      <c r="A89" t="s">
        <v>467</v>
      </c>
    </row>
    <row r="90" spans="1:22" ht="59.25" customHeight="1" thickBot="1" x14ac:dyDescent="0.25">
      <c r="A90" s="957"/>
      <c r="B90" s="958"/>
      <c r="C90" s="958"/>
      <c r="D90" s="958"/>
      <c r="E90" s="958"/>
      <c r="F90" s="958"/>
      <c r="G90" s="958"/>
      <c r="H90" s="958"/>
      <c r="I90" s="958"/>
      <c r="J90" s="958"/>
      <c r="K90" s="958"/>
      <c r="L90" s="958"/>
      <c r="M90" s="958"/>
      <c r="N90" s="958"/>
      <c r="O90" s="958"/>
      <c r="P90" s="958"/>
      <c r="Q90" s="958"/>
      <c r="R90" s="958"/>
      <c r="S90" s="958"/>
      <c r="T90" s="958"/>
      <c r="U90" s="958"/>
      <c r="V90" s="959"/>
    </row>
    <row r="91" spans="1:22" ht="16.5" customHeight="1" x14ac:dyDescent="0.2"/>
    <row r="92" spans="1:22" ht="16.5" customHeight="1" thickBot="1" x14ac:dyDescent="0.25">
      <c r="A92" t="s">
        <v>468</v>
      </c>
    </row>
    <row r="93" spans="1:22" ht="59.25" customHeight="1" thickBot="1" x14ac:dyDescent="0.25">
      <c r="A93" s="957"/>
      <c r="B93" s="958"/>
      <c r="C93" s="958"/>
      <c r="D93" s="958"/>
      <c r="E93" s="958"/>
      <c r="F93" s="958"/>
      <c r="G93" s="958"/>
      <c r="H93" s="958"/>
      <c r="I93" s="958"/>
      <c r="J93" s="958"/>
      <c r="K93" s="958"/>
      <c r="L93" s="958"/>
      <c r="M93" s="958"/>
      <c r="N93" s="958"/>
      <c r="O93" s="958"/>
      <c r="P93" s="958"/>
      <c r="Q93" s="958"/>
      <c r="R93" s="958"/>
      <c r="S93" s="958"/>
      <c r="T93" s="958"/>
      <c r="U93" s="958"/>
      <c r="V93" s="959"/>
    </row>
    <row r="94" spans="1:22" ht="16.5" customHeight="1" x14ac:dyDescent="0.2"/>
    <row r="95" spans="1:22" ht="16.5" customHeight="1" thickBot="1" x14ac:dyDescent="0.25">
      <c r="A95" t="s">
        <v>469</v>
      </c>
    </row>
    <row r="96" spans="1:22" ht="59.25" customHeight="1" thickBot="1" x14ac:dyDescent="0.25">
      <c r="A96" s="957"/>
      <c r="B96" s="958"/>
      <c r="C96" s="958"/>
      <c r="D96" s="958"/>
      <c r="E96" s="958"/>
      <c r="F96" s="958"/>
      <c r="G96" s="958"/>
      <c r="H96" s="958"/>
      <c r="I96" s="958"/>
      <c r="J96" s="958"/>
      <c r="K96" s="958"/>
      <c r="L96" s="958"/>
      <c r="M96" s="958"/>
      <c r="N96" s="958"/>
      <c r="O96" s="958"/>
      <c r="P96" s="958"/>
      <c r="Q96" s="958"/>
      <c r="R96" s="958"/>
      <c r="S96" s="958"/>
      <c r="T96" s="958"/>
      <c r="U96" s="958"/>
      <c r="V96" s="959"/>
    </row>
    <row r="97" spans="1:22" ht="16.5" customHeight="1" x14ac:dyDescent="0.2"/>
    <row r="98" spans="1:22" ht="16.5" customHeight="1" thickBot="1" x14ac:dyDescent="0.25">
      <c r="A98" t="s">
        <v>470</v>
      </c>
    </row>
    <row r="99" spans="1:22" ht="60.75" customHeight="1" thickBot="1" x14ac:dyDescent="0.25">
      <c r="A99" s="957"/>
      <c r="B99" s="958"/>
      <c r="C99" s="958"/>
      <c r="D99" s="958"/>
      <c r="E99" s="958"/>
      <c r="F99" s="958"/>
      <c r="G99" s="958"/>
      <c r="H99" s="958"/>
      <c r="I99" s="958"/>
      <c r="J99" s="958"/>
      <c r="K99" s="958"/>
      <c r="L99" s="958"/>
      <c r="M99" s="958"/>
      <c r="N99" s="958"/>
      <c r="O99" s="958"/>
      <c r="P99" s="958"/>
      <c r="Q99" s="958"/>
      <c r="R99" s="958"/>
      <c r="S99" s="958"/>
      <c r="T99" s="958"/>
      <c r="U99" s="958"/>
      <c r="V99" s="959"/>
    </row>
    <row r="100" spans="1:22" ht="16.5" customHeight="1" x14ac:dyDescent="0.2"/>
    <row r="101" spans="1:22" ht="16.5" customHeight="1" thickBot="1" x14ac:dyDescent="0.25">
      <c r="A101" t="s">
        <v>471</v>
      </c>
    </row>
    <row r="102" spans="1:22" ht="16.5" customHeight="1" x14ac:dyDescent="0.2">
      <c r="A102" s="976" t="s">
        <v>324</v>
      </c>
      <c r="B102" s="977"/>
      <c r="C102" s="977"/>
      <c r="D102" s="977"/>
      <c r="E102" s="977"/>
      <c r="F102" s="977"/>
      <c r="G102" s="974"/>
      <c r="H102" s="974"/>
      <c r="I102" s="974"/>
      <c r="J102" s="974"/>
      <c r="K102" s="974"/>
      <c r="L102" s="974"/>
      <c r="M102" s="974"/>
      <c r="N102" s="974"/>
      <c r="O102" s="974"/>
      <c r="P102" s="974"/>
      <c r="Q102" s="975"/>
    </row>
    <row r="103" spans="1:22" ht="16.5" customHeight="1" x14ac:dyDescent="0.2">
      <c r="A103" s="978" t="s">
        <v>325</v>
      </c>
      <c r="B103" s="979"/>
      <c r="C103" s="979"/>
      <c r="D103" s="979"/>
      <c r="E103" s="979"/>
      <c r="F103" s="979"/>
      <c r="G103" s="972"/>
      <c r="H103" s="972"/>
      <c r="I103" s="972"/>
      <c r="J103" s="972"/>
      <c r="K103" s="972"/>
      <c r="L103" s="972"/>
      <c r="M103" s="972"/>
      <c r="N103" s="972"/>
      <c r="O103" s="972"/>
      <c r="P103" s="972"/>
      <c r="Q103" s="973"/>
    </row>
    <row r="104" spans="1:22" ht="16.5" customHeight="1" x14ac:dyDescent="0.2">
      <c r="A104" s="978" t="s">
        <v>326</v>
      </c>
      <c r="B104" s="979"/>
      <c r="C104" s="979"/>
      <c r="D104" s="979"/>
      <c r="E104" s="979"/>
      <c r="F104" s="979"/>
      <c r="G104" s="972"/>
      <c r="H104" s="972"/>
      <c r="I104" s="972"/>
      <c r="J104" s="972"/>
      <c r="K104" s="972"/>
      <c r="L104" s="972"/>
      <c r="M104" s="972"/>
      <c r="N104" s="972"/>
      <c r="O104" s="972"/>
      <c r="P104" s="972"/>
      <c r="Q104" s="973"/>
    </row>
    <row r="105" spans="1:22" ht="72.75" customHeight="1" thickBot="1" x14ac:dyDescent="0.25">
      <c r="A105" s="970" t="s">
        <v>327</v>
      </c>
      <c r="B105" s="971"/>
      <c r="C105" s="971"/>
      <c r="D105" s="971"/>
      <c r="E105" s="971"/>
      <c r="F105" s="971"/>
      <c r="G105" s="968"/>
      <c r="H105" s="968"/>
      <c r="I105" s="968"/>
      <c r="J105" s="968"/>
      <c r="K105" s="968"/>
      <c r="L105" s="968"/>
      <c r="M105" s="968"/>
      <c r="N105" s="968"/>
      <c r="O105" s="968"/>
      <c r="P105" s="968"/>
      <c r="Q105" s="969"/>
    </row>
    <row r="106" spans="1:22" ht="16.5" customHeight="1" x14ac:dyDescent="0.2"/>
    <row r="107" spans="1:22" ht="16.5" customHeight="1" thickBot="1" x14ac:dyDescent="0.25">
      <c r="A107" t="s">
        <v>472</v>
      </c>
    </row>
    <row r="108" spans="1:22" ht="59.25" customHeight="1" thickBot="1" x14ac:dyDescent="0.25">
      <c r="A108" s="957"/>
      <c r="B108" s="958"/>
      <c r="C108" s="958"/>
      <c r="D108" s="958"/>
      <c r="E108" s="958"/>
      <c r="F108" s="958"/>
      <c r="G108" s="958"/>
      <c r="H108" s="958"/>
      <c r="I108" s="958"/>
      <c r="J108" s="958"/>
      <c r="K108" s="958"/>
      <c r="L108" s="958"/>
      <c r="M108" s="958"/>
      <c r="N108" s="958"/>
      <c r="O108" s="958"/>
      <c r="P108" s="958"/>
      <c r="Q108" s="958"/>
      <c r="R108" s="958"/>
      <c r="S108" s="958"/>
      <c r="T108" s="958"/>
      <c r="U108" s="958"/>
      <c r="V108" s="959"/>
    </row>
    <row r="109" spans="1:22" ht="13.5" thickBot="1" x14ac:dyDescent="0.25"/>
    <row r="110" spans="1:22" x14ac:dyDescent="0.2">
      <c r="A110" t="s">
        <v>473</v>
      </c>
      <c r="H110" s="964"/>
    </row>
    <row r="111" spans="1:22" ht="13.5" thickBot="1" x14ac:dyDescent="0.25">
      <c r="B111" t="s">
        <v>436</v>
      </c>
      <c r="H111" s="965"/>
    </row>
    <row r="112" spans="1:22" ht="5.25" customHeight="1" thickBot="1" x14ac:dyDescent="0.25">
      <c r="H112" s="314"/>
      <c r="I112" s="314"/>
      <c r="J112" s="314"/>
      <c r="K112" s="314"/>
    </row>
    <row r="113" spans="1:22" ht="59.25" customHeight="1" thickBot="1" x14ac:dyDescent="0.25">
      <c r="A113" s="957"/>
      <c r="B113" s="958"/>
      <c r="C113" s="958"/>
      <c r="D113" s="958"/>
      <c r="E113" s="958"/>
      <c r="F113" s="958"/>
      <c r="G113" s="958"/>
      <c r="H113" s="958"/>
      <c r="I113" s="958"/>
      <c r="J113" s="958"/>
      <c r="K113" s="958"/>
      <c r="L113" s="958"/>
      <c r="M113" s="958"/>
      <c r="N113" s="958"/>
      <c r="O113" s="958"/>
      <c r="P113" s="958"/>
      <c r="Q113" s="958"/>
      <c r="R113" s="958"/>
      <c r="S113" s="958"/>
      <c r="T113" s="958"/>
      <c r="U113" s="958"/>
      <c r="V113" s="959"/>
    </row>
  </sheetData>
  <sheetProtection algorithmName="SHA-512" hashValue="MxBjG3z57mFFtjG6gyxhb2JifQv6nG+csDxOrBSzLD8yc04yDarsmR2D3ypaRIU9TjaunaaGUo+v4eYNznBfSQ==" saltValue="hTKZIY2YWSHTAsKxu4DFXw==" spinCount="100000" sheet="1" formatCells="0" selectLockedCells="1"/>
  <mergeCells count="140">
    <mergeCell ref="J2:S2"/>
    <mergeCell ref="G2:I2"/>
    <mergeCell ref="A45:V45"/>
    <mergeCell ref="A46:V47"/>
    <mergeCell ref="O35:V35"/>
    <mergeCell ref="O34:V34"/>
    <mergeCell ref="D38:K38"/>
    <mergeCell ref="D39:K39"/>
    <mergeCell ref="D40:K40"/>
    <mergeCell ref="D37:K37"/>
    <mergeCell ref="D36:K36"/>
    <mergeCell ref="D35:K35"/>
    <mergeCell ref="D34:K34"/>
    <mergeCell ref="D20:F22"/>
    <mergeCell ref="G21:S22"/>
    <mergeCell ref="D23:F25"/>
    <mergeCell ref="A17:C25"/>
    <mergeCell ref="D17:F19"/>
    <mergeCell ref="G18:S19"/>
    <mergeCell ref="A8:F10"/>
    <mergeCell ref="G9:S10"/>
    <mergeCell ref="A11:F13"/>
    <mergeCell ref="G12:S13"/>
    <mergeCell ref="A14:F16"/>
    <mergeCell ref="A53:D53"/>
    <mergeCell ref="E53:K53"/>
    <mergeCell ref="A54:D54"/>
    <mergeCell ref="E54:K54"/>
    <mergeCell ref="L53:V53"/>
    <mergeCell ref="L54:V54"/>
    <mergeCell ref="A60:T60"/>
    <mergeCell ref="A5:C7"/>
    <mergeCell ref="D5:F5"/>
    <mergeCell ref="D6:F6"/>
    <mergeCell ref="D7:F7"/>
    <mergeCell ref="L44:N44"/>
    <mergeCell ref="L31:V31"/>
    <mergeCell ref="L32:V32"/>
    <mergeCell ref="A31:K31"/>
    <mergeCell ref="A32:K32"/>
    <mergeCell ref="D33:K33"/>
    <mergeCell ref="A42:C42"/>
    <mergeCell ref="A41:C41"/>
    <mergeCell ref="A40:C40"/>
    <mergeCell ref="A33:C33"/>
    <mergeCell ref="O33:V33"/>
    <mergeCell ref="O36:V36"/>
    <mergeCell ref="G24:S25"/>
    <mergeCell ref="G15:S16"/>
    <mergeCell ref="O38:V38"/>
    <mergeCell ref="O37:V37"/>
    <mergeCell ref="A50:V50"/>
    <mergeCell ref="O44:V44"/>
    <mergeCell ref="O43:V43"/>
    <mergeCell ref="O42:V42"/>
    <mergeCell ref="O41:V41"/>
    <mergeCell ref="D41:K41"/>
    <mergeCell ref="D42:K42"/>
    <mergeCell ref="D43:K43"/>
    <mergeCell ref="D44:K44"/>
    <mergeCell ref="R26:S26"/>
    <mergeCell ref="G26:Q26"/>
    <mergeCell ref="D26:F27"/>
    <mergeCell ref="R27:S27"/>
    <mergeCell ref="A26:C28"/>
    <mergeCell ref="D28:F28"/>
    <mergeCell ref="G28:S28"/>
    <mergeCell ref="G27:Q27"/>
    <mergeCell ref="O40:V40"/>
    <mergeCell ref="O39:V39"/>
    <mergeCell ref="A104:F104"/>
    <mergeCell ref="A78:B79"/>
    <mergeCell ref="A80:F80"/>
    <mergeCell ref="N80:S80"/>
    <mergeCell ref="N79:S79"/>
    <mergeCell ref="N78:S78"/>
    <mergeCell ref="C78:F78"/>
    <mergeCell ref="C79:F79"/>
    <mergeCell ref="A69:D69"/>
    <mergeCell ref="A70:D70"/>
    <mergeCell ref="E69:O69"/>
    <mergeCell ref="E70:O70"/>
    <mergeCell ref="A75:M75"/>
    <mergeCell ref="N74:O74"/>
    <mergeCell ref="N75:O75"/>
    <mergeCell ref="N73:O73"/>
    <mergeCell ref="A73:M73"/>
    <mergeCell ref="A83:E83"/>
    <mergeCell ref="F83:G83"/>
    <mergeCell ref="H83:J83"/>
    <mergeCell ref="K83:L83"/>
    <mergeCell ref="M83:O83"/>
    <mergeCell ref="P83:Q83"/>
    <mergeCell ref="A84:A87"/>
    <mergeCell ref="A55:D55"/>
    <mergeCell ref="A56:D56"/>
    <mergeCell ref="E55:K55"/>
    <mergeCell ref="E56:K56"/>
    <mergeCell ref="L56:V56"/>
    <mergeCell ref="L55:V55"/>
    <mergeCell ref="U59:V59"/>
    <mergeCell ref="A59:T59"/>
    <mergeCell ref="U60:V60"/>
    <mergeCell ref="A113:V113"/>
    <mergeCell ref="H110:H111"/>
    <mergeCell ref="A96:V96"/>
    <mergeCell ref="A93:V93"/>
    <mergeCell ref="U61:V61"/>
    <mergeCell ref="U62:V62"/>
    <mergeCell ref="U63:V63"/>
    <mergeCell ref="U64:V64"/>
    <mergeCell ref="A65:C65"/>
    <mergeCell ref="D65:V65"/>
    <mergeCell ref="A105:F105"/>
    <mergeCell ref="G104:Q104"/>
    <mergeCell ref="G105:Q105"/>
    <mergeCell ref="A108:V108"/>
    <mergeCell ref="A99:V99"/>
    <mergeCell ref="G102:Q102"/>
    <mergeCell ref="A102:F102"/>
    <mergeCell ref="A103:F103"/>
    <mergeCell ref="G103:Q103"/>
    <mergeCell ref="A64:T64"/>
    <mergeCell ref="A63:T63"/>
    <mergeCell ref="A62:T62"/>
    <mergeCell ref="A61:T61"/>
    <mergeCell ref="A74:M74"/>
    <mergeCell ref="C87:I87"/>
    <mergeCell ref="J87:N87"/>
    <mergeCell ref="O87:R87"/>
    <mergeCell ref="A90:V90"/>
    <mergeCell ref="C84:I84"/>
    <mergeCell ref="J84:N84"/>
    <mergeCell ref="O84:R84"/>
    <mergeCell ref="C85:I85"/>
    <mergeCell ref="J85:N85"/>
    <mergeCell ref="O85:R85"/>
    <mergeCell ref="C86:I86"/>
    <mergeCell ref="J86:N86"/>
    <mergeCell ref="O86:R86"/>
  </mergeCells>
  <phoneticPr fontId="2"/>
  <dataValidations count="6">
    <dataValidation type="list" allowBlank="1" showInputMessage="1" showErrorMessage="1" sqref="E55:K56" xr:uid="{00000000-0002-0000-0A00-000000000000}">
      <formula1>"自園調理,自園調理（業務委託）,外部搬入"</formula1>
    </dataValidation>
    <dataValidation type="list" allowBlank="1" showInputMessage="1" showErrorMessage="1" sqref="E54:K54" xr:uid="{00000000-0002-0000-0A00-000001000000}">
      <formula1>"自園調理,自園調理（業務委託）,外部搬入,お弁当の持参等"</formula1>
    </dataValidation>
    <dataValidation type="list" allowBlank="1" showInputMessage="1" showErrorMessage="1" sqref="R27:S27 U60:V64 N74:O75" xr:uid="{00000000-0002-0000-0A00-000002000000}">
      <formula1>"○,×"</formula1>
    </dataValidation>
    <dataValidation type="list" allowBlank="1" showInputMessage="1" showErrorMessage="1" sqref="H110 F83:G83" xr:uid="{00000000-0002-0000-0A00-000003000000}">
      <formula1>"有,無"</formula1>
    </dataValidation>
    <dataValidation type="list" allowBlank="1" showInputMessage="1" showErrorMessage="1" sqref="O85:R87" xr:uid="{651AAC4A-C67B-4CA1-9B59-6E12F3E69CE7}">
      <formula1>"降車時確認式,自動検知式,併用式"</formula1>
    </dataValidation>
    <dataValidation type="list" allowBlank="1" showInputMessage="1" showErrorMessage="1" sqref="K83:L83" xr:uid="{77D86531-9C9B-4DF5-BBEE-C505452535B2}">
      <formula1>"直営,委託"</formula1>
    </dataValidation>
  </dataValidations>
  <pageMargins left="0.70866141732283472" right="0.70866141732283472" top="0.74803149606299213" bottom="0.74803149606299213" header="0.31496062992125984" footer="0.31496062992125984"/>
  <pageSetup paperSize="9" scale="81" fitToHeight="3" orientation="portrait" r:id="rId1"/>
  <rowBreaks count="2" manualBreakCount="2">
    <brk id="47"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73"/>
  <sheetViews>
    <sheetView view="pageBreakPreview" topLeftCell="A32" zoomScaleNormal="100" zoomScaleSheetLayoutView="100" workbookViewId="0">
      <selection activeCell="K47" sqref="K47"/>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101</v>
      </c>
      <c r="S1" s="14" t="s">
        <v>83</v>
      </c>
    </row>
    <row r="2" spans="1:20" ht="13.5" thickBot="1" x14ac:dyDescent="0.25"/>
    <row r="3" spans="1:20" ht="13.5" customHeight="1" x14ac:dyDescent="0.2">
      <c r="B3" s="450" t="s">
        <v>102</v>
      </c>
      <c r="C3" s="453" t="s">
        <v>103</v>
      </c>
      <c r="D3" s="456" t="s">
        <v>104</v>
      </c>
      <c r="E3" s="485" t="s">
        <v>105</v>
      </c>
      <c r="F3" s="486"/>
      <c r="G3" s="487"/>
      <c r="H3" s="459" t="s">
        <v>106</v>
      </c>
      <c r="I3" s="418" t="s">
        <v>107</v>
      </c>
      <c r="J3" s="418"/>
      <c r="K3" s="418"/>
      <c r="L3" s="418"/>
      <c r="M3" s="418"/>
      <c r="N3" s="418"/>
      <c r="O3" s="418"/>
      <c r="P3" s="418"/>
      <c r="Q3" s="418"/>
      <c r="R3" s="418"/>
      <c r="S3" s="462" t="s">
        <v>108</v>
      </c>
    </row>
    <row r="4" spans="1:20" ht="13.5" customHeight="1" x14ac:dyDescent="0.2">
      <c r="B4" s="451"/>
      <c r="C4" s="454"/>
      <c r="D4" s="457"/>
      <c r="E4" s="488"/>
      <c r="F4" s="489"/>
      <c r="G4" s="490"/>
      <c r="H4" s="460"/>
      <c r="I4" s="498" t="s">
        <v>435</v>
      </c>
      <c r="J4" s="499"/>
      <c r="K4" s="500"/>
      <c r="L4" s="491" t="s">
        <v>112</v>
      </c>
      <c r="M4" s="479" t="s">
        <v>474</v>
      </c>
      <c r="N4" s="479" t="s">
        <v>113</v>
      </c>
      <c r="O4" s="467" t="s">
        <v>80</v>
      </c>
      <c r="P4" s="468"/>
      <c r="Q4" s="468"/>
      <c r="R4" s="469"/>
      <c r="S4" s="463"/>
    </row>
    <row r="5" spans="1:20" ht="27.75" customHeight="1" x14ac:dyDescent="0.2">
      <c r="B5" s="451"/>
      <c r="C5" s="454"/>
      <c r="D5" s="457"/>
      <c r="E5" s="465" t="s">
        <v>109</v>
      </c>
      <c r="F5" s="479" t="s">
        <v>110</v>
      </c>
      <c r="G5" s="481" t="s">
        <v>111</v>
      </c>
      <c r="H5" s="460"/>
      <c r="I5" s="483" t="s">
        <v>138</v>
      </c>
      <c r="J5" s="484"/>
      <c r="K5" s="479" t="s">
        <v>434</v>
      </c>
      <c r="L5" s="492"/>
      <c r="M5" s="496"/>
      <c r="N5" s="494"/>
      <c r="O5" s="470"/>
      <c r="P5" s="470"/>
      <c r="Q5" s="470"/>
      <c r="R5" s="471"/>
      <c r="S5" s="463"/>
    </row>
    <row r="6" spans="1:20" ht="27.75" customHeight="1" thickBot="1" x14ac:dyDescent="0.25">
      <c r="B6" s="452"/>
      <c r="C6" s="455"/>
      <c r="D6" s="458"/>
      <c r="E6" s="466"/>
      <c r="F6" s="480"/>
      <c r="G6" s="482"/>
      <c r="H6" s="461"/>
      <c r="I6" s="353" t="s">
        <v>181</v>
      </c>
      <c r="J6" s="354" t="s">
        <v>139</v>
      </c>
      <c r="K6" s="480"/>
      <c r="L6" s="493"/>
      <c r="M6" s="497"/>
      <c r="N6" s="495"/>
      <c r="O6" s="472"/>
      <c r="P6" s="472"/>
      <c r="Q6" s="472"/>
      <c r="R6" s="473"/>
      <c r="S6" s="464"/>
    </row>
    <row r="7" spans="1:20" ht="21" customHeight="1" x14ac:dyDescent="0.2">
      <c r="B7" s="436">
        <v>1</v>
      </c>
      <c r="C7" s="438"/>
      <c r="D7" s="440"/>
      <c r="E7" s="442"/>
      <c r="F7" s="444"/>
      <c r="G7" s="446"/>
      <c r="H7" s="448"/>
      <c r="I7" s="259"/>
      <c r="J7" s="259"/>
      <c r="K7" s="259"/>
      <c r="L7" s="316"/>
      <c r="M7" s="316"/>
      <c r="N7" s="316"/>
      <c r="O7" s="260"/>
      <c r="P7" s="357" t="s">
        <v>114</v>
      </c>
      <c r="Q7" s="261"/>
      <c r="R7" s="358" t="s">
        <v>115</v>
      </c>
      <c r="S7" s="416"/>
      <c r="T7" s="1" t="s">
        <v>116</v>
      </c>
    </row>
    <row r="8" spans="1:20" ht="21" customHeight="1" x14ac:dyDescent="0.2">
      <c r="B8" s="437"/>
      <c r="C8" s="439"/>
      <c r="D8" s="441"/>
      <c r="E8" s="443"/>
      <c r="F8" s="445"/>
      <c r="G8" s="447"/>
      <c r="H8" s="449"/>
      <c r="I8" s="262"/>
      <c r="J8" s="263"/>
      <c r="K8" s="263"/>
      <c r="L8" s="264"/>
      <c r="M8" s="264"/>
      <c r="N8" s="264"/>
      <c r="O8" s="419"/>
      <c r="P8" s="420"/>
      <c r="Q8" s="420"/>
      <c r="R8" s="421"/>
      <c r="S8" s="417"/>
      <c r="T8" s="1" t="s">
        <v>117</v>
      </c>
    </row>
    <row r="9" spans="1:20" ht="21" customHeight="1" x14ac:dyDescent="0.2">
      <c r="B9" s="422">
        <f>B7+1</f>
        <v>2</v>
      </c>
      <c r="C9" s="424"/>
      <c r="D9" s="426"/>
      <c r="E9" s="428"/>
      <c r="F9" s="430"/>
      <c r="G9" s="432"/>
      <c r="H9" s="434"/>
      <c r="I9" s="265"/>
      <c r="J9" s="265"/>
      <c r="K9" s="265"/>
      <c r="L9" s="315"/>
      <c r="M9" s="315"/>
      <c r="N9" s="315"/>
      <c r="O9" s="266"/>
      <c r="P9" s="359" t="s">
        <v>118</v>
      </c>
      <c r="Q9" s="267"/>
      <c r="R9" s="360" t="s">
        <v>119</v>
      </c>
      <c r="S9" s="477"/>
    </row>
    <row r="10" spans="1:20" ht="21" customHeight="1" x14ac:dyDescent="0.2">
      <c r="B10" s="423"/>
      <c r="C10" s="425"/>
      <c r="D10" s="427"/>
      <c r="E10" s="429"/>
      <c r="F10" s="431"/>
      <c r="G10" s="433"/>
      <c r="H10" s="435"/>
      <c r="I10" s="268"/>
      <c r="J10" s="269"/>
      <c r="K10" s="269"/>
      <c r="L10" s="270"/>
      <c r="M10" s="270"/>
      <c r="N10" s="270"/>
      <c r="O10" s="474"/>
      <c r="P10" s="475"/>
      <c r="Q10" s="475"/>
      <c r="R10" s="476"/>
      <c r="S10" s="478"/>
    </row>
    <row r="11" spans="1:20" ht="21" customHeight="1" x14ac:dyDescent="0.2">
      <c r="B11" s="422">
        <f t="shared" ref="B11" si="0">B9+1</f>
        <v>3</v>
      </c>
      <c r="C11" s="424"/>
      <c r="D11" s="426"/>
      <c r="E11" s="428"/>
      <c r="F11" s="430"/>
      <c r="G11" s="432"/>
      <c r="H11" s="434"/>
      <c r="I11" s="265"/>
      <c r="J11" s="265"/>
      <c r="K11" s="265"/>
      <c r="L11" s="315"/>
      <c r="M11" s="315"/>
      <c r="N11" s="315"/>
      <c r="O11" s="266"/>
      <c r="P11" s="359" t="s">
        <v>114</v>
      </c>
      <c r="Q11" s="267"/>
      <c r="R11" s="360" t="s">
        <v>115</v>
      </c>
      <c r="S11" s="477"/>
    </row>
    <row r="12" spans="1:20" ht="21" customHeight="1" x14ac:dyDescent="0.2">
      <c r="B12" s="423"/>
      <c r="C12" s="425"/>
      <c r="D12" s="427"/>
      <c r="E12" s="429"/>
      <c r="F12" s="431"/>
      <c r="G12" s="433"/>
      <c r="H12" s="435"/>
      <c r="I12" s="268"/>
      <c r="J12" s="269"/>
      <c r="K12" s="269"/>
      <c r="L12" s="270"/>
      <c r="M12" s="270"/>
      <c r="N12" s="270"/>
      <c r="O12" s="474"/>
      <c r="P12" s="475"/>
      <c r="Q12" s="475"/>
      <c r="R12" s="476"/>
      <c r="S12" s="478"/>
    </row>
    <row r="13" spans="1:20" ht="21" customHeight="1" x14ac:dyDescent="0.2">
      <c r="B13" s="422">
        <f t="shared" ref="B13" si="1">B11+1</f>
        <v>4</v>
      </c>
      <c r="C13" s="424"/>
      <c r="D13" s="426"/>
      <c r="E13" s="428"/>
      <c r="F13" s="430"/>
      <c r="G13" s="432"/>
      <c r="H13" s="434"/>
      <c r="I13" s="265"/>
      <c r="J13" s="265"/>
      <c r="K13" s="265"/>
      <c r="L13" s="315"/>
      <c r="M13" s="315"/>
      <c r="N13" s="315"/>
      <c r="O13" s="266"/>
      <c r="P13" s="359" t="s">
        <v>114</v>
      </c>
      <c r="Q13" s="267"/>
      <c r="R13" s="360" t="s">
        <v>115</v>
      </c>
      <c r="S13" s="477"/>
    </row>
    <row r="14" spans="1:20" ht="21" customHeight="1" x14ac:dyDescent="0.2">
      <c r="B14" s="423"/>
      <c r="C14" s="425"/>
      <c r="D14" s="427"/>
      <c r="E14" s="429"/>
      <c r="F14" s="431"/>
      <c r="G14" s="433"/>
      <c r="H14" s="435"/>
      <c r="I14" s="268"/>
      <c r="J14" s="269"/>
      <c r="K14" s="269"/>
      <c r="L14" s="270"/>
      <c r="M14" s="270"/>
      <c r="N14" s="270"/>
      <c r="O14" s="474"/>
      <c r="P14" s="475"/>
      <c r="Q14" s="475"/>
      <c r="R14" s="476"/>
      <c r="S14" s="478"/>
    </row>
    <row r="15" spans="1:20" ht="21" customHeight="1" x14ac:dyDescent="0.2">
      <c r="B15" s="422">
        <f t="shared" ref="B15" si="2">B13+1</f>
        <v>5</v>
      </c>
      <c r="C15" s="424"/>
      <c r="D15" s="426"/>
      <c r="E15" s="428"/>
      <c r="F15" s="430"/>
      <c r="G15" s="432"/>
      <c r="H15" s="434"/>
      <c r="I15" s="265"/>
      <c r="J15" s="265"/>
      <c r="K15" s="265"/>
      <c r="L15" s="315"/>
      <c r="M15" s="315"/>
      <c r="N15" s="315"/>
      <c r="O15" s="266"/>
      <c r="P15" s="359" t="s">
        <v>114</v>
      </c>
      <c r="Q15" s="267"/>
      <c r="R15" s="360" t="s">
        <v>115</v>
      </c>
      <c r="S15" s="477"/>
    </row>
    <row r="16" spans="1:20" ht="21" customHeight="1" x14ac:dyDescent="0.2">
      <c r="B16" s="423"/>
      <c r="C16" s="425"/>
      <c r="D16" s="427"/>
      <c r="E16" s="429"/>
      <c r="F16" s="431"/>
      <c r="G16" s="433"/>
      <c r="H16" s="435"/>
      <c r="I16" s="268"/>
      <c r="J16" s="269"/>
      <c r="K16" s="269"/>
      <c r="L16" s="270"/>
      <c r="M16" s="270"/>
      <c r="N16" s="270"/>
      <c r="O16" s="474"/>
      <c r="P16" s="475"/>
      <c r="Q16" s="475"/>
      <c r="R16" s="476"/>
      <c r="S16" s="478"/>
    </row>
    <row r="17" spans="2:19" ht="21" customHeight="1" x14ac:dyDescent="0.2">
      <c r="B17" s="422">
        <f t="shared" ref="B17" si="3">B15+1</f>
        <v>6</v>
      </c>
      <c r="C17" s="424"/>
      <c r="D17" s="426"/>
      <c r="E17" s="428"/>
      <c r="F17" s="430"/>
      <c r="G17" s="432"/>
      <c r="H17" s="434"/>
      <c r="I17" s="265"/>
      <c r="J17" s="265"/>
      <c r="K17" s="265"/>
      <c r="L17" s="315"/>
      <c r="M17" s="315"/>
      <c r="N17" s="315"/>
      <c r="O17" s="266"/>
      <c r="P17" s="359" t="s">
        <v>118</v>
      </c>
      <c r="Q17" s="267"/>
      <c r="R17" s="360" t="s">
        <v>119</v>
      </c>
      <c r="S17" s="477"/>
    </row>
    <row r="18" spans="2:19" ht="21" customHeight="1" x14ac:dyDescent="0.2">
      <c r="B18" s="423"/>
      <c r="C18" s="425"/>
      <c r="D18" s="427"/>
      <c r="E18" s="429"/>
      <c r="F18" s="431"/>
      <c r="G18" s="433"/>
      <c r="H18" s="435"/>
      <c r="I18" s="268"/>
      <c r="J18" s="269"/>
      <c r="K18" s="269"/>
      <c r="L18" s="270"/>
      <c r="M18" s="270"/>
      <c r="N18" s="270"/>
      <c r="O18" s="474"/>
      <c r="P18" s="475"/>
      <c r="Q18" s="475"/>
      <c r="R18" s="476"/>
      <c r="S18" s="478"/>
    </row>
    <row r="19" spans="2:19" ht="21" customHeight="1" x14ac:dyDescent="0.2">
      <c r="B19" s="422">
        <f t="shared" ref="B19" si="4">B17+1</f>
        <v>7</v>
      </c>
      <c r="C19" s="424"/>
      <c r="D19" s="426"/>
      <c r="E19" s="428"/>
      <c r="F19" s="430"/>
      <c r="G19" s="432"/>
      <c r="H19" s="434"/>
      <c r="I19" s="265"/>
      <c r="J19" s="265"/>
      <c r="K19" s="265"/>
      <c r="L19" s="315"/>
      <c r="M19" s="315"/>
      <c r="N19" s="315"/>
      <c r="O19" s="266"/>
      <c r="P19" s="359" t="s">
        <v>118</v>
      </c>
      <c r="Q19" s="267"/>
      <c r="R19" s="360" t="s">
        <v>119</v>
      </c>
      <c r="S19" s="477"/>
    </row>
    <row r="20" spans="2:19" ht="21" customHeight="1" x14ac:dyDescent="0.2">
      <c r="B20" s="423"/>
      <c r="C20" s="425"/>
      <c r="D20" s="427"/>
      <c r="E20" s="429"/>
      <c r="F20" s="431"/>
      <c r="G20" s="433"/>
      <c r="H20" s="435"/>
      <c r="I20" s="268"/>
      <c r="J20" s="269"/>
      <c r="K20" s="269"/>
      <c r="L20" s="270"/>
      <c r="M20" s="270"/>
      <c r="N20" s="270"/>
      <c r="O20" s="474"/>
      <c r="P20" s="475"/>
      <c r="Q20" s="475"/>
      <c r="R20" s="476"/>
      <c r="S20" s="478"/>
    </row>
    <row r="21" spans="2:19" ht="21" customHeight="1" x14ac:dyDescent="0.2">
      <c r="B21" s="422">
        <f t="shared" ref="B21" si="5">B19+1</f>
        <v>8</v>
      </c>
      <c r="C21" s="424"/>
      <c r="D21" s="426"/>
      <c r="E21" s="428"/>
      <c r="F21" s="430"/>
      <c r="G21" s="432"/>
      <c r="H21" s="434"/>
      <c r="I21" s="265"/>
      <c r="J21" s="265"/>
      <c r="K21" s="265"/>
      <c r="L21" s="315"/>
      <c r="M21" s="315"/>
      <c r="N21" s="315"/>
      <c r="O21" s="266"/>
      <c r="P21" s="359" t="s">
        <v>118</v>
      </c>
      <c r="Q21" s="267"/>
      <c r="R21" s="360" t="s">
        <v>119</v>
      </c>
      <c r="S21" s="477"/>
    </row>
    <row r="22" spans="2:19" ht="21" customHeight="1" x14ac:dyDescent="0.2">
      <c r="B22" s="423"/>
      <c r="C22" s="425"/>
      <c r="D22" s="427"/>
      <c r="E22" s="429"/>
      <c r="F22" s="431"/>
      <c r="G22" s="433"/>
      <c r="H22" s="435"/>
      <c r="I22" s="268"/>
      <c r="J22" s="269"/>
      <c r="K22" s="269"/>
      <c r="L22" s="270"/>
      <c r="M22" s="270"/>
      <c r="N22" s="270"/>
      <c r="O22" s="474"/>
      <c r="P22" s="475"/>
      <c r="Q22" s="475"/>
      <c r="R22" s="476"/>
      <c r="S22" s="478"/>
    </row>
    <row r="23" spans="2:19" ht="21" customHeight="1" x14ac:dyDescent="0.2">
      <c r="B23" s="422">
        <f t="shared" ref="B23" si="6">B21+1</f>
        <v>9</v>
      </c>
      <c r="C23" s="424"/>
      <c r="D23" s="426"/>
      <c r="E23" s="428"/>
      <c r="F23" s="430"/>
      <c r="G23" s="432"/>
      <c r="H23" s="434"/>
      <c r="I23" s="265"/>
      <c r="J23" s="265"/>
      <c r="K23" s="265"/>
      <c r="L23" s="315"/>
      <c r="M23" s="315"/>
      <c r="N23" s="315"/>
      <c r="O23" s="266"/>
      <c r="P23" s="359" t="s">
        <v>118</v>
      </c>
      <c r="Q23" s="267"/>
      <c r="R23" s="360" t="s">
        <v>119</v>
      </c>
      <c r="S23" s="477"/>
    </row>
    <row r="24" spans="2:19" ht="21" customHeight="1" x14ac:dyDescent="0.2">
      <c r="B24" s="423"/>
      <c r="C24" s="425"/>
      <c r="D24" s="427"/>
      <c r="E24" s="429"/>
      <c r="F24" s="431"/>
      <c r="G24" s="433"/>
      <c r="H24" s="435"/>
      <c r="I24" s="268"/>
      <c r="J24" s="269"/>
      <c r="K24" s="269"/>
      <c r="L24" s="270"/>
      <c r="M24" s="270"/>
      <c r="N24" s="270"/>
      <c r="O24" s="474"/>
      <c r="P24" s="475"/>
      <c r="Q24" s="475"/>
      <c r="R24" s="476"/>
      <c r="S24" s="478"/>
    </row>
    <row r="25" spans="2:19" ht="21" customHeight="1" x14ac:dyDescent="0.2">
      <c r="B25" s="422">
        <f t="shared" ref="B25" si="7">B23+1</f>
        <v>10</v>
      </c>
      <c r="C25" s="424"/>
      <c r="D25" s="426"/>
      <c r="E25" s="428"/>
      <c r="F25" s="430"/>
      <c r="G25" s="432"/>
      <c r="H25" s="434"/>
      <c r="I25" s="265"/>
      <c r="J25" s="265"/>
      <c r="K25" s="265"/>
      <c r="L25" s="315"/>
      <c r="M25" s="315"/>
      <c r="N25" s="315"/>
      <c r="O25" s="266"/>
      <c r="P25" s="359" t="s">
        <v>114</v>
      </c>
      <c r="Q25" s="267"/>
      <c r="R25" s="360" t="s">
        <v>115</v>
      </c>
      <c r="S25" s="477"/>
    </row>
    <row r="26" spans="2:19" ht="21" customHeight="1" x14ac:dyDescent="0.2">
      <c r="B26" s="423"/>
      <c r="C26" s="425"/>
      <c r="D26" s="427"/>
      <c r="E26" s="429"/>
      <c r="F26" s="431"/>
      <c r="G26" s="433"/>
      <c r="H26" s="435"/>
      <c r="I26" s="268"/>
      <c r="J26" s="269"/>
      <c r="K26" s="269"/>
      <c r="L26" s="270"/>
      <c r="M26" s="270"/>
      <c r="N26" s="270"/>
      <c r="O26" s="474"/>
      <c r="P26" s="475"/>
      <c r="Q26" s="475"/>
      <c r="R26" s="476"/>
      <c r="S26" s="478"/>
    </row>
    <row r="27" spans="2:19" ht="21" customHeight="1" x14ac:dyDescent="0.2">
      <c r="B27" s="422">
        <f t="shared" ref="B27" si="8">B25+1</f>
        <v>11</v>
      </c>
      <c r="C27" s="424"/>
      <c r="D27" s="426"/>
      <c r="E27" s="428"/>
      <c r="F27" s="430"/>
      <c r="G27" s="432"/>
      <c r="H27" s="434"/>
      <c r="I27" s="265"/>
      <c r="J27" s="265"/>
      <c r="K27" s="265"/>
      <c r="L27" s="315"/>
      <c r="M27" s="315"/>
      <c r="N27" s="315"/>
      <c r="O27" s="266"/>
      <c r="P27" s="359" t="s">
        <v>114</v>
      </c>
      <c r="Q27" s="267"/>
      <c r="R27" s="360" t="s">
        <v>115</v>
      </c>
      <c r="S27" s="477"/>
    </row>
    <row r="28" spans="2:19" ht="21" customHeight="1" x14ac:dyDescent="0.2">
      <c r="B28" s="423"/>
      <c r="C28" s="425"/>
      <c r="D28" s="427"/>
      <c r="E28" s="429"/>
      <c r="F28" s="431"/>
      <c r="G28" s="433"/>
      <c r="H28" s="435"/>
      <c r="I28" s="268"/>
      <c r="J28" s="269"/>
      <c r="K28" s="269"/>
      <c r="L28" s="270"/>
      <c r="M28" s="270"/>
      <c r="N28" s="270"/>
      <c r="O28" s="474"/>
      <c r="P28" s="475"/>
      <c r="Q28" s="475"/>
      <c r="R28" s="476"/>
      <c r="S28" s="478"/>
    </row>
    <row r="29" spans="2:19" ht="21" customHeight="1" x14ac:dyDescent="0.2">
      <c r="B29" s="422">
        <f t="shared" ref="B29" si="9">B27+1</f>
        <v>12</v>
      </c>
      <c r="C29" s="424"/>
      <c r="D29" s="426"/>
      <c r="E29" s="428"/>
      <c r="F29" s="430"/>
      <c r="G29" s="432"/>
      <c r="H29" s="434"/>
      <c r="I29" s="265"/>
      <c r="J29" s="265"/>
      <c r="K29" s="265"/>
      <c r="L29" s="315"/>
      <c r="M29" s="315"/>
      <c r="N29" s="315"/>
      <c r="O29" s="266"/>
      <c r="P29" s="359" t="s">
        <v>114</v>
      </c>
      <c r="Q29" s="267"/>
      <c r="R29" s="360" t="s">
        <v>115</v>
      </c>
      <c r="S29" s="477"/>
    </row>
    <row r="30" spans="2:19" ht="21" customHeight="1" x14ac:dyDescent="0.2">
      <c r="B30" s="423"/>
      <c r="C30" s="425"/>
      <c r="D30" s="427"/>
      <c r="E30" s="429"/>
      <c r="F30" s="431"/>
      <c r="G30" s="433"/>
      <c r="H30" s="435"/>
      <c r="I30" s="268"/>
      <c r="J30" s="269"/>
      <c r="K30" s="269"/>
      <c r="L30" s="270"/>
      <c r="M30" s="270"/>
      <c r="N30" s="270"/>
      <c r="O30" s="474"/>
      <c r="P30" s="475"/>
      <c r="Q30" s="475"/>
      <c r="R30" s="476"/>
      <c r="S30" s="478"/>
    </row>
    <row r="31" spans="2:19" ht="21" customHeight="1" x14ac:dyDescent="0.2">
      <c r="B31" s="422">
        <f t="shared" ref="B31" si="10">B29+1</f>
        <v>13</v>
      </c>
      <c r="C31" s="424"/>
      <c r="D31" s="426"/>
      <c r="E31" s="428"/>
      <c r="F31" s="430"/>
      <c r="G31" s="432"/>
      <c r="H31" s="434"/>
      <c r="I31" s="265"/>
      <c r="J31" s="265"/>
      <c r="K31" s="265"/>
      <c r="L31" s="315"/>
      <c r="M31" s="315"/>
      <c r="N31" s="315"/>
      <c r="O31" s="266"/>
      <c r="P31" s="359" t="s">
        <v>114</v>
      </c>
      <c r="Q31" s="267"/>
      <c r="R31" s="360" t="s">
        <v>115</v>
      </c>
      <c r="S31" s="477"/>
    </row>
    <row r="32" spans="2:19" ht="21" customHeight="1" x14ac:dyDescent="0.2">
      <c r="B32" s="423"/>
      <c r="C32" s="425"/>
      <c r="D32" s="427"/>
      <c r="E32" s="429"/>
      <c r="F32" s="431"/>
      <c r="G32" s="433"/>
      <c r="H32" s="435"/>
      <c r="I32" s="268"/>
      <c r="J32" s="269"/>
      <c r="K32" s="269"/>
      <c r="L32" s="270"/>
      <c r="M32" s="270"/>
      <c r="N32" s="270"/>
      <c r="O32" s="474"/>
      <c r="P32" s="475"/>
      <c r="Q32" s="475"/>
      <c r="R32" s="476"/>
      <c r="S32" s="478"/>
    </row>
    <row r="33" spans="2:19" ht="21" customHeight="1" x14ac:dyDescent="0.2">
      <c r="B33" s="422">
        <f t="shared" ref="B33" si="11">B31+1</f>
        <v>14</v>
      </c>
      <c r="C33" s="424"/>
      <c r="D33" s="426"/>
      <c r="E33" s="428"/>
      <c r="F33" s="430"/>
      <c r="G33" s="432"/>
      <c r="H33" s="434"/>
      <c r="I33" s="265"/>
      <c r="J33" s="265"/>
      <c r="K33" s="265"/>
      <c r="L33" s="315"/>
      <c r="M33" s="315"/>
      <c r="N33" s="315"/>
      <c r="O33" s="266"/>
      <c r="P33" s="359" t="s">
        <v>114</v>
      </c>
      <c r="Q33" s="267"/>
      <c r="R33" s="360" t="s">
        <v>115</v>
      </c>
      <c r="S33" s="477"/>
    </row>
    <row r="34" spans="2:19" ht="21" customHeight="1" x14ac:dyDescent="0.2">
      <c r="B34" s="423"/>
      <c r="C34" s="425"/>
      <c r="D34" s="427"/>
      <c r="E34" s="429"/>
      <c r="F34" s="431"/>
      <c r="G34" s="433"/>
      <c r="H34" s="435"/>
      <c r="I34" s="268"/>
      <c r="J34" s="269"/>
      <c r="K34" s="269"/>
      <c r="L34" s="270"/>
      <c r="M34" s="270"/>
      <c r="N34" s="270"/>
      <c r="O34" s="474"/>
      <c r="P34" s="475"/>
      <c r="Q34" s="475"/>
      <c r="R34" s="476"/>
      <c r="S34" s="478"/>
    </row>
    <row r="35" spans="2:19" ht="21" customHeight="1" x14ac:dyDescent="0.2">
      <c r="B35" s="422">
        <f t="shared" ref="B35" si="12">B33+1</f>
        <v>15</v>
      </c>
      <c r="C35" s="424"/>
      <c r="D35" s="426"/>
      <c r="E35" s="428"/>
      <c r="F35" s="430"/>
      <c r="G35" s="432"/>
      <c r="H35" s="434"/>
      <c r="I35" s="265"/>
      <c r="J35" s="265"/>
      <c r="K35" s="265"/>
      <c r="L35" s="315"/>
      <c r="M35" s="315"/>
      <c r="N35" s="315"/>
      <c r="O35" s="266"/>
      <c r="P35" s="359" t="s">
        <v>114</v>
      </c>
      <c r="Q35" s="267"/>
      <c r="R35" s="360" t="s">
        <v>115</v>
      </c>
      <c r="S35" s="477"/>
    </row>
    <row r="36" spans="2:19" ht="21" customHeight="1" x14ac:dyDescent="0.2">
      <c r="B36" s="423"/>
      <c r="C36" s="425"/>
      <c r="D36" s="427"/>
      <c r="E36" s="429"/>
      <c r="F36" s="431"/>
      <c r="G36" s="433"/>
      <c r="H36" s="435"/>
      <c r="I36" s="268"/>
      <c r="J36" s="269"/>
      <c r="K36" s="269"/>
      <c r="L36" s="270"/>
      <c r="M36" s="270"/>
      <c r="N36" s="270"/>
      <c r="O36" s="474"/>
      <c r="P36" s="475"/>
      <c r="Q36" s="475"/>
      <c r="R36" s="476"/>
      <c r="S36" s="478"/>
    </row>
    <row r="37" spans="2:19" ht="21" customHeight="1" x14ac:dyDescent="0.2">
      <c r="B37" s="422">
        <f t="shared" ref="B37" si="13">B35+1</f>
        <v>16</v>
      </c>
      <c r="C37" s="424"/>
      <c r="D37" s="426"/>
      <c r="E37" s="428"/>
      <c r="F37" s="430"/>
      <c r="G37" s="432"/>
      <c r="H37" s="434"/>
      <c r="I37" s="265"/>
      <c r="J37" s="265"/>
      <c r="K37" s="265"/>
      <c r="L37" s="315"/>
      <c r="M37" s="315"/>
      <c r="N37" s="315"/>
      <c r="O37" s="266"/>
      <c r="P37" s="359" t="s">
        <v>118</v>
      </c>
      <c r="Q37" s="267"/>
      <c r="R37" s="360" t="s">
        <v>119</v>
      </c>
      <c r="S37" s="477"/>
    </row>
    <row r="38" spans="2:19" ht="21" customHeight="1" x14ac:dyDescent="0.2">
      <c r="B38" s="423"/>
      <c r="C38" s="425"/>
      <c r="D38" s="427"/>
      <c r="E38" s="429"/>
      <c r="F38" s="431"/>
      <c r="G38" s="433"/>
      <c r="H38" s="435"/>
      <c r="I38" s="268"/>
      <c r="J38" s="269"/>
      <c r="K38" s="269"/>
      <c r="L38" s="270"/>
      <c r="M38" s="270"/>
      <c r="N38" s="270"/>
      <c r="O38" s="474"/>
      <c r="P38" s="475"/>
      <c r="Q38" s="475"/>
      <c r="R38" s="476"/>
      <c r="S38" s="478"/>
    </row>
    <row r="39" spans="2:19" ht="21" customHeight="1" x14ac:dyDescent="0.2">
      <c r="B39" s="422">
        <f t="shared" ref="B39" si="14">B37+1</f>
        <v>17</v>
      </c>
      <c r="C39" s="424"/>
      <c r="D39" s="426"/>
      <c r="E39" s="428"/>
      <c r="F39" s="430"/>
      <c r="G39" s="432"/>
      <c r="H39" s="434"/>
      <c r="I39" s="265"/>
      <c r="J39" s="265"/>
      <c r="K39" s="265"/>
      <c r="L39" s="315"/>
      <c r="M39" s="315"/>
      <c r="N39" s="315"/>
      <c r="O39" s="266"/>
      <c r="P39" s="359" t="s">
        <v>118</v>
      </c>
      <c r="Q39" s="267"/>
      <c r="R39" s="360" t="s">
        <v>119</v>
      </c>
      <c r="S39" s="477"/>
    </row>
    <row r="40" spans="2:19" ht="21" customHeight="1" x14ac:dyDescent="0.2">
      <c r="B40" s="423"/>
      <c r="C40" s="425"/>
      <c r="D40" s="427"/>
      <c r="E40" s="429"/>
      <c r="F40" s="431"/>
      <c r="G40" s="433"/>
      <c r="H40" s="435"/>
      <c r="I40" s="268"/>
      <c r="J40" s="269"/>
      <c r="K40" s="269"/>
      <c r="L40" s="270"/>
      <c r="M40" s="270"/>
      <c r="N40" s="270"/>
      <c r="O40" s="474"/>
      <c r="P40" s="475"/>
      <c r="Q40" s="475"/>
      <c r="R40" s="476"/>
      <c r="S40" s="478"/>
    </row>
    <row r="41" spans="2:19" ht="21" customHeight="1" x14ac:dyDescent="0.2">
      <c r="B41" s="422">
        <f t="shared" ref="B41" si="15">B39+1</f>
        <v>18</v>
      </c>
      <c r="C41" s="424"/>
      <c r="D41" s="426"/>
      <c r="E41" s="428"/>
      <c r="F41" s="430"/>
      <c r="G41" s="432"/>
      <c r="H41" s="434"/>
      <c r="I41" s="265"/>
      <c r="J41" s="265"/>
      <c r="K41" s="265"/>
      <c r="L41" s="315"/>
      <c r="M41" s="315"/>
      <c r="N41" s="315"/>
      <c r="O41" s="266"/>
      <c r="P41" s="359" t="s">
        <v>118</v>
      </c>
      <c r="Q41" s="267"/>
      <c r="R41" s="360" t="s">
        <v>119</v>
      </c>
      <c r="S41" s="477"/>
    </row>
    <row r="42" spans="2:19" ht="21" customHeight="1" x14ac:dyDescent="0.2">
      <c r="B42" s="423"/>
      <c r="C42" s="425"/>
      <c r="D42" s="427"/>
      <c r="E42" s="429"/>
      <c r="F42" s="431"/>
      <c r="G42" s="433"/>
      <c r="H42" s="435"/>
      <c r="I42" s="268"/>
      <c r="J42" s="269"/>
      <c r="K42" s="269"/>
      <c r="L42" s="270"/>
      <c r="M42" s="270"/>
      <c r="N42" s="270"/>
      <c r="O42" s="474"/>
      <c r="P42" s="475"/>
      <c r="Q42" s="475"/>
      <c r="R42" s="476"/>
      <c r="S42" s="478"/>
    </row>
    <row r="43" spans="2:19" ht="21" customHeight="1" x14ac:dyDescent="0.2">
      <c r="B43" s="437">
        <f t="shared" ref="B43" si="16">B41+1</f>
        <v>19</v>
      </c>
      <c r="C43" s="439"/>
      <c r="D43" s="441"/>
      <c r="E43" s="443"/>
      <c r="F43" s="445"/>
      <c r="G43" s="447"/>
      <c r="H43" s="449"/>
      <c r="I43" s="271"/>
      <c r="J43" s="271"/>
      <c r="K43" s="271"/>
      <c r="L43" s="317"/>
      <c r="M43" s="317"/>
      <c r="N43" s="317"/>
      <c r="O43" s="272"/>
      <c r="P43" s="361" t="s">
        <v>118</v>
      </c>
      <c r="Q43" s="273"/>
      <c r="R43" s="362" t="s">
        <v>115</v>
      </c>
      <c r="S43" s="417"/>
    </row>
    <row r="44" spans="2:19" ht="21" customHeight="1" x14ac:dyDescent="0.2">
      <c r="B44" s="423"/>
      <c r="C44" s="425"/>
      <c r="D44" s="427"/>
      <c r="E44" s="429"/>
      <c r="F44" s="431"/>
      <c r="G44" s="433"/>
      <c r="H44" s="435"/>
      <c r="I44" s="268"/>
      <c r="J44" s="269"/>
      <c r="K44" s="269"/>
      <c r="L44" s="270"/>
      <c r="M44" s="270"/>
      <c r="N44" s="270"/>
      <c r="O44" s="474"/>
      <c r="P44" s="475"/>
      <c r="Q44" s="475"/>
      <c r="R44" s="476"/>
      <c r="S44" s="478"/>
    </row>
    <row r="45" spans="2:19" ht="21" customHeight="1" x14ac:dyDescent="0.2">
      <c r="B45" s="422">
        <f>B43+1</f>
        <v>20</v>
      </c>
      <c r="C45" s="424"/>
      <c r="D45" s="426"/>
      <c r="E45" s="428"/>
      <c r="F45" s="430"/>
      <c r="G45" s="432"/>
      <c r="H45" s="434"/>
      <c r="I45" s="265"/>
      <c r="J45" s="265"/>
      <c r="K45" s="265"/>
      <c r="L45" s="315"/>
      <c r="M45" s="315"/>
      <c r="N45" s="315"/>
      <c r="O45" s="266"/>
      <c r="P45" s="359" t="s">
        <v>118</v>
      </c>
      <c r="Q45" s="267"/>
      <c r="R45" s="360" t="s">
        <v>115</v>
      </c>
      <c r="S45" s="477"/>
    </row>
    <row r="46" spans="2:19" ht="21" customHeight="1" thickBot="1" x14ac:dyDescent="0.25">
      <c r="B46" s="501"/>
      <c r="C46" s="502"/>
      <c r="D46" s="503"/>
      <c r="E46" s="504"/>
      <c r="F46" s="505"/>
      <c r="G46" s="506"/>
      <c r="H46" s="507"/>
      <c r="I46" s="274"/>
      <c r="J46" s="275"/>
      <c r="K46" s="275"/>
      <c r="L46" s="276"/>
      <c r="M46" s="276"/>
      <c r="N46" s="276"/>
      <c r="O46" s="509"/>
      <c r="P46" s="510"/>
      <c r="Q46" s="510"/>
      <c r="R46" s="511"/>
      <c r="S46" s="508"/>
    </row>
    <row r="47" spans="2:19" ht="6.75" customHeight="1" x14ac:dyDescent="0.2"/>
    <row r="48" spans="2:19" x14ac:dyDescent="0.2">
      <c r="B48" s="1" t="s">
        <v>120</v>
      </c>
    </row>
    <row r="49" spans="2:3" x14ac:dyDescent="0.2">
      <c r="C49" s="1" t="s">
        <v>121</v>
      </c>
    </row>
    <row r="50" spans="2:3" x14ac:dyDescent="0.2">
      <c r="B50" s="1" t="s">
        <v>122</v>
      </c>
      <c r="C50" s="355"/>
    </row>
    <row r="51" spans="2:3" ht="6.75" customHeight="1" x14ac:dyDescent="0.2"/>
    <row r="52" spans="2:3" x14ac:dyDescent="0.2">
      <c r="B52" s="1" t="s">
        <v>123</v>
      </c>
    </row>
    <row r="53" spans="2:3" ht="6.75" customHeight="1" x14ac:dyDescent="0.2"/>
    <row r="54" spans="2:3" x14ac:dyDescent="0.2">
      <c r="C54" s="1" t="s">
        <v>124</v>
      </c>
    </row>
    <row r="55" spans="2:3" x14ac:dyDescent="0.2">
      <c r="C55" s="1" t="s">
        <v>125</v>
      </c>
    </row>
    <row r="56" spans="2:3" x14ac:dyDescent="0.2">
      <c r="C56" s="1" t="s">
        <v>224</v>
      </c>
    </row>
    <row r="57" spans="2:3" ht="6.75" customHeight="1" x14ac:dyDescent="0.2"/>
    <row r="58" spans="2:3" x14ac:dyDescent="0.2">
      <c r="C58" s="1" t="s">
        <v>126</v>
      </c>
    </row>
    <row r="59" spans="2:3" x14ac:dyDescent="0.2">
      <c r="C59" s="1" t="s">
        <v>127</v>
      </c>
    </row>
    <row r="60" spans="2:3" x14ac:dyDescent="0.2">
      <c r="C60" s="1" t="s">
        <v>475</v>
      </c>
    </row>
    <row r="61" spans="2:3" ht="6.65" customHeight="1" x14ac:dyDescent="0.2"/>
    <row r="62" spans="2:3" ht="13" customHeight="1" x14ac:dyDescent="0.2">
      <c r="C62" s="356" t="s">
        <v>443</v>
      </c>
    </row>
    <row r="63" spans="2:3" ht="13" customHeight="1" x14ac:dyDescent="0.2">
      <c r="C63" s="356" t="s">
        <v>440</v>
      </c>
    </row>
    <row r="64" spans="2:3" ht="6.75" customHeight="1" x14ac:dyDescent="0.2"/>
    <row r="65" spans="2:2" x14ac:dyDescent="0.2">
      <c r="B65" s="1" t="s">
        <v>128</v>
      </c>
    </row>
    <row r="66" spans="2:2" x14ac:dyDescent="0.2">
      <c r="B66" s="1" t="s">
        <v>225</v>
      </c>
    </row>
    <row r="67" spans="2:2" ht="6.75" customHeight="1" x14ac:dyDescent="0.2"/>
    <row r="68" spans="2:2" x14ac:dyDescent="0.2">
      <c r="B68" s="1" t="s">
        <v>129</v>
      </c>
    </row>
    <row r="69" spans="2:2" x14ac:dyDescent="0.2">
      <c r="B69" s="1" t="s">
        <v>130</v>
      </c>
    </row>
    <row r="70" spans="2:2" x14ac:dyDescent="0.2">
      <c r="B70" s="1" t="s">
        <v>131</v>
      </c>
    </row>
    <row r="71" spans="2:2" x14ac:dyDescent="0.2">
      <c r="B71" s="1" t="s">
        <v>132</v>
      </c>
    </row>
    <row r="72" spans="2:2" ht="6.75" customHeight="1" x14ac:dyDescent="0.2"/>
    <row r="73" spans="2:2" x14ac:dyDescent="0.2">
      <c r="B73" s="1" t="s">
        <v>476</v>
      </c>
    </row>
  </sheetData>
  <sheetProtection formatCell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F5:F6"/>
    <mergeCell ref="G5:G6"/>
    <mergeCell ref="I5:J5"/>
    <mergeCell ref="K5:K6"/>
    <mergeCell ref="E3:G4"/>
    <mergeCell ref="L4:L6"/>
    <mergeCell ref="N4:N6"/>
    <mergeCell ref="M4:M6"/>
    <mergeCell ref="I4:K4"/>
    <mergeCell ref="S37:S38"/>
    <mergeCell ref="O38:R38"/>
    <mergeCell ref="O32:R32"/>
    <mergeCell ref="B33:B34"/>
    <mergeCell ref="C33:C34"/>
    <mergeCell ref="D33:D34"/>
    <mergeCell ref="E33:E34"/>
    <mergeCell ref="F33:F34"/>
    <mergeCell ref="G33:G34"/>
    <mergeCell ref="H33:H34"/>
    <mergeCell ref="S33:S34"/>
    <mergeCell ref="O36:R36"/>
    <mergeCell ref="B37:B38"/>
    <mergeCell ref="C37:C38"/>
    <mergeCell ref="D37:D38"/>
    <mergeCell ref="E37:E38"/>
    <mergeCell ref="F37:F38"/>
    <mergeCell ref="G37:G38"/>
    <mergeCell ref="H37:H38"/>
    <mergeCell ref="O34:R34"/>
    <mergeCell ref="B35:B36"/>
    <mergeCell ref="C35:C36"/>
    <mergeCell ref="D35:D36"/>
    <mergeCell ref="E35:E36"/>
    <mergeCell ref="S39:S40"/>
    <mergeCell ref="S41:S42"/>
    <mergeCell ref="O42:R42"/>
    <mergeCell ref="O40:R40"/>
    <mergeCell ref="B41:B42"/>
    <mergeCell ref="C41:C42"/>
    <mergeCell ref="D41:D42"/>
    <mergeCell ref="E41:E42"/>
    <mergeCell ref="F41:F42"/>
    <mergeCell ref="G41:G42"/>
    <mergeCell ref="H41:H42"/>
    <mergeCell ref="B39:B40"/>
    <mergeCell ref="C39:C40"/>
    <mergeCell ref="D39:D40"/>
    <mergeCell ref="E39:E40"/>
    <mergeCell ref="F39:F40"/>
    <mergeCell ref="G39:G40"/>
    <mergeCell ref="H39:H40"/>
    <mergeCell ref="F35:F36"/>
    <mergeCell ref="G35:G36"/>
    <mergeCell ref="H35:H36"/>
    <mergeCell ref="S35:S36"/>
    <mergeCell ref="S29:S30"/>
    <mergeCell ref="O30:R30"/>
    <mergeCell ref="B31:B32"/>
    <mergeCell ref="C31:C32"/>
    <mergeCell ref="D31:D32"/>
    <mergeCell ref="E31:E32"/>
    <mergeCell ref="F31:F32"/>
    <mergeCell ref="G31:G32"/>
    <mergeCell ref="H31:H32"/>
    <mergeCell ref="S31:S32"/>
    <mergeCell ref="B29:B30"/>
    <mergeCell ref="C29:C30"/>
    <mergeCell ref="D29:D30"/>
    <mergeCell ref="E29:E30"/>
    <mergeCell ref="F29:F30"/>
    <mergeCell ref="G29:G30"/>
    <mergeCell ref="H29:H30"/>
    <mergeCell ref="B27:B28"/>
    <mergeCell ref="C27:C28"/>
    <mergeCell ref="D27:D28"/>
    <mergeCell ref="E27:E28"/>
    <mergeCell ref="F27:F28"/>
    <mergeCell ref="G27:G28"/>
    <mergeCell ref="H27:H28"/>
    <mergeCell ref="S27:S28"/>
    <mergeCell ref="B25:B26"/>
    <mergeCell ref="C25:C26"/>
    <mergeCell ref="D25:D26"/>
    <mergeCell ref="E25:E26"/>
    <mergeCell ref="F25:F26"/>
    <mergeCell ref="G25:G26"/>
    <mergeCell ref="H25:H26"/>
    <mergeCell ref="O28:R28"/>
    <mergeCell ref="B23:B24"/>
    <mergeCell ref="C23:C24"/>
    <mergeCell ref="D23:D24"/>
    <mergeCell ref="E23:E24"/>
    <mergeCell ref="F23:F24"/>
    <mergeCell ref="G23:G24"/>
    <mergeCell ref="H23:H24"/>
    <mergeCell ref="S23:S24"/>
    <mergeCell ref="S25:S26"/>
    <mergeCell ref="O26:R26"/>
    <mergeCell ref="O24:R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S21:S22"/>
    <mergeCell ref="O22:R22"/>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S7:S8"/>
    <mergeCell ref="I3:R3"/>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B3:B6"/>
    <mergeCell ref="C3:C6"/>
    <mergeCell ref="D3:D6"/>
    <mergeCell ref="H3:H6"/>
    <mergeCell ref="S3:S6"/>
    <mergeCell ref="E5:E6"/>
    <mergeCell ref="O4:R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5" orientation="portrait" blackAndWhite="1" r:id="rId1"/>
  <ignoredErrors>
    <ignoredError sqref="B9 B11 B13 B15 B17 B19 B21 B23 B25 B27 B29 B31 B33 B35 B37 B39 B41 B43 B4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4"/>
  <sheetViews>
    <sheetView view="pageBreakPreview" topLeftCell="A131" zoomScaleNormal="100" zoomScaleSheetLayoutView="100" workbookViewId="0">
      <selection activeCell="B76" sqref="B76"/>
    </sheetView>
  </sheetViews>
  <sheetFormatPr defaultRowHeight="13" x14ac:dyDescent="0.2"/>
  <cols>
    <col min="1" max="1" width="3.6328125" style="182" customWidth="1"/>
    <col min="2" max="2" width="2.453125" style="182" customWidth="1"/>
    <col min="3" max="3" width="3.6328125" style="182" customWidth="1"/>
    <col min="4" max="4" width="9.6328125" style="182" customWidth="1"/>
    <col min="5" max="5" width="4.26953125" style="182" customWidth="1"/>
    <col min="6" max="6" width="10.453125" style="182" customWidth="1"/>
    <col min="7" max="7" width="9.6328125" style="182" customWidth="1"/>
    <col min="8" max="8" width="3.7265625" style="182" customWidth="1"/>
    <col min="9" max="9" width="2.453125" style="182" customWidth="1"/>
    <col min="10" max="10" width="3.7265625" style="182" customWidth="1"/>
    <col min="11" max="14" width="9.6328125" style="182" customWidth="1"/>
    <col min="15" max="261" width="9" style="182"/>
    <col min="262" max="270" width="9.6328125" style="182" customWidth="1"/>
    <col min="271" max="517" width="9" style="182"/>
    <col min="518" max="526" width="9.6328125" style="182" customWidth="1"/>
    <col min="527" max="773" width="9" style="182"/>
    <col min="774" max="782" width="9.6328125" style="182" customWidth="1"/>
    <col min="783" max="1029" width="9" style="182"/>
    <col min="1030" max="1038" width="9.6328125" style="182" customWidth="1"/>
    <col min="1039" max="1285" width="9" style="182"/>
    <col min="1286" max="1294" width="9.6328125" style="182" customWidth="1"/>
    <col min="1295" max="1541" width="9" style="182"/>
    <col min="1542" max="1550" width="9.6328125" style="182" customWidth="1"/>
    <col min="1551" max="1797" width="9" style="182"/>
    <col min="1798" max="1806" width="9.6328125" style="182" customWidth="1"/>
    <col min="1807" max="2053" width="9" style="182"/>
    <col min="2054" max="2062" width="9.6328125" style="182" customWidth="1"/>
    <col min="2063" max="2309" width="9" style="182"/>
    <col min="2310" max="2318" width="9.6328125" style="182" customWidth="1"/>
    <col min="2319" max="2565" width="9" style="182"/>
    <col min="2566" max="2574" width="9.6328125" style="182" customWidth="1"/>
    <col min="2575" max="2821" width="9" style="182"/>
    <col min="2822" max="2830" width="9.6328125" style="182" customWidth="1"/>
    <col min="2831" max="3077" width="9" style="182"/>
    <col min="3078" max="3086" width="9.6328125" style="182" customWidth="1"/>
    <col min="3087" max="3333" width="9" style="182"/>
    <col min="3334" max="3342" width="9.6328125" style="182" customWidth="1"/>
    <col min="3343" max="3589" width="9" style="182"/>
    <col min="3590" max="3598" width="9.6328125" style="182" customWidth="1"/>
    <col min="3599" max="3845" width="9" style="182"/>
    <col min="3846" max="3854" width="9.6328125" style="182" customWidth="1"/>
    <col min="3855" max="4101" width="9" style="182"/>
    <col min="4102" max="4110" width="9.6328125" style="182" customWidth="1"/>
    <col min="4111" max="4357" width="9" style="182"/>
    <col min="4358" max="4366" width="9.6328125" style="182" customWidth="1"/>
    <col min="4367" max="4613" width="9" style="182"/>
    <col min="4614" max="4622" width="9.6328125" style="182" customWidth="1"/>
    <col min="4623" max="4869" width="9" style="182"/>
    <col min="4870" max="4878" width="9.6328125" style="182" customWidth="1"/>
    <col min="4879" max="5125" width="9" style="182"/>
    <col min="5126" max="5134" width="9.6328125" style="182" customWidth="1"/>
    <col min="5135" max="5381" width="9" style="182"/>
    <col min="5382" max="5390" width="9.6328125" style="182" customWidth="1"/>
    <col min="5391" max="5637" width="9" style="182"/>
    <col min="5638" max="5646" width="9.6328125" style="182" customWidth="1"/>
    <col min="5647" max="5893" width="9" style="182"/>
    <col min="5894" max="5902" width="9.6328125" style="182" customWidth="1"/>
    <col min="5903" max="6149" width="9" style="182"/>
    <col min="6150" max="6158" width="9.6328125" style="182" customWidth="1"/>
    <col min="6159" max="6405" width="9" style="182"/>
    <col min="6406" max="6414" width="9.6328125" style="182" customWidth="1"/>
    <col min="6415" max="6661" width="9" style="182"/>
    <col min="6662" max="6670" width="9.6328125" style="182" customWidth="1"/>
    <col min="6671" max="6917" width="9" style="182"/>
    <col min="6918" max="6926" width="9.6328125" style="182" customWidth="1"/>
    <col min="6927" max="7173" width="9" style="182"/>
    <col min="7174" max="7182" width="9.6328125" style="182" customWidth="1"/>
    <col min="7183" max="7429" width="9" style="182"/>
    <col min="7430" max="7438" width="9.6328125" style="182" customWidth="1"/>
    <col min="7439" max="7685" width="9" style="182"/>
    <col min="7686" max="7694" width="9.6328125" style="182" customWidth="1"/>
    <col min="7695" max="7941" width="9" style="182"/>
    <col min="7942" max="7950" width="9.6328125" style="182" customWidth="1"/>
    <col min="7951" max="8197" width="9" style="182"/>
    <col min="8198" max="8206" width="9.6328125" style="182" customWidth="1"/>
    <col min="8207" max="8453" width="9" style="182"/>
    <col min="8454" max="8462" width="9.6328125" style="182" customWidth="1"/>
    <col min="8463" max="8709" width="9" style="182"/>
    <col min="8710" max="8718" width="9.6328125" style="182" customWidth="1"/>
    <col min="8719" max="8965" width="9" style="182"/>
    <col min="8966" max="8974" width="9.6328125" style="182" customWidth="1"/>
    <col min="8975" max="9221" width="9" style="182"/>
    <col min="9222" max="9230" width="9.6328125" style="182" customWidth="1"/>
    <col min="9231" max="9477" width="9" style="182"/>
    <col min="9478" max="9486" width="9.6328125" style="182" customWidth="1"/>
    <col min="9487" max="9733" width="9" style="182"/>
    <col min="9734" max="9742" width="9.6328125" style="182" customWidth="1"/>
    <col min="9743" max="9989" width="9" style="182"/>
    <col min="9990" max="9998" width="9.6328125" style="182" customWidth="1"/>
    <col min="9999" max="10245" width="9" style="182"/>
    <col min="10246" max="10254" width="9.6328125" style="182" customWidth="1"/>
    <col min="10255" max="10501" width="9" style="182"/>
    <col min="10502" max="10510" width="9.6328125" style="182" customWidth="1"/>
    <col min="10511" max="10757" width="9" style="182"/>
    <col min="10758" max="10766" width="9.6328125" style="182" customWidth="1"/>
    <col min="10767" max="11013" width="9" style="182"/>
    <col min="11014" max="11022" width="9.6328125" style="182" customWidth="1"/>
    <col min="11023" max="11269" width="9" style="182"/>
    <col min="11270" max="11278" width="9.6328125" style="182" customWidth="1"/>
    <col min="11279" max="11525" width="9" style="182"/>
    <col min="11526" max="11534" width="9.6328125" style="182" customWidth="1"/>
    <col min="11535" max="11781" width="9" style="182"/>
    <col min="11782" max="11790" width="9.6328125" style="182" customWidth="1"/>
    <col min="11791" max="12037" width="9" style="182"/>
    <col min="12038" max="12046" width="9.6328125" style="182" customWidth="1"/>
    <col min="12047" max="12293" width="9" style="182"/>
    <col min="12294" max="12302" width="9.6328125" style="182" customWidth="1"/>
    <col min="12303" max="12549" width="9" style="182"/>
    <col min="12550" max="12558" width="9.6328125" style="182" customWidth="1"/>
    <col min="12559" max="12805" width="9" style="182"/>
    <col min="12806" max="12814" width="9.6328125" style="182" customWidth="1"/>
    <col min="12815" max="13061" width="9" style="182"/>
    <col min="13062" max="13070" width="9.6328125" style="182" customWidth="1"/>
    <col min="13071" max="13317" width="9" style="182"/>
    <col min="13318" max="13326" width="9.6328125" style="182" customWidth="1"/>
    <col min="13327" max="13573" width="9" style="182"/>
    <col min="13574" max="13582" width="9.6328125" style="182" customWidth="1"/>
    <col min="13583" max="13829" width="9" style="182"/>
    <col min="13830" max="13838" width="9.6328125" style="182" customWidth="1"/>
    <col min="13839" max="14085" width="9" style="182"/>
    <col min="14086" max="14094" width="9.6328125" style="182" customWidth="1"/>
    <col min="14095" max="14341" width="9" style="182"/>
    <col min="14342" max="14350" width="9.6328125" style="182" customWidth="1"/>
    <col min="14351" max="14597" width="9" style="182"/>
    <col min="14598" max="14606" width="9.6328125" style="182" customWidth="1"/>
    <col min="14607" max="14853" width="9" style="182"/>
    <col min="14854" max="14862" width="9.6328125" style="182" customWidth="1"/>
    <col min="14863" max="15109" width="9" style="182"/>
    <col min="15110" max="15118" width="9.6328125" style="182" customWidth="1"/>
    <col min="15119" max="15365" width="9" style="182"/>
    <col min="15366" max="15374" width="9.6328125" style="182" customWidth="1"/>
    <col min="15375" max="15621" width="9" style="182"/>
    <col min="15622" max="15630" width="9.6328125" style="182" customWidth="1"/>
    <col min="15631" max="15877" width="9" style="182"/>
    <col min="15878" max="15886" width="9.6328125" style="182" customWidth="1"/>
    <col min="15887" max="16133" width="9" style="182"/>
    <col min="16134" max="16142" width="9.6328125" style="182" customWidth="1"/>
    <col min="16143" max="16384" width="9" style="182"/>
  </cols>
  <sheetData>
    <row r="1" spans="1:23" ht="16.5" customHeight="1" x14ac:dyDescent="0.2">
      <c r="A1" s="216" t="s">
        <v>196</v>
      </c>
      <c r="B1" s="102"/>
      <c r="C1" s="102"/>
      <c r="D1" s="279"/>
      <c r="E1" s="279"/>
      <c r="F1" s="279"/>
      <c r="G1" s="279"/>
      <c r="H1" s="279"/>
      <c r="I1" s="279"/>
      <c r="J1" s="279"/>
      <c r="K1" s="279"/>
      <c r="L1" s="279"/>
      <c r="M1" s="279"/>
      <c r="N1" s="279"/>
      <c r="O1" s="279"/>
      <c r="P1" s="279"/>
      <c r="Q1" s="279"/>
      <c r="R1" s="279"/>
      <c r="S1" s="279"/>
      <c r="T1" s="279"/>
      <c r="U1" s="279"/>
      <c r="V1" s="279"/>
      <c r="W1" s="279"/>
    </row>
    <row r="2" spans="1:23" ht="8.25" customHeight="1" thickBot="1" x14ac:dyDescent="0.25">
      <c r="A2" s="280"/>
      <c r="B2" s="280"/>
      <c r="C2" s="280"/>
    </row>
    <row r="3" spans="1:23" s="369" customFormat="1" ht="22.5" customHeight="1" thickBot="1" x14ac:dyDescent="0.25">
      <c r="A3" s="368"/>
      <c r="B3" s="368"/>
      <c r="C3" s="368"/>
      <c r="H3" s="643" t="s">
        <v>187</v>
      </c>
      <c r="I3" s="644"/>
      <c r="J3" s="644"/>
      <c r="K3" s="645"/>
      <c r="L3" s="645"/>
      <c r="M3" s="645"/>
      <c r="N3" s="646"/>
    </row>
    <row r="4" spans="1:23" s="281" customFormat="1" ht="14.5" thickBot="1" x14ac:dyDescent="0.25">
      <c r="N4" s="367" t="s">
        <v>480</v>
      </c>
    </row>
    <row r="5" spans="1:23" ht="15" customHeight="1" x14ac:dyDescent="0.2">
      <c r="A5" s="520" t="s">
        <v>175</v>
      </c>
      <c r="B5" s="521"/>
      <c r="C5" s="522"/>
      <c r="D5" s="523"/>
      <c r="E5" s="524"/>
      <c r="F5" s="524"/>
      <c r="G5" s="525"/>
      <c r="H5" s="526" t="s">
        <v>176</v>
      </c>
      <c r="I5" s="527"/>
      <c r="J5" s="528"/>
      <c r="K5" s="282"/>
      <c r="L5" s="563" t="s">
        <v>215</v>
      </c>
      <c r="M5" s="563"/>
      <c r="N5" s="564"/>
    </row>
    <row r="6" spans="1:23" ht="15" customHeight="1" x14ac:dyDescent="0.2">
      <c r="A6" s="535" t="s">
        <v>177</v>
      </c>
      <c r="B6" s="536"/>
      <c r="C6" s="537"/>
      <c r="D6" s="539"/>
      <c r="E6" s="540"/>
      <c r="F6" s="540"/>
      <c r="G6" s="541"/>
      <c r="H6" s="529"/>
      <c r="I6" s="530"/>
      <c r="J6" s="531"/>
      <c r="K6" s="250"/>
      <c r="L6" s="565"/>
      <c r="M6" s="565"/>
      <c r="N6" s="566"/>
    </row>
    <row r="7" spans="1:23" ht="15" customHeight="1" thickBot="1" x14ac:dyDescent="0.25">
      <c r="A7" s="538"/>
      <c r="B7" s="533"/>
      <c r="C7" s="534"/>
      <c r="D7" s="542"/>
      <c r="E7" s="543"/>
      <c r="F7" s="543"/>
      <c r="G7" s="544"/>
      <c r="H7" s="532"/>
      <c r="I7" s="533"/>
      <c r="J7" s="534"/>
      <c r="K7" s="283"/>
      <c r="L7" s="567"/>
      <c r="M7" s="567"/>
      <c r="N7" s="568"/>
    </row>
    <row r="8" spans="1:23" ht="15" customHeight="1" x14ac:dyDescent="0.2">
      <c r="A8" s="569" t="s">
        <v>178</v>
      </c>
      <c r="B8" s="570"/>
      <c r="C8" s="570"/>
      <c r="D8" s="570"/>
      <c r="E8" s="570"/>
      <c r="F8" s="570"/>
      <c r="G8" s="570"/>
      <c r="H8" s="570"/>
      <c r="I8" s="570"/>
      <c r="J8" s="570"/>
      <c r="K8" s="570"/>
      <c r="L8" s="570"/>
      <c r="M8" s="570"/>
      <c r="N8" s="571"/>
    </row>
    <row r="9" spans="1:23" ht="15" customHeight="1" x14ac:dyDescent="0.2">
      <c r="A9" s="572" t="s">
        <v>180</v>
      </c>
      <c r="B9" s="573"/>
      <c r="C9" s="573"/>
      <c r="D9" s="573"/>
      <c r="E9" s="573"/>
      <c r="F9" s="573"/>
      <c r="G9" s="574"/>
      <c r="H9" s="575" t="s">
        <v>179</v>
      </c>
      <c r="I9" s="573"/>
      <c r="J9" s="573"/>
      <c r="K9" s="589"/>
      <c r="L9" s="589"/>
      <c r="M9" s="589"/>
      <c r="N9" s="626"/>
    </row>
    <row r="10" spans="1:23" ht="3.75" customHeight="1" x14ac:dyDescent="0.2">
      <c r="A10" s="588" t="s">
        <v>190</v>
      </c>
      <c r="B10" s="589"/>
      <c r="C10" s="589"/>
      <c r="D10" s="589"/>
      <c r="E10" s="589"/>
      <c r="F10" s="589"/>
      <c r="G10" s="590"/>
      <c r="H10" s="287"/>
      <c r="I10" s="321"/>
      <c r="J10" s="321"/>
      <c r="K10" s="287"/>
      <c r="L10" s="512" t="s">
        <v>217</v>
      </c>
      <c r="M10" s="512"/>
      <c r="N10" s="513"/>
    </row>
    <row r="11" spans="1:23" ht="15" customHeight="1" x14ac:dyDescent="0.2">
      <c r="A11" s="591"/>
      <c r="B11" s="530"/>
      <c r="C11" s="530"/>
      <c r="D11" s="530"/>
      <c r="E11" s="530"/>
      <c r="F11" s="530"/>
      <c r="G11" s="531"/>
      <c r="H11" s="322"/>
      <c r="I11" s="41"/>
      <c r="K11" s="230"/>
      <c r="L11" s="514"/>
      <c r="M11" s="514"/>
      <c r="N11" s="515"/>
    </row>
    <row r="12" spans="1:23" ht="3.75" customHeight="1" x14ac:dyDescent="0.2">
      <c r="A12" s="592"/>
      <c r="B12" s="593"/>
      <c r="C12" s="593"/>
      <c r="D12" s="593"/>
      <c r="E12" s="593"/>
      <c r="F12" s="593"/>
      <c r="G12" s="594"/>
      <c r="H12" s="284"/>
      <c r="I12" s="285"/>
      <c r="J12" s="285"/>
      <c r="K12" s="286"/>
      <c r="L12" s="516"/>
      <c r="M12" s="516"/>
      <c r="N12" s="517"/>
    </row>
    <row r="13" spans="1:23" ht="3.75" customHeight="1" x14ac:dyDescent="0.2">
      <c r="A13" s="618" t="s">
        <v>191</v>
      </c>
      <c r="B13" s="619"/>
      <c r="C13" s="619"/>
      <c r="D13" s="619"/>
      <c r="E13" s="619"/>
      <c r="F13" s="619"/>
      <c r="G13" s="620"/>
      <c r="H13" s="287"/>
      <c r="I13" s="321"/>
      <c r="J13" s="321"/>
      <c r="K13" s="287"/>
      <c r="L13" s="512" t="s">
        <v>217</v>
      </c>
      <c r="M13" s="512"/>
      <c r="N13" s="513"/>
    </row>
    <row r="14" spans="1:23" ht="15" customHeight="1" x14ac:dyDescent="0.2">
      <c r="A14" s="621"/>
      <c r="B14" s="565"/>
      <c r="C14" s="565"/>
      <c r="D14" s="565"/>
      <c r="E14" s="565"/>
      <c r="F14" s="565"/>
      <c r="G14" s="622"/>
      <c r="H14" s="322"/>
      <c r="I14" s="41"/>
      <c r="K14" s="230"/>
      <c r="L14" s="514"/>
      <c r="M14" s="514"/>
      <c r="N14" s="515"/>
    </row>
    <row r="15" spans="1:23" ht="3.75" customHeight="1" x14ac:dyDescent="0.2">
      <c r="A15" s="623"/>
      <c r="B15" s="624"/>
      <c r="C15" s="624"/>
      <c r="D15" s="624"/>
      <c r="E15" s="624"/>
      <c r="F15" s="624"/>
      <c r="G15" s="625"/>
      <c r="H15" s="284"/>
      <c r="I15" s="285"/>
      <c r="J15" s="285"/>
      <c r="K15" s="286"/>
      <c r="L15" s="516"/>
      <c r="M15" s="516"/>
      <c r="N15" s="517"/>
    </row>
    <row r="16" spans="1:23" ht="3.75" customHeight="1" x14ac:dyDescent="0.2">
      <c r="A16" s="588" t="s">
        <v>182</v>
      </c>
      <c r="B16" s="589"/>
      <c r="C16" s="589"/>
      <c r="D16" s="589"/>
      <c r="E16" s="589"/>
      <c r="F16" s="589"/>
      <c r="G16" s="590"/>
      <c r="H16" s="287"/>
      <c r="I16" s="321"/>
      <c r="J16" s="321"/>
      <c r="K16" s="287"/>
      <c r="L16" s="512" t="s">
        <v>217</v>
      </c>
      <c r="M16" s="512"/>
      <c r="N16" s="513"/>
    </row>
    <row r="17" spans="1:14" ht="15" customHeight="1" x14ac:dyDescent="0.2">
      <c r="A17" s="591"/>
      <c r="B17" s="530"/>
      <c r="C17" s="530"/>
      <c r="D17" s="530"/>
      <c r="E17" s="530"/>
      <c r="F17" s="530"/>
      <c r="G17" s="531"/>
      <c r="H17" s="322"/>
      <c r="I17" s="41"/>
      <c r="K17" s="230"/>
      <c r="L17" s="514"/>
      <c r="M17" s="514"/>
      <c r="N17" s="515"/>
    </row>
    <row r="18" spans="1:14" ht="3.75" customHeight="1" x14ac:dyDescent="0.2">
      <c r="A18" s="592"/>
      <c r="B18" s="593"/>
      <c r="C18" s="593"/>
      <c r="D18" s="593"/>
      <c r="E18" s="593"/>
      <c r="F18" s="593"/>
      <c r="G18" s="594"/>
      <c r="H18" s="284"/>
      <c r="I18" s="285"/>
      <c r="J18" s="285"/>
      <c r="K18" s="286"/>
      <c r="L18" s="516"/>
      <c r="M18" s="516"/>
      <c r="N18" s="517"/>
    </row>
    <row r="19" spans="1:14" ht="3.75" customHeight="1" x14ac:dyDescent="0.2">
      <c r="A19" s="588" t="s">
        <v>183</v>
      </c>
      <c r="B19" s="589"/>
      <c r="C19" s="589"/>
      <c r="D19" s="589"/>
      <c r="E19" s="589"/>
      <c r="F19" s="589"/>
      <c r="G19" s="590"/>
      <c r="H19" s="287"/>
      <c r="I19" s="321"/>
      <c r="J19" s="321"/>
      <c r="K19" s="287"/>
      <c r="L19" s="512" t="s">
        <v>217</v>
      </c>
      <c r="M19" s="512"/>
      <c r="N19" s="513"/>
    </row>
    <row r="20" spans="1:14" ht="15" customHeight="1" x14ac:dyDescent="0.2">
      <c r="A20" s="591"/>
      <c r="B20" s="530"/>
      <c r="C20" s="530"/>
      <c r="D20" s="530"/>
      <c r="E20" s="530"/>
      <c r="F20" s="530"/>
      <c r="G20" s="531"/>
      <c r="H20" s="322"/>
      <c r="I20" s="41"/>
      <c r="K20" s="230"/>
      <c r="L20" s="514"/>
      <c r="M20" s="514"/>
      <c r="N20" s="515"/>
    </row>
    <row r="21" spans="1:14" ht="3.75" customHeight="1" x14ac:dyDescent="0.2">
      <c r="A21" s="592"/>
      <c r="B21" s="593"/>
      <c r="C21" s="593"/>
      <c r="D21" s="593"/>
      <c r="E21" s="593"/>
      <c r="F21" s="593"/>
      <c r="G21" s="594"/>
      <c r="H21" s="284"/>
      <c r="I21" s="285"/>
      <c r="J21" s="285"/>
      <c r="K21" s="286"/>
      <c r="L21" s="516"/>
      <c r="M21" s="516"/>
      <c r="N21" s="517"/>
    </row>
    <row r="22" spans="1:14" ht="3.75" customHeight="1" x14ac:dyDescent="0.2">
      <c r="A22" s="595"/>
      <c r="B22" s="596"/>
      <c r="C22" s="596"/>
      <c r="D22" s="596"/>
      <c r="E22" s="596"/>
      <c r="F22" s="596"/>
      <c r="G22" s="597"/>
      <c r="H22" s="287"/>
      <c r="I22" s="321"/>
      <c r="J22" s="321"/>
      <c r="K22" s="287"/>
      <c r="L22" s="512" t="s">
        <v>217</v>
      </c>
      <c r="M22" s="512"/>
      <c r="N22" s="513"/>
    </row>
    <row r="23" spans="1:14" ht="15" customHeight="1" x14ac:dyDescent="0.2">
      <c r="A23" s="598"/>
      <c r="B23" s="599"/>
      <c r="C23" s="599"/>
      <c r="D23" s="599"/>
      <c r="E23" s="599"/>
      <c r="F23" s="599"/>
      <c r="G23" s="600"/>
      <c r="H23" s="322"/>
      <c r="I23" s="41"/>
      <c r="K23" s="230"/>
      <c r="L23" s="514"/>
      <c r="M23" s="514"/>
      <c r="N23" s="515"/>
    </row>
    <row r="24" spans="1:14" ht="3.75" customHeight="1" x14ac:dyDescent="0.2">
      <c r="A24" s="601"/>
      <c r="B24" s="602"/>
      <c r="C24" s="602"/>
      <c r="D24" s="602"/>
      <c r="E24" s="602"/>
      <c r="F24" s="602"/>
      <c r="G24" s="603"/>
      <c r="H24" s="284"/>
      <c r="I24" s="285"/>
      <c r="J24" s="285"/>
      <c r="K24" s="286"/>
      <c r="L24" s="516"/>
      <c r="M24" s="516"/>
      <c r="N24" s="517"/>
    </row>
    <row r="25" spans="1:14" ht="3.75" customHeight="1" x14ac:dyDescent="0.2">
      <c r="A25" s="595"/>
      <c r="B25" s="596"/>
      <c r="C25" s="596"/>
      <c r="D25" s="596"/>
      <c r="E25" s="596"/>
      <c r="F25" s="596"/>
      <c r="G25" s="597"/>
      <c r="H25" s="287"/>
      <c r="I25" s="321"/>
      <c r="J25" s="321"/>
      <c r="K25" s="287"/>
      <c r="L25" s="512" t="s">
        <v>217</v>
      </c>
      <c r="M25" s="512"/>
      <c r="N25" s="513"/>
    </row>
    <row r="26" spans="1:14" ht="15" customHeight="1" x14ac:dyDescent="0.2">
      <c r="A26" s="598"/>
      <c r="B26" s="599"/>
      <c r="C26" s="599"/>
      <c r="D26" s="599"/>
      <c r="E26" s="599"/>
      <c r="F26" s="599"/>
      <c r="G26" s="600"/>
      <c r="H26" s="322"/>
      <c r="I26" s="41"/>
      <c r="K26" s="230"/>
      <c r="L26" s="514"/>
      <c r="M26" s="514"/>
      <c r="N26" s="515"/>
    </row>
    <row r="27" spans="1:14" ht="3.75" customHeight="1" thickBot="1" x14ac:dyDescent="0.25">
      <c r="A27" s="601"/>
      <c r="B27" s="602"/>
      <c r="C27" s="602"/>
      <c r="D27" s="602"/>
      <c r="E27" s="602"/>
      <c r="F27" s="602"/>
      <c r="G27" s="603"/>
      <c r="H27" s="284"/>
      <c r="I27" s="285"/>
      <c r="J27" s="285"/>
      <c r="K27" s="286"/>
      <c r="L27" s="516"/>
      <c r="M27" s="516"/>
      <c r="N27" s="517"/>
    </row>
    <row r="28" spans="1:14" ht="15" customHeight="1" x14ac:dyDescent="0.2">
      <c r="A28" s="569" t="s">
        <v>184</v>
      </c>
      <c r="B28" s="570"/>
      <c r="C28" s="570"/>
      <c r="D28" s="570"/>
      <c r="E28" s="570"/>
      <c r="F28" s="570"/>
      <c r="G28" s="570"/>
      <c r="H28" s="570"/>
      <c r="I28" s="570"/>
      <c r="J28" s="570"/>
      <c r="K28" s="570"/>
      <c r="L28" s="570"/>
      <c r="M28" s="570"/>
      <c r="N28" s="571"/>
    </row>
    <row r="29" spans="1:14" ht="15" customHeight="1" x14ac:dyDescent="0.2">
      <c r="A29" s="604" t="s">
        <v>186</v>
      </c>
      <c r="B29" s="605"/>
      <c r="C29" s="605"/>
      <c r="D29" s="605"/>
      <c r="E29" s="605"/>
      <c r="F29" s="605"/>
      <c r="G29" s="605"/>
      <c r="H29" s="606" t="s">
        <v>187</v>
      </c>
      <c r="I29" s="606"/>
      <c r="J29" s="606"/>
      <c r="K29" s="606"/>
      <c r="L29" s="606" t="s">
        <v>188</v>
      </c>
      <c r="M29" s="606"/>
      <c r="N29" s="288" t="s">
        <v>189</v>
      </c>
    </row>
    <row r="30" spans="1:14" ht="15" customHeight="1" x14ac:dyDescent="0.2">
      <c r="A30" s="647"/>
      <c r="B30" s="648"/>
      <c r="C30" s="648"/>
      <c r="D30" s="648"/>
      <c r="E30" s="277" t="s">
        <v>185</v>
      </c>
      <c r="F30" s="648"/>
      <c r="G30" s="648"/>
      <c r="H30" s="613"/>
      <c r="I30" s="613"/>
      <c r="J30" s="613"/>
      <c r="K30" s="613"/>
      <c r="L30" s="613"/>
      <c r="M30" s="613"/>
      <c r="N30" s="231"/>
    </row>
    <row r="31" spans="1:14" ht="15" customHeight="1" x14ac:dyDescent="0.2">
      <c r="A31" s="607"/>
      <c r="B31" s="608"/>
      <c r="C31" s="608"/>
      <c r="D31" s="608"/>
      <c r="E31" s="278" t="s">
        <v>185</v>
      </c>
      <c r="F31" s="608"/>
      <c r="G31" s="608"/>
      <c r="H31" s="637"/>
      <c r="I31" s="637"/>
      <c r="J31" s="637"/>
      <c r="K31" s="637"/>
      <c r="L31" s="637"/>
      <c r="M31" s="637"/>
      <c r="N31" s="232"/>
    </row>
    <row r="32" spans="1:14" ht="15" customHeight="1" x14ac:dyDescent="0.2">
      <c r="A32" s="607"/>
      <c r="B32" s="608"/>
      <c r="C32" s="608"/>
      <c r="D32" s="608"/>
      <c r="E32" s="278" t="s">
        <v>185</v>
      </c>
      <c r="F32" s="608"/>
      <c r="G32" s="608"/>
      <c r="H32" s="637"/>
      <c r="I32" s="637"/>
      <c r="J32" s="637"/>
      <c r="K32" s="637"/>
      <c r="L32" s="637"/>
      <c r="M32" s="637"/>
      <c r="N32" s="232"/>
    </row>
    <row r="33" spans="1:14" ht="15" customHeight="1" x14ac:dyDescent="0.2">
      <c r="A33" s="607"/>
      <c r="B33" s="608"/>
      <c r="C33" s="608"/>
      <c r="D33" s="608"/>
      <c r="E33" s="278" t="s">
        <v>185</v>
      </c>
      <c r="F33" s="608"/>
      <c r="G33" s="608"/>
      <c r="H33" s="637"/>
      <c r="I33" s="637"/>
      <c r="J33" s="637"/>
      <c r="K33" s="637"/>
      <c r="L33" s="637"/>
      <c r="M33" s="637"/>
      <c r="N33" s="232"/>
    </row>
    <row r="34" spans="1:14" ht="15" customHeight="1" x14ac:dyDescent="0.2">
      <c r="A34" s="607"/>
      <c r="B34" s="608"/>
      <c r="C34" s="608"/>
      <c r="D34" s="608"/>
      <c r="E34" s="278" t="s">
        <v>185</v>
      </c>
      <c r="F34" s="608"/>
      <c r="G34" s="608"/>
      <c r="H34" s="637"/>
      <c r="I34" s="637"/>
      <c r="J34" s="637"/>
      <c r="K34" s="637"/>
      <c r="L34" s="637"/>
      <c r="M34" s="637"/>
      <c r="N34" s="232"/>
    </row>
    <row r="35" spans="1:14" ht="15" customHeight="1" x14ac:dyDescent="0.2">
      <c r="A35" s="607"/>
      <c r="B35" s="608"/>
      <c r="C35" s="608"/>
      <c r="D35" s="608"/>
      <c r="E35" s="278" t="s">
        <v>185</v>
      </c>
      <c r="F35" s="608"/>
      <c r="G35" s="608"/>
      <c r="H35" s="637"/>
      <c r="I35" s="637"/>
      <c r="J35" s="637"/>
      <c r="K35" s="637"/>
      <c r="L35" s="637"/>
      <c r="M35" s="637"/>
      <c r="N35" s="232"/>
    </row>
    <row r="36" spans="1:14" ht="15" customHeight="1" x14ac:dyDescent="0.2">
      <c r="A36" s="607"/>
      <c r="B36" s="608"/>
      <c r="C36" s="608"/>
      <c r="D36" s="608"/>
      <c r="E36" s="278" t="s">
        <v>185</v>
      </c>
      <c r="F36" s="608"/>
      <c r="G36" s="608"/>
      <c r="H36" s="637"/>
      <c r="I36" s="637"/>
      <c r="J36" s="637"/>
      <c r="K36" s="637"/>
      <c r="L36" s="637"/>
      <c r="M36" s="637"/>
      <c r="N36" s="232"/>
    </row>
    <row r="37" spans="1:14" ht="15" customHeight="1" x14ac:dyDescent="0.2">
      <c r="A37" s="607"/>
      <c r="B37" s="608"/>
      <c r="C37" s="608"/>
      <c r="D37" s="608"/>
      <c r="E37" s="278" t="s">
        <v>185</v>
      </c>
      <c r="F37" s="608"/>
      <c r="G37" s="608"/>
      <c r="H37" s="637"/>
      <c r="I37" s="637"/>
      <c r="J37" s="637"/>
      <c r="K37" s="637"/>
      <c r="L37" s="637"/>
      <c r="M37" s="637"/>
      <c r="N37" s="232"/>
    </row>
    <row r="38" spans="1:14" ht="15" customHeight="1" x14ac:dyDescent="0.2">
      <c r="A38" s="607"/>
      <c r="B38" s="608"/>
      <c r="C38" s="608"/>
      <c r="D38" s="608"/>
      <c r="E38" s="278" t="s">
        <v>185</v>
      </c>
      <c r="F38" s="608"/>
      <c r="G38" s="608"/>
      <c r="H38" s="637"/>
      <c r="I38" s="637"/>
      <c r="J38" s="637"/>
      <c r="K38" s="637"/>
      <c r="L38" s="637"/>
      <c r="M38" s="637"/>
      <c r="N38" s="232"/>
    </row>
    <row r="39" spans="1:14" ht="15" customHeight="1" x14ac:dyDescent="0.2">
      <c r="A39" s="607"/>
      <c r="B39" s="608"/>
      <c r="C39" s="608"/>
      <c r="D39" s="608"/>
      <c r="E39" s="278" t="s">
        <v>185</v>
      </c>
      <c r="F39" s="608"/>
      <c r="G39" s="608"/>
      <c r="H39" s="637"/>
      <c r="I39" s="637"/>
      <c r="J39" s="637"/>
      <c r="K39" s="637"/>
      <c r="L39" s="637"/>
      <c r="M39" s="637"/>
      <c r="N39" s="232"/>
    </row>
    <row r="40" spans="1:14" ht="15" customHeight="1" thickBot="1" x14ac:dyDescent="0.25">
      <c r="A40" s="607"/>
      <c r="B40" s="608"/>
      <c r="C40" s="608"/>
      <c r="D40" s="608"/>
      <c r="E40" s="278" t="s">
        <v>185</v>
      </c>
      <c r="F40" s="608"/>
      <c r="G40" s="608"/>
      <c r="H40" s="641"/>
      <c r="I40" s="641"/>
      <c r="J40" s="641"/>
      <c r="K40" s="641"/>
      <c r="L40" s="641"/>
      <c r="M40" s="641"/>
      <c r="N40" s="233"/>
    </row>
    <row r="41" spans="1:14" ht="15" customHeight="1" x14ac:dyDescent="0.2">
      <c r="A41" s="569" t="s">
        <v>214</v>
      </c>
      <c r="B41" s="570"/>
      <c r="C41" s="570"/>
      <c r="D41" s="570"/>
      <c r="E41" s="570"/>
      <c r="F41" s="570"/>
      <c r="G41" s="570"/>
      <c r="H41" s="570"/>
      <c r="I41" s="570"/>
      <c r="J41" s="570"/>
      <c r="K41" s="570"/>
      <c r="L41" s="570"/>
      <c r="M41" s="570"/>
      <c r="N41" s="571"/>
    </row>
    <row r="42" spans="1:14" ht="7.5" customHeight="1" x14ac:dyDescent="0.2">
      <c r="A42" s="289"/>
      <c r="B42" s="321"/>
      <c r="C42" s="321"/>
      <c r="D42" s="321"/>
      <c r="E42" s="321"/>
      <c r="F42" s="321"/>
      <c r="G42" s="627" t="s">
        <v>195</v>
      </c>
      <c r="H42" s="628"/>
      <c r="I42" s="628"/>
      <c r="J42" s="628"/>
      <c r="K42" s="628"/>
      <c r="L42" s="628"/>
      <c r="M42" s="628"/>
      <c r="N42" s="629"/>
    </row>
    <row r="43" spans="1:14" ht="15" customHeight="1" x14ac:dyDescent="0.2">
      <c r="A43" s="290"/>
      <c r="B43" s="41"/>
      <c r="D43" s="182" t="s">
        <v>192</v>
      </c>
      <c r="G43" s="630"/>
      <c r="H43" s="631"/>
      <c r="I43" s="631"/>
      <c r="J43" s="631"/>
      <c r="K43" s="631"/>
      <c r="L43" s="631"/>
      <c r="M43" s="631"/>
      <c r="N43" s="632"/>
    </row>
    <row r="44" spans="1:14" ht="7.5" customHeight="1" x14ac:dyDescent="0.2">
      <c r="A44" s="290"/>
      <c r="G44" s="638"/>
      <c r="H44" s="639"/>
      <c r="I44" s="639"/>
      <c r="J44" s="639"/>
      <c r="K44" s="639"/>
      <c r="L44" s="639"/>
      <c r="M44" s="639"/>
      <c r="N44" s="640"/>
    </row>
    <row r="45" spans="1:14" ht="7.5" customHeight="1" x14ac:dyDescent="0.2">
      <c r="A45" s="289"/>
      <c r="B45" s="321"/>
      <c r="C45" s="321"/>
      <c r="D45" s="321"/>
      <c r="E45" s="321"/>
      <c r="F45" s="321"/>
      <c r="G45" s="627" t="s">
        <v>439</v>
      </c>
      <c r="H45" s="628"/>
      <c r="I45" s="628"/>
      <c r="J45" s="628"/>
      <c r="K45" s="628"/>
      <c r="L45" s="628"/>
      <c r="M45" s="628"/>
      <c r="N45" s="629"/>
    </row>
    <row r="46" spans="1:14" ht="15" customHeight="1" x14ac:dyDescent="0.2">
      <c r="A46" s="290"/>
      <c r="B46" s="41"/>
      <c r="D46" s="182" t="s">
        <v>193</v>
      </c>
      <c r="G46" s="630"/>
      <c r="H46" s="631"/>
      <c r="I46" s="631"/>
      <c r="J46" s="631"/>
      <c r="K46" s="631"/>
      <c r="L46" s="631"/>
      <c r="M46" s="631"/>
      <c r="N46" s="632"/>
    </row>
    <row r="47" spans="1:14" ht="75" customHeight="1" x14ac:dyDescent="0.2">
      <c r="A47" s="290"/>
      <c r="G47" s="638"/>
      <c r="H47" s="639"/>
      <c r="I47" s="639"/>
      <c r="J47" s="639"/>
      <c r="K47" s="639"/>
      <c r="L47" s="639"/>
      <c r="M47" s="639"/>
      <c r="N47" s="640"/>
    </row>
    <row r="48" spans="1:14" ht="7.5" customHeight="1" x14ac:dyDescent="0.2">
      <c r="A48" s="289"/>
      <c r="B48" s="321"/>
      <c r="C48" s="321"/>
      <c r="D48" s="321"/>
      <c r="E48" s="321"/>
      <c r="F48" s="321"/>
      <c r="G48" s="627" t="s">
        <v>437</v>
      </c>
      <c r="H48" s="628"/>
      <c r="I48" s="628"/>
      <c r="J48" s="628"/>
      <c r="K48" s="628"/>
      <c r="L48" s="628"/>
      <c r="M48" s="628"/>
      <c r="N48" s="629"/>
    </row>
    <row r="49" spans="1:14" ht="15" customHeight="1" x14ac:dyDescent="0.2">
      <c r="A49" s="290"/>
      <c r="B49" s="41"/>
      <c r="D49" s="182" t="s">
        <v>194</v>
      </c>
      <c r="G49" s="630"/>
      <c r="H49" s="631"/>
      <c r="I49" s="631"/>
      <c r="J49" s="631"/>
      <c r="K49" s="631"/>
      <c r="L49" s="631"/>
      <c r="M49" s="631"/>
      <c r="N49" s="632"/>
    </row>
    <row r="50" spans="1:14" ht="138.75" customHeight="1" thickBot="1" x14ac:dyDescent="0.25">
      <c r="A50" s="291"/>
      <c r="B50" s="323"/>
      <c r="C50" s="323"/>
      <c r="D50" s="323"/>
      <c r="E50" s="323"/>
      <c r="F50" s="323"/>
      <c r="G50" s="633"/>
      <c r="H50" s="634"/>
      <c r="I50" s="634"/>
      <c r="J50" s="634"/>
      <c r="K50" s="634"/>
      <c r="L50" s="634"/>
      <c r="M50" s="634"/>
      <c r="N50" s="635"/>
    </row>
    <row r="52" spans="1:14" ht="16.5" x14ac:dyDescent="0.2">
      <c r="A52" s="216" t="s">
        <v>198</v>
      </c>
    </row>
    <row r="54" spans="1:14" x14ac:dyDescent="0.2">
      <c r="D54" s="636" t="s">
        <v>199</v>
      </c>
      <c r="E54" s="636"/>
      <c r="F54" s="636"/>
      <c r="G54" s="636"/>
      <c r="H54" s="636"/>
      <c r="I54" s="642"/>
      <c r="J54" s="642"/>
      <c r="K54" s="642"/>
      <c r="L54" s="642"/>
      <c r="M54" s="642"/>
      <c r="N54" s="642"/>
    </row>
    <row r="55" spans="1:14" x14ac:dyDescent="0.2">
      <c r="D55" s="636" t="s">
        <v>200</v>
      </c>
      <c r="E55" s="636"/>
      <c r="F55" s="636"/>
      <c r="G55" s="636"/>
      <c r="H55" s="636"/>
      <c r="I55" s="642"/>
      <c r="J55" s="642"/>
      <c r="K55" s="642"/>
      <c r="L55" s="642"/>
      <c r="M55" s="642"/>
      <c r="N55" s="642"/>
    </row>
    <row r="59" spans="1:14" x14ac:dyDescent="0.2">
      <c r="A59" s="518" t="s">
        <v>481</v>
      </c>
      <c r="B59" s="518"/>
      <c r="C59" s="518"/>
      <c r="D59" s="518"/>
      <c r="E59" s="518"/>
      <c r="F59" s="518"/>
      <c r="G59" s="518"/>
      <c r="H59" s="518"/>
      <c r="I59" s="518"/>
      <c r="J59" s="518"/>
      <c r="K59" s="518"/>
      <c r="L59" s="518"/>
      <c r="M59" s="518"/>
      <c r="N59" s="518"/>
    </row>
    <row r="60" spans="1:14" x14ac:dyDescent="0.2">
      <c r="A60" s="518"/>
      <c r="B60" s="518"/>
      <c r="C60" s="518"/>
      <c r="D60" s="518"/>
      <c r="E60" s="518"/>
      <c r="F60" s="518"/>
      <c r="G60" s="518"/>
      <c r="H60" s="518"/>
      <c r="I60" s="518"/>
      <c r="J60" s="518"/>
      <c r="K60" s="518"/>
      <c r="L60" s="518"/>
      <c r="M60" s="518"/>
      <c r="N60" s="518"/>
    </row>
    <row r="61" spans="1:14" x14ac:dyDescent="0.2">
      <c r="A61" s="518"/>
      <c r="B61" s="518"/>
      <c r="C61" s="518"/>
      <c r="D61" s="518"/>
      <c r="E61" s="518"/>
      <c r="F61" s="518"/>
      <c r="G61" s="518"/>
      <c r="H61" s="518"/>
      <c r="I61" s="518"/>
      <c r="J61" s="518"/>
      <c r="K61" s="518"/>
      <c r="L61" s="518"/>
      <c r="M61" s="518"/>
      <c r="N61" s="518"/>
    </row>
    <row r="62" spans="1:14" x14ac:dyDescent="0.2">
      <c r="A62" s="518"/>
      <c r="B62" s="518"/>
      <c r="C62" s="518"/>
      <c r="D62" s="518"/>
      <c r="E62" s="518"/>
      <c r="F62" s="518"/>
      <c r="G62" s="518"/>
      <c r="H62" s="518"/>
      <c r="I62" s="518"/>
      <c r="J62" s="518"/>
      <c r="K62" s="518"/>
      <c r="L62" s="518"/>
      <c r="M62" s="518"/>
      <c r="N62" s="518"/>
    </row>
    <row r="63" spans="1:14" x14ac:dyDescent="0.2">
      <c r="A63" s="518"/>
      <c r="B63" s="518"/>
      <c r="C63" s="518"/>
      <c r="D63" s="518"/>
      <c r="E63" s="518"/>
      <c r="F63" s="518"/>
      <c r="G63" s="518"/>
      <c r="H63" s="518"/>
      <c r="I63" s="518"/>
      <c r="J63" s="518"/>
      <c r="K63" s="518"/>
      <c r="L63" s="518"/>
      <c r="M63" s="518"/>
      <c r="N63" s="518"/>
    </row>
    <row r="64" spans="1:14" x14ac:dyDescent="0.2">
      <c r="A64" s="318"/>
      <c r="B64" s="318"/>
      <c r="C64" s="318"/>
      <c r="D64" s="318"/>
      <c r="E64" s="318"/>
      <c r="F64" s="318"/>
      <c r="G64" s="318"/>
      <c r="H64" s="318"/>
      <c r="I64" s="318"/>
      <c r="J64" s="318"/>
      <c r="K64" s="318"/>
      <c r="L64" s="318"/>
      <c r="M64" s="318"/>
      <c r="N64" s="318"/>
    </row>
    <row r="65" spans="1:14" x14ac:dyDescent="0.2">
      <c r="A65" s="519" t="s">
        <v>201</v>
      </c>
      <c r="B65" s="519"/>
      <c r="C65" s="519"/>
      <c r="D65" s="519"/>
      <c r="E65" s="519"/>
      <c r="F65" s="519"/>
      <c r="G65" s="519"/>
      <c r="H65" s="519"/>
      <c r="I65" s="519"/>
      <c r="J65" s="519"/>
      <c r="K65" s="519"/>
      <c r="L65" s="519"/>
      <c r="M65" s="519"/>
      <c r="N65" s="519"/>
    </row>
    <row r="66" spans="1:14" x14ac:dyDescent="0.2">
      <c r="A66" s="318"/>
      <c r="B66" s="318"/>
      <c r="C66" s="318"/>
      <c r="D66" s="318"/>
      <c r="E66" s="318"/>
      <c r="F66" s="318"/>
      <c r="G66" s="318"/>
      <c r="H66" s="318"/>
      <c r="I66" s="318"/>
      <c r="J66" s="318"/>
      <c r="K66" s="318"/>
      <c r="L66" s="318"/>
      <c r="M66" s="318"/>
      <c r="N66" s="318"/>
    </row>
    <row r="67" spans="1:14" ht="13.5" customHeight="1" x14ac:dyDescent="0.2">
      <c r="A67" s="551" t="s">
        <v>202</v>
      </c>
      <c r="B67" s="551"/>
      <c r="C67" s="551"/>
      <c r="D67" s="551"/>
      <c r="E67" s="551"/>
      <c r="F67" s="551"/>
      <c r="G67" s="551"/>
      <c r="H67" s="551"/>
      <c r="I67" s="551"/>
      <c r="J67" s="551"/>
      <c r="K67" s="551"/>
      <c r="L67" s="551"/>
      <c r="M67" s="551"/>
      <c r="N67" s="551"/>
    </row>
    <row r="68" spans="1:14" x14ac:dyDescent="0.2">
      <c r="A68" s="318"/>
      <c r="B68" s="318"/>
      <c r="C68" s="318"/>
      <c r="D68" s="318"/>
      <c r="E68" s="318"/>
      <c r="F68" s="318"/>
      <c r="G68" s="318"/>
      <c r="H68" s="318"/>
      <c r="I68" s="318"/>
      <c r="J68" s="318"/>
      <c r="K68" s="318"/>
      <c r="L68" s="318"/>
      <c r="M68" s="318"/>
      <c r="N68" s="318"/>
    </row>
    <row r="69" spans="1:14" x14ac:dyDescent="0.2">
      <c r="A69" s="318"/>
      <c r="B69" s="318"/>
      <c r="C69" s="552" t="s">
        <v>175</v>
      </c>
      <c r="D69" s="552"/>
      <c r="E69" s="552"/>
      <c r="F69" s="555"/>
      <c r="G69" s="555"/>
      <c r="H69" s="555"/>
      <c r="I69" s="555"/>
      <c r="J69" s="555"/>
      <c r="K69" s="558" t="s">
        <v>204</v>
      </c>
      <c r="L69" s="560"/>
      <c r="M69" s="560"/>
      <c r="N69" s="318"/>
    </row>
    <row r="70" spans="1:14" x14ac:dyDescent="0.2">
      <c r="A70" s="318"/>
      <c r="B70" s="318"/>
      <c r="C70" s="553" t="s">
        <v>177</v>
      </c>
      <c r="D70" s="553"/>
      <c r="E70" s="553"/>
      <c r="F70" s="556"/>
      <c r="G70" s="556"/>
      <c r="H70" s="556"/>
      <c r="I70" s="556"/>
      <c r="J70" s="556"/>
      <c r="K70" s="559"/>
      <c r="L70" s="561"/>
      <c r="M70" s="561"/>
      <c r="N70" s="318"/>
    </row>
    <row r="71" spans="1:14" x14ac:dyDescent="0.2">
      <c r="A71" s="318"/>
      <c r="B71" s="318"/>
      <c r="C71" s="554"/>
      <c r="D71" s="554"/>
      <c r="E71" s="554"/>
      <c r="F71" s="557"/>
      <c r="G71" s="557"/>
      <c r="H71" s="557"/>
      <c r="I71" s="557"/>
      <c r="J71" s="557"/>
      <c r="K71" s="554"/>
      <c r="L71" s="562"/>
      <c r="M71" s="562"/>
      <c r="N71" s="318"/>
    </row>
    <row r="72" spans="1:14" x14ac:dyDescent="0.2">
      <c r="A72" s="318"/>
      <c r="B72" s="318"/>
      <c r="C72" s="319"/>
      <c r="D72" s="319"/>
      <c r="E72" s="319"/>
      <c r="F72" s="318"/>
      <c r="G72" s="318"/>
      <c r="H72" s="318"/>
      <c r="I72" s="318"/>
      <c r="J72" s="318"/>
      <c r="K72" s="318"/>
      <c r="L72" s="318"/>
      <c r="M72" s="318"/>
      <c r="N72" s="318"/>
    </row>
    <row r="73" spans="1:14" x14ac:dyDescent="0.2">
      <c r="A73" s="545" t="s">
        <v>203</v>
      </c>
      <c r="B73" s="545"/>
      <c r="C73" s="545"/>
      <c r="D73" s="545"/>
      <c r="E73" s="545"/>
      <c r="F73" s="545"/>
      <c r="G73" s="545"/>
      <c r="H73" s="545"/>
      <c r="I73" s="545"/>
      <c r="J73" s="545"/>
      <c r="K73" s="545"/>
      <c r="L73" s="545"/>
      <c r="M73" s="545"/>
      <c r="N73" s="545"/>
    </row>
    <row r="74" spans="1:14" x14ac:dyDescent="0.2">
      <c r="A74" s="320"/>
      <c r="B74" s="320"/>
      <c r="C74" s="320"/>
      <c r="D74" s="320"/>
      <c r="E74" s="320"/>
      <c r="F74" s="320"/>
      <c r="G74" s="320"/>
      <c r="H74" s="320"/>
      <c r="I74" s="320"/>
      <c r="J74" s="320"/>
      <c r="K74" s="320"/>
      <c r="L74" s="320"/>
      <c r="M74" s="320"/>
      <c r="N74" s="320"/>
    </row>
    <row r="75" spans="1:14" x14ac:dyDescent="0.2">
      <c r="A75" s="320"/>
      <c r="B75" s="320"/>
      <c r="D75" s="320"/>
      <c r="E75" s="320"/>
      <c r="F75" s="320"/>
      <c r="G75" s="320"/>
      <c r="H75" s="320"/>
      <c r="I75" s="320"/>
      <c r="J75" s="320"/>
      <c r="K75" s="320"/>
      <c r="L75" s="320"/>
      <c r="M75" s="320"/>
      <c r="N75" s="320"/>
    </row>
    <row r="76" spans="1:14" ht="13.5" customHeight="1" x14ac:dyDescent="0.2">
      <c r="A76" s="320"/>
      <c r="B76" s="42"/>
      <c r="D76" s="545" t="s">
        <v>442</v>
      </c>
      <c r="E76" s="545"/>
      <c r="F76" s="545"/>
      <c r="G76" s="545"/>
      <c r="H76" s="545"/>
      <c r="I76" s="545"/>
      <c r="J76" s="545"/>
      <c r="K76" s="545"/>
      <c r="L76" s="545"/>
      <c r="M76" s="545"/>
      <c r="N76" s="545"/>
    </row>
    <row r="77" spans="1:14" x14ac:dyDescent="0.2">
      <c r="A77" s="320"/>
      <c r="B77" s="320"/>
      <c r="D77" s="545"/>
      <c r="E77" s="545"/>
      <c r="F77" s="545"/>
      <c r="G77" s="545"/>
      <c r="H77" s="545"/>
      <c r="I77" s="545"/>
      <c r="J77" s="545"/>
      <c r="K77" s="545"/>
      <c r="L77" s="545"/>
      <c r="M77" s="545"/>
      <c r="N77" s="545"/>
    </row>
    <row r="78" spans="1:14" x14ac:dyDescent="0.2">
      <c r="A78" s="320"/>
      <c r="B78" s="320"/>
      <c r="D78" s="320"/>
      <c r="E78" s="320"/>
      <c r="F78" s="320"/>
      <c r="G78" s="320"/>
      <c r="H78" s="320"/>
      <c r="I78" s="320"/>
      <c r="J78" s="320"/>
      <c r="K78" s="320"/>
      <c r="L78" s="320"/>
      <c r="M78" s="320"/>
      <c r="N78" s="320"/>
    </row>
    <row r="79" spans="1:14" ht="13.5" customHeight="1" x14ac:dyDescent="0.2">
      <c r="A79" s="320"/>
      <c r="B79" s="42"/>
      <c r="C79" s="320"/>
      <c r="D79" s="545" t="s">
        <v>438</v>
      </c>
      <c r="E79" s="545"/>
      <c r="F79" s="545"/>
      <c r="G79" s="545"/>
      <c r="H79" s="545"/>
      <c r="I79" s="545"/>
      <c r="J79" s="545"/>
      <c r="K79" s="545"/>
      <c r="L79" s="545"/>
      <c r="M79" s="545"/>
      <c r="N79" s="545"/>
    </row>
    <row r="80" spans="1:14" x14ac:dyDescent="0.2">
      <c r="A80" s="320"/>
      <c r="B80" s="320"/>
      <c r="C80" s="320"/>
      <c r="D80" s="545"/>
      <c r="E80" s="545"/>
      <c r="F80" s="545"/>
      <c r="G80" s="545"/>
      <c r="H80" s="545"/>
      <c r="I80" s="545"/>
      <c r="J80" s="545"/>
      <c r="K80" s="545"/>
      <c r="L80" s="545"/>
      <c r="M80" s="545"/>
      <c r="N80" s="545"/>
    </row>
    <row r="81" spans="1:14" x14ac:dyDescent="0.2">
      <c r="A81" s="320"/>
      <c r="B81" s="320"/>
      <c r="C81" s="320"/>
      <c r="D81" s="320"/>
      <c r="E81" s="320"/>
      <c r="F81" s="320"/>
      <c r="G81" s="320"/>
      <c r="H81" s="320"/>
      <c r="I81" s="320"/>
      <c r="J81" s="320"/>
      <c r="K81" s="320"/>
      <c r="L81" s="320"/>
      <c r="M81" s="320"/>
      <c r="N81" s="320"/>
    </row>
    <row r="82" spans="1:14" ht="13.5" customHeight="1" x14ac:dyDescent="0.2">
      <c r="A82" s="320"/>
      <c r="B82" s="42"/>
      <c r="C82" s="320"/>
      <c r="D82" s="545" t="s">
        <v>441</v>
      </c>
      <c r="E82" s="545"/>
      <c r="F82" s="545"/>
      <c r="G82" s="545"/>
      <c r="H82" s="545"/>
      <c r="I82" s="545"/>
      <c r="J82" s="545"/>
      <c r="K82" s="545"/>
      <c r="L82" s="545"/>
      <c r="M82" s="545"/>
      <c r="N82" s="545"/>
    </row>
    <row r="83" spans="1:14" x14ac:dyDescent="0.2">
      <c r="A83" s="320"/>
      <c r="B83" s="320"/>
      <c r="C83" s="320"/>
      <c r="D83" s="545"/>
      <c r="E83" s="545"/>
      <c r="F83" s="545"/>
      <c r="G83" s="545"/>
      <c r="H83" s="545"/>
      <c r="I83" s="545"/>
      <c r="J83" s="545"/>
      <c r="K83" s="545"/>
      <c r="L83" s="545"/>
      <c r="M83" s="545"/>
      <c r="N83" s="545"/>
    </row>
    <row r="84" spans="1:14" x14ac:dyDescent="0.2">
      <c r="A84" s="318"/>
      <c r="B84" s="318"/>
      <c r="C84" s="318"/>
      <c r="D84" s="318"/>
      <c r="E84" s="318"/>
      <c r="F84" s="318"/>
      <c r="G84" s="318"/>
      <c r="H84" s="318"/>
      <c r="I84" s="318"/>
      <c r="J84" s="318"/>
      <c r="K84" s="318"/>
      <c r="L84" s="318"/>
      <c r="M84" s="318"/>
      <c r="N84" s="318"/>
    </row>
    <row r="85" spans="1:14" x14ac:dyDescent="0.2">
      <c r="A85" s="318"/>
      <c r="B85" s="548" t="s">
        <v>216</v>
      </c>
      <c r="C85" s="548"/>
      <c r="D85" s="548"/>
      <c r="E85" s="548"/>
      <c r="F85" s="548"/>
      <c r="G85" s="548"/>
      <c r="H85" s="548"/>
      <c r="I85" s="548"/>
      <c r="J85" s="548"/>
      <c r="K85" s="548"/>
      <c r="L85" s="548"/>
      <c r="M85" s="548"/>
      <c r="N85" s="548"/>
    </row>
    <row r="86" spans="1:14" x14ac:dyDescent="0.2">
      <c r="A86" s="318"/>
      <c r="B86" s="549"/>
      <c r="C86" s="549"/>
      <c r="D86" s="549"/>
      <c r="E86" s="549"/>
      <c r="F86" s="549"/>
      <c r="G86" s="549"/>
      <c r="H86" s="549"/>
      <c r="I86" s="549"/>
      <c r="J86" s="549"/>
      <c r="K86" s="549"/>
      <c r="L86" s="549"/>
      <c r="M86" s="549"/>
      <c r="N86" s="549"/>
    </row>
    <row r="87" spans="1:14" x14ac:dyDescent="0.2">
      <c r="A87" s="318"/>
      <c r="B87" s="550"/>
      <c r="C87" s="550"/>
      <c r="D87" s="550"/>
      <c r="E87" s="550"/>
      <c r="F87" s="550"/>
      <c r="G87" s="550"/>
      <c r="H87" s="550"/>
      <c r="I87" s="550"/>
      <c r="J87" s="550"/>
      <c r="K87" s="550"/>
      <c r="L87" s="550"/>
      <c r="M87" s="550"/>
      <c r="N87" s="550"/>
    </row>
    <row r="88" spans="1:14" x14ac:dyDescent="0.2">
      <c r="A88" s="318"/>
      <c r="B88" s="550"/>
      <c r="C88" s="550"/>
      <c r="D88" s="550"/>
      <c r="E88" s="550"/>
      <c r="F88" s="550"/>
      <c r="G88" s="550"/>
      <c r="H88" s="550"/>
      <c r="I88" s="550"/>
      <c r="J88" s="550"/>
      <c r="K88" s="550"/>
      <c r="L88" s="550"/>
      <c r="M88" s="550"/>
      <c r="N88" s="550"/>
    </row>
    <row r="89" spans="1:14" ht="7.5" customHeight="1" x14ac:dyDescent="0.2">
      <c r="A89" s="318"/>
      <c r="B89" s="546"/>
      <c r="C89" s="546"/>
      <c r="D89" s="546"/>
      <c r="E89" s="546"/>
      <c r="F89" s="546"/>
      <c r="G89" s="546"/>
      <c r="H89" s="546"/>
      <c r="I89" s="546"/>
      <c r="J89" s="546"/>
      <c r="K89" s="546"/>
      <c r="L89" s="546"/>
      <c r="M89" s="546"/>
      <c r="N89" s="546"/>
    </row>
    <row r="90" spans="1:14" ht="7.5" customHeight="1" x14ac:dyDescent="0.2">
      <c r="A90" s="318"/>
      <c r="B90" s="546"/>
      <c r="C90" s="546"/>
      <c r="D90" s="546"/>
      <c r="E90" s="546"/>
      <c r="F90" s="546"/>
      <c r="G90" s="546"/>
      <c r="H90" s="546"/>
      <c r="I90" s="546"/>
      <c r="J90" s="546"/>
      <c r="K90" s="546"/>
      <c r="L90" s="546"/>
      <c r="M90" s="546"/>
      <c r="N90" s="546"/>
    </row>
    <row r="91" spans="1:14" ht="7.5" customHeight="1" x14ac:dyDescent="0.2">
      <c r="A91" s="318"/>
      <c r="B91" s="546"/>
      <c r="C91" s="546"/>
      <c r="D91" s="546"/>
      <c r="E91" s="546"/>
      <c r="F91" s="546"/>
      <c r="G91" s="546"/>
      <c r="H91" s="546"/>
      <c r="I91" s="546"/>
      <c r="J91" s="546"/>
      <c r="K91" s="546"/>
      <c r="L91" s="546"/>
      <c r="M91" s="546"/>
      <c r="N91" s="546"/>
    </row>
    <row r="92" spans="1:14" ht="7.5" customHeight="1" x14ac:dyDescent="0.2">
      <c r="A92" s="318"/>
      <c r="B92" s="546"/>
      <c r="C92" s="546"/>
      <c r="D92" s="546"/>
      <c r="E92" s="546"/>
      <c r="F92" s="546"/>
      <c r="G92" s="546"/>
      <c r="H92" s="546"/>
      <c r="I92" s="546"/>
      <c r="J92" s="546"/>
      <c r="K92" s="546"/>
      <c r="L92" s="546"/>
      <c r="M92" s="546"/>
      <c r="N92" s="546"/>
    </row>
    <row r="93" spans="1:14" ht="7.5" customHeight="1" x14ac:dyDescent="0.2">
      <c r="A93" s="318"/>
      <c r="B93" s="546"/>
      <c r="C93" s="546"/>
      <c r="D93" s="546"/>
      <c r="E93" s="546"/>
      <c r="F93" s="546"/>
      <c r="G93" s="546"/>
      <c r="H93" s="546"/>
      <c r="I93" s="546"/>
      <c r="J93" s="546"/>
      <c r="K93" s="546"/>
      <c r="L93" s="546"/>
      <c r="M93" s="546"/>
      <c r="N93" s="546"/>
    </row>
    <row r="94" spans="1:14" ht="7.5" customHeight="1" x14ac:dyDescent="0.2">
      <c r="A94" s="318"/>
      <c r="B94" s="546"/>
      <c r="C94" s="546"/>
      <c r="D94" s="546"/>
      <c r="E94" s="546"/>
      <c r="F94" s="546"/>
      <c r="G94" s="546"/>
      <c r="H94" s="546"/>
      <c r="I94" s="546"/>
      <c r="J94" s="546"/>
      <c r="K94" s="546"/>
      <c r="L94" s="546"/>
      <c r="M94" s="546"/>
      <c r="N94" s="546"/>
    </row>
    <row r="95" spans="1:14" ht="7.5" customHeight="1" x14ac:dyDescent="0.2">
      <c r="A95" s="318"/>
      <c r="B95" s="546"/>
      <c r="C95" s="546"/>
      <c r="D95" s="546"/>
      <c r="E95" s="546"/>
      <c r="F95" s="546"/>
      <c r="G95" s="546"/>
      <c r="H95" s="546"/>
      <c r="I95" s="546"/>
      <c r="J95" s="546"/>
      <c r="K95" s="546"/>
      <c r="L95" s="546"/>
      <c r="M95" s="546"/>
      <c r="N95" s="546"/>
    </row>
    <row r="96" spans="1:14" ht="7.5" customHeight="1" x14ac:dyDescent="0.2">
      <c r="A96" s="318"/>
      <c r="B96" s="546"/>
      <c r="C96" s="546"/>
      <c r="D96" s="546"/>
      <c r="E96" s="546"/>
      <c r="F96" s="546"/>
      <c r="G96" s="546"/>
      <c r="H96" s="546"/>
      <c r="I96" s="546"/>
      <c r="J96" s="546"/>
      <c r="K96" s="546"/>
      <c r="L96" s="546"/>
      <c r="M96" s="546"/>
      <c r="N96" s="546"/>
    </row>
    <row r="97" spans="1:23" ht="7.5" customHeight="1" x14ac:dyDescent="0.2">
      <c r="A97" s="318"/>
      <c r="B97" s="546"/>
      <c r="C97" s="546"/>
      <c r="D97" s="546"/>
      <c r="E97" s="546"/>
      <c r="F97" s="546"/>
      <c r="G97" s="546"/>
      <c r="H97" s="546"/>
      <c r="I97" s="546"/>
      <c r="J97" s="546"/>
      <c r="K97" s="546"/>
      <c r="L97" s="546"/>
      <c r="M97" s="546"/>
      <c r="N97" s="546"/>
    </row>
    <row r="98" spans="1:23" ht="7.5" customHeight="1" x14ac:dyDescent="0.2">
      <c r="A98" s="318"/>
      <c r="B98" s="546"/>
      <c r="C98" s="546"/>
      <c r="D98" s="546"/>
      <c r="E98" s="546"/>
      <c r="F98" s="546"/>
      <c r="G98" s="546"/>
      <c r="H98" s="546"/>
      <c r="I98" s="546"/>
      <c r="J98" s="546"/>
      <c r="K98" s="546"/>
      <c r="L98" s="546"/>
      <c r="M98" s="546"/>
      <c r="N98" s="546"/>
    </row>
    <row r="99" spans="1:23" ht="7.5" customHeight="1" x14ac:dyDescent="0.2">
      <c r="B99" s="546"/>
      <c r="C99" s="546"/>
      <c r="D99" s="546"/>
      <c r="E99" s="546"/>
      <c r="F99" s="546"/>
      <c r="G99" s="546"/>
      <c r="H99" s="546"/>
      <c r="I99" s="546"/>
      <c r="J99" s="546"/>
      <c r="K99" s="546"/>
      <c r="L99" s="546"/>
      <c r="M99" s="546"/>
      <c r="N99" s="546"/>
    </row>
    <row r="100" spans="1:23" ht="7.5" customHeight="1" x14ac:dyDescent="0.2">
      <c r="B100" s="547"/>
      <c r="C100" s="547"/>
      <c r="D100" s="547"/>
      <c r="E100" s="547"/>
      <c r="F100" s="547"/>
      <c r="G100" s="547"/>
      <c r="H100" s="547"/>
      <c r="I100" s="547"/>
      <c r="J100" s="547"/>
      <c r="K100" s="547"/>
      <c r="L100" s="547"/>
      <c r="M100" s="547"/>
      <c r="N100" s="547"/>
    </row>
    <row r="101" spans="1:23" ht="7.5" customHeight="1" x14ac:dyDescent="0.2"/>
    <row r="102" spans="1:23" ht="13.5" thickBot="1" x14ac:dyDescent="0.25">
      <c r="B102" s="182" t="s">
        <v>444</v>
      </c>
      <c r="C102" s="182" t="s">
        <v>445</v>
      </c>
    </row>
    <row r="103" spans="1:23" ht="21.65" customHeight="1" thickBot="1" x14ac:dyDescent="0.25">
      <c r="B103" s="577" t="s">
        <v>447</v>
      </c>
      <c r="C103" s="578"/>
      <c r="D103" s="578"/>
      <c r="E103" s="578"/>
      <c r="F103" s="578"/>
      <c r="G103" s="579"/>
      <c r="H103" s="580"/>
      <c r="I103" s="580"/>
      <c r="J103" s="580"/>
      <c r="K103" s="580"/>
      <c r="L103" s="580"/>
      <c r="M103" s="580"/>
      <c r="N103" s="581"/>
    </row>
    <row r="104" spans="1:23" ht="21.65" customHeight="1" thickBot="1" x14ac:dyDescent="0.25">
      <c r="B104" s="577" t="s">
        <v>446</v>
      </c>
      <c r="C104" s="578"/>
      <c r="D104" s="578"/>
      <c r="E104" s="578"/>
      <c r="F104" s="578"/>
      <c r="G104" s="251"/>
      <c r="H104" s="580" t="s">
        <v>448</v>
      </c>
      <c r="I104" s="582"/>
      <c r="J104" s="582"/>
      <c r="K104" s="582"/>
      <c r="L104" s="583"/>
      <c r="M104" s="292"/>
    </row>
    <row r="105" spans="1:23" ht="13.5" customHeight="1" x14ac:dyDescent="0.2"/>
    <row r="106" spans="1:23" ht="16.5" customHeight="1" x14ac:dyDescent="0.2">
      <c r="A106" s="216" t="s">
        <v>197</v>
      </c>
      <c r="B106" s="102"/>
      <c r="C106" s="102"/>
      <c r="D106" s="279"/>
      <c r="E106" s="279"/>
      <c r="F106" s="279"/>
      <c r="G106" s="279"/>
      <c r="H106" s="279"/>
      <c r="I106" s="279"/>
      <c r="J106" s="279"/>
      <c r="K106" s="279"/>
      <c r="L106" s="279"/>
      <c r="M106" s="279"/>
      <c r="N106" s="279"/>
      <c r="O106" s="279"/>
      <c r="P106" s="279"/>
      <c r="Q106" s="279"/>
      <c r="R106" s="279"/>
      <c r="S106" s="279"/>
      <c r="T106" s="279"/>
      <c r="U106" s="279"/>
      <c r="V106" s="279"/>
      <c r="W106" s="279"/>
    </row>
    <row r="107" spans="1:23" ht="16.5" x14ac:dyDescent="0.2">
      <c r="A107" s="280"/>
      <c r="B107" s="280"/>
      <c r="C107" s="280"/>
    </row>
    <row r="108" spans="1:23" s="281" customFormat="1" ht="14.5" thickBot="1" x14ac:dyDescent="0.25">
      <c r="N108" s="367" t="s">
        <v>480</v>
      </c>
    </row>
    <row r="109" spans="1:23" ht="15" customHeight="1" x14ac:dyDescent="0.2">
      <c r="A109" s="520" t="s">
        <v>175</v>
      </c>
      <c r="B109" s="521"/>
      <c r="C109" s="522"/>
      <c r="D109" s="523"/>
      <c r="E109" s="524"/>
      <c r="F109" s="524"/>
      <c r="G109" s="525"/>
      <c r="H109" s="526" t="s">
        <v>176</v>
      </c>
      <c r="I109" s="527"/>
      <c r="J109" s="528"/>
      <c r="K109" s="282"/>
      <c r="L109" s="563" t="s">
        <v>215</v>
      </c>
      <c r="M109" s="563"/>
      <c r="N109" s="564"/>
    </row>
    <row r="110" spans="1:23" ht="15" customHeight="1" x14ac:dyDescent="0.2">
      <c r="A110" s="535" t="s">
        <v>177</v>
      </c>
      <c r="B110" s="536"/>
      <c r="C110" s="537"/>
      <c r="D110" s="539"/>
      <c r="E110" s="540"/>
      <c r="F110" s="540"/>
      <c r="G110" s="541"/>
      <c r="H110" s="529"/>
      <c r="I110" s="530"/>
      <c r="J110" s="531"/>
      <c r="K110" s="250"/>
      <c r="L110" s="565"/>
      <c r="M110" s="565"/>
      <c r="N110" s="566"/>
    </row>
    <row r="111" spans="1:23" ht="15" customHeight="1" thickBot="1" x14ac:dyDescent="0.25">
      <c r="A111" s="538"/>
      <c r="B111" s="533"/>
      <c r="C111" s="534"/>
      <c r="D111" s="542"/>
      <c r="E111" s="543"/>
      <c r="F111" s="543"/>
      <c r="G111" s="544"/>
      <c r="H111" s="532"/>
      <c r="I111" s="533"/>
      <c r="J111" s="534"/>
      <c r="K111" s="283"/>
      <c r="L111" s="567"/>
      <c r="M111" s="567"/>
      <c r="N111" s="568"/>
    </row>
    <row r="112" spans="1:23" ht="15" customHeight="1" x14ac:dyDescent="0.2">
      <c r="A112" s="569" t="s">
        <v>178</v>
      </c>
      <c r="B112" s="570"/>
      <c r="C112" s="570"/>
      <c r="D112" s="570"/>
      <c r="E112" s="570"/>
      <c r="F112" s="570"/>
      <c r="G112" s="570"/>
      <c r="H112" s="570"/>
      <c r="I112" s="570"/>
      <c r="J112" s="570"/>
      <c r="K112" s="570"/>
      <c r="L112" s="570"/>
      <c r="M112" s="570"/>
      <c r="N112" s="571"/>
    </row>
    <row r="113" spans="1:14" ht="15" customHeight="1" x14ac:dyDescent="0.2">
      <c r="A113" s="572" t="s">
        <v>180</v>
      </c>
      <c r="B113" s="573"/>
      <c r="C113" s="573"/>
      <c r="D113" s="573"/>
      <c r="E113" s="573"/>
      <c r="F113" s="573"/>
      <c r="G113" s="574"/>
      <c r="H113" s="575" t="s">
        <v>179</v>
      </c>
      <c r="I113" s="573"/>
      <c r="J113" s="573"/>
      <c r="K113" s="573"/>
      <c r="L113" s="573"/>
      <c r="M113" s="573"/>
      <c r="N113" s="576"/>
    </row>
    <row r="114" spans="1:14" ht="3.75" customHeight="1" x14ac:dyDescent="0.2">
      <c r="A114" s="588" t="s">
        <v>190</v>
      </c>
      <c r="B114" s="589"/>
      <c r="C114" s="589"/>
      <c r="D114" s="589"/>
      <c r="E114" s="589"/>
      <c r="F114" s="589"/>
      <c r="G114" s="590"/>
      <c r="H114" s="287"/>
      <c r="I114" s="321"/>
      <c r="J114" s="321"/>
      <c r="K114" s="287"/>
      <c r="L114" s="512" t="s">
        <v>217</v>
      </c>
      <c r="M114" s="512"/>
      <c r="N114" s="513"/>
    </row>
    <row r="115" spans="1:14" ht="15" customHeight="1" x14ac:dyDescent="0.2">
      <c r="A115" s="591"/>
      <c r="B115" s="530"/>
      <c r="C115" s="530"/>
      <c r="D115" s="530"/>
      <c r="E115" s="530"/>
      <c r="F115" s="530"/>
      <c r="G115" s="531"/>
      <c r="H115" s="322"/>
      <c r="I115" s="41"/>
      <c r="K115" s="230"/>
      <c r="L115" s="514"/>
      <c r="M115" s="514"/>
      <c r="N115" s="515"/>
    </row>
    <row r="116" spans="1:14" ht="3.75" customHeight="1" x14ac:dyDescent="0.2">
      <c r="A116" s="592"/>
      <c r="B116" s="593"/>
      <c r="C116" s="593"/>
      <c r="D116" s="593"/>
      <c r="E116" s="593"/>
      <c r="F116" s="593"/>
      <c r="G116" s="594"/>
      <c r="H116" s="284"/>
      <c r="I116" s="285"/>
      <c r="J116" s="285"/>
      <c r="K116" s="286"/>
      <c r="L116" s="516"/>
      <c r="M116" s="516"/>
      <c r="N116" s="517"/>
    </row>
    <row r="117" spans="1:14" ht="3.75" customHeight="1" x14ac:dyDescent="0.2">
      <c r="A117" s="595" t="s">
        <v>191</v>
      </c>
      <c r="B117" s="596"/>
      <c r="C117" s="596"/>
      <c r="D117" s="596"/>
      <c r="E117" s="596"/>
      <c r="F117" s="596"/>
      <c r="G117" s="597"/>
      <c r="H117" s="287"/>
      <c r="I117" s="321"/>
      <c r="J117" s="321"/>
      <c r="K117" s="287"/>
      <c r="L117" s="512" t="s">
        <v>217</v>
      </c>
      <c r="M117" s="512"/>
      <c r="N117" s="513"/>
    </row>
    <row r="118" spans="1:14" ht="15" customHeight="1" x14ac:dyDescent="0.2">
      <c r="A118" s="598"/>
      <c r="B118" s="599"/>
      <c r="C118" s="599"/>
      <c r="D118" s="599"/>
      <c r="E118" s="599"/>
      <c r="F118" s="599"/>
      <c r="G118" s="600"/>
      <c r="H118" s="322"/>
      <c r="I118" s="41"/>
      <c r="K118" s="230"/>
      <c r="L118" s="514"/>
      <c r="M118" s="514"/>
      <c r="N118" s="515"/>
    </row>
    <row r="119" spans="1:14" ht="3.75" customHeight="1" x14ac:dyDescent="0.2">
      <c r="A119" s="601"/>
      <c r="B119" s="602"/>
      <c r="C119" s="602"/>
      <c r="D119" s="602"/>
      <c r="E119" s="602"/>
      <c r="F119" s="602"/>
      <c r="G119" s="603"/>
      <c r="H119" s="284"/>
      <c r="I119" s="285"/>
      <c r="J119" s="285"/>
      <c r="K119" s="286"/>
      <c r="L119" s="516"/>
      <c r="M119" s="516"/>
      <c r="N119" s="517"/>
    </row>
    <row r="120" spans="1:14" ht="3.75" customHeight="1" x14ac:dyDescent="0.2">
      <c r="A120" s="588" t="s">
        <v>182</v>
      </c>
      <c r="B120" s="589"/>
      <c r="C120" s="589"/>
      <c r="D120" s="589"/>
      <c r="E120" s="589"/>
      <c r="F120" s="589"/>
      <c r="G120" s="590"/>
      <c r="H120" s="287"/>
      <c r="I120" s="321"/>
      <c r="J120" s="321"/>
      <c r="K120" s="287"/>
      <c r="L120" s="512" t="s">
        <v>217</v>
      </c>
      <c r="M120" s="512"/>
      <c r="N120" s="513"/>
    </row>
    <row r="121" spans="1:14" ht="15" customHeight="1" x14ac:dyDescent="0.2">
      <c r="A121" s="591"/>
      <c r="B121" s="530"/>
      <c r="C121" s="530"/>
      <c r="D121" s="530"/>
      <c r="E121" s="530"/>
      <c r="F121" s="530"/>
      <c r="G121" s="531"/>
      <c r="H121" s="322"/>
      <c r="I121" s="41"/>
      <c r="K121" s="230"/>
      <c r="L121" s="514"/>
      <c r="M121" s="514"/>
      <c r="N121" s="515"/>
    </row>
    <row r="122" spans="1:14" ht="3.75" customHeight="1" x14ac:dyDescent="0.2">
      <c r="A122" s="592"/>
      <c r="B122" s="593"/>
      <c r="C122" s="593"/>
      <c r="D122" s="593"/>
      <c r="E122" s="593"/>
      <c r="F122" s="593"/>
      <c r="G122" s="594"/>
      <c r="H122" s="284"/>
      <c r="I122" s="285"/>
      <c r="J122" s="285"/>
      <c r="K122" s="286"/>
      <c r="L122" s="516"/>
      <c r="M122" s="516"/>
      <c r="N122" s="517"/>
    </row>
    <row r="123" spans="1:14" ht="3.75" customHeight="1" x14ac:dyDescent="0.2">
      <c r="A123" s="588" t="s">
        <v>183</v>
      </c>
      <c r="B123" s="589"/>
      <c r="C123" s="589"/>
      <c r="D123" s="589"/>
      <c r="E123" s="589"/>
      <c r="F123" s="589"/>
      <c r="G123" s="590"/>
      <c r="H123" s="287"/>
      <c r="I123" s="321"/>
      <c r="J123" s="321"/>
      <c r="K123" s="287"/>
      <c r="L123" s="512" t="s">
        <v>217</v>
      </c>
      <c r="M123" s="512"/>
      <c r="N123" s="513"/>
    </row>
    <row r="124" spans="1:14" ht="15" customHeight="1" x14ac:dyDescent="0.2">
      <c r="A124" s="591"/>
      <c r="B124" s="530"/>
      <c r="C124" s="530"/>
      <c r="D124" s="530"/>
      <c r="E124" s="530"/>
      <c r="F124" s="530"/>
      <c r="G124" s="531"/>
      <c r="H124" s="322"/>
      <c r="I124" s="41"/>
      <c r="K124" s="230"/>
      <c r="L124" s="514"/>
      <c r="M124" s="514"/>
      <c r="N124" s="515"/>
    </row>
    <row r="125" spans="1:14" ht="3.75" customHeight="1" x14ac:dyDescent="0.2">
      <c r="A125" s="592"/>
      <c r="B125" s="593"/>
      <c r="C125" s="593"/>
      <c r="D125" s="593"/>
      <c r="E125" s="593"/>
      <c r="F125" s="593"/>
      <c r="G125" s="594"/>
      <c r="H125" s="284"/>
      <c r="I125" s="285"/>
      <c r="J125" s="285"/>
      <c r="K125" s="286"/>
      <c r="L125" s="516"/>
      <c r="M125" s="516"/>
      <c r="N125" s="517"/>
    </row>
    <row r="126" spans="1:14" ht="3.75" customHeight="1" x14ac:dyDescent="0.2">
      <c r="A126" s="595"/>
      <c r="B126" s="596"/>
      <c r="C126" s="596"/>
      <c r="D126" s="596"/>
      <c r="E126" s="596"/>
      <c r="F126" s="596"/>
      <c r="G126" s="597"/>
      <c r="H126" s="287"/>
      <c r="I126" s="321"/>
      <c r="J126" s="321"/>
      <c r="K126" s="287"/>
      <c r="L126" s="512" t="s">
        <v>217</v>
      </c>
      <c r="M126" s="512"/>
      <c r="N126" s="513"/>
    </row>
    <row r="127" spans="1:14" ht="15" customHeight="1" x14ac:dyDescent="0.2">
      <c r="A127" s="598"/>
      <c r="B127" s="599"/>
      <c r="C127" s="599"/>
      <c r="D127" s="599"/>
      <c r="E127" s="599"/>
      <c r="F127" s="599"/>
      <c r="G127" s="600"/>
      <c r="H127" s="322"/>
      <c r="I127" s="41"/>
      <c r="K127" s="230"/>
      <c r="L127" s="514"/>
      <c r="M127" s="514"/>
      <c r="N127" s="515"/>
    </row>
    <row r="128" spans="1:14" ht="3.75" customHeight="1" x14ac:dyDescent="0.2">
      <c r="A128" s="601"/>
      <c r="B128" s="602"/>
      <c r="C128" s="602"/>
      <c r="D128" s="602"/>
      <c r="E128" s="602"/>
      <c r="F128" s="602"/>
      <c r="G128" s="603"/>
      <c r="H128" s="284"/>
      <c r="I128" s="285"/>
      <c r="J128" s="285"/>
      <c r="K128" s="286"/>
      <c r="L128" s="516"/>
      <c r="M128" s="516"/>
      <c r="N128" s="517"/>
    </row>
    <row r="129" spans="1:14" ht="3.75" customHeight="1" x14ac:dyDescent="0.2">
      <c r="A129" s="595"/>
      <c r="B129" s="596"/>
      <c r="C129" s="596"/>
      <c r="D129" s="596"/>
      <c r="E129" s="596"/>
      <c r="F129" s="596"/>
      <c r="G129" s="597"/>
      <c r="H129" s="287"/>
      <c r="I129" s="321"/>
      <c r="J129" s="321"/>
      <c r="K129" s="287"/>
      <c r="L129" s="512" t="s">
        <v>217</v>
      </c>
      <c r="M129" s="512"/>
      <c r="N129" s="513"/>
    </row>
    <row r="130" spans="1:14" ht="15" customHeight="1" x14ac:dyDescent="0.2">
      <c r="A130" s="598"/>
      <c r="B130" s="599"/>
      <c r="C130" s="599"/>
      <c r="D130" s="599"/>
      <c r="E130" s="599"/>
      <c r="F130" s="599"/>
      <c r="G130" s="600"/>
      <c r="H130" s="322"/>
      <c r="I130" s="41"/>
      <c r="K130" s="230"/>
      <c r="L130" s="514"/>
      <c r="M130" s="514"/>
      <c r="N130" s="515"/>
    </row>
    <row r="131" spans="1:14" ht="3.75" customHeight="1" thickBot="1" x14ac:dyDescent="0.25">
      <c r="A131" s="601"/>
      <c r="B131" s="602"/>
      <c r="C131" s="602"/>
      <c r="D131" s="602"/>
      <c r="E131" s="602"/>
      <c r="F131" s="602"/>
      <c r="G131" s="603"/>
      <c r="H131" s="284"/>
      <c r="I131" s="285"/>
      <c r="J131" s="285"/>
      <c r="K131" s="286"/>
      <c r="L131" s="516"/>
      <c r="M131" s="516"/>
      <c r="N131" s="517"/>
    </row>
    <row r="132" spans="1:14" ht="15" customHeight="1" x14ac:dyDescent="0.2">
      <c r="A132" s="569" t="s">
        <v>184</v>
      </c>
      <c r="B132" s="570"/>
      <c r="C132" s="570"/>
      <c r="D132" s="570"/>
      <c r="E132" s="570"/>
      <c r="F132" s="570"/>
      <c r="G132" s="570"/>
      <c r="H132" s="570"/>
      <c r="I132" s="570"/>
      <c r="J132" s="570"/>
      <c r="K132" s="570"/>
      <c r="L132" s="570"/>
      <c r="M132" s="570"/>
      <c r="N132" s="571"/>
    </row>
    <row r="133" spans="1:14" ht="15" customHeight="1" x14ac:dyDescent="0.2">
      <c r="A133" s="604" t="s">
        <v>186</v>
      </c>
      <c r="B133" s="605"/>
      <c r="C133" s="605"/>
      <c r="D133" s="605"/>
      <c r="E133" s="605"/>
      <c r="F133" s="605"/>
      <c r="G133" s="605"/>
      <c r="H133" s="606" t="s">
        <v>187</v>
      </c>
      <c r="I133" s="606"/>
      <c r="J133" s="606"/>
      <c r="K133" s="606"/>
      <c r="L133" s="606" t="s">
        <v>188</v>
      </c>
      <c r="M133" s="606"/>
      <c r="N133" s="288" t="s">
        <v>189</v>
      </c>
    </row>
    <row r="134" spans="1:14" ht="15" customHeight="1" x14ac:dyDescent="0.2">
      <c r="A134" s="609"/>
      <c r="B134" s="610"/>
      <c r="C134" s="610"/>
      <c r="D134" s="610"/>
      <c r="E134" s="277" t="s">
        <v>185</v>
      </c>
      <c r="F134" s="610"/>
      <c r="G134" s="610"/>
      <c r="H134" s="611"/>
      <c r="I134" s="611"/>
      <c r="J134" s="611"/>
      <c r="K134" s="611"/>
      <c r="L134" s="612"/>
      <c r="M134" s="612"/>
      <c r="N134" s="234"/>
    </row>
    <row r="135" spans="1:14" ht="15" customHeight="1" x14ac:dyDescent="0.2">
      <c r="A135" s="585"/>
      <c r="B135" s="586"/>
      <c r="C135" s="586"/>
      <c r="D135" s="586"/>
      <c r="E135" s="278" t="s">
        <v>185</v>
      </c>
      <c r="F135" s="586"/>
      <c r="G135" s="586"/>
      <c r="H135" s="587"/>
      <c r="I135" s="587"/>
      <c r="J135" s="587"/>
      <c r="K135" s="587"/>
      <c r="L135" s="584"/>
      <c r="M135" s="584"/>
      <c r="N135" s="235"/>
    </row>
    <row r="136" spans="1:14" ht="15" customHeight="1" x14ac:dyDescent="0.2">
      <c r="A136" s="585"/>
      <c r="B136" s="586"/>
      <c r="C136" s="586"/>
      <c r="D136" s="586"/>
      <c r="E136" s="278" t="s">
        <v>185</v>
      </c>
      <c r="F136" s="586"/>
      <c r="G136" s="586"/>
      <c r="H136" s="587"/>
      <c r="I136" s="587"/>
      <c r="J136" s="587"/>
      <c r="K136" s="587"/>
      <c r="L136" s="584"/>
      <c r="M136" s="584"/>
      <c r="N136" s="235"/>
    </row>
    <row r="137" spans="1:14" ht="15" customHeight="1" x14ac:dyDescent="0.2">
      <c r="A137" s="585"/>
      <c r="B137" s="586"/>
      <c r="C137" s="586"/>
      <c r="D137" s="586"/>
      <c r="E137" s="278" t="s">
        <v>185</v>
      </c>
      <c r="F137" s="586"/>
      <c r="G137" s="586"/>
      <c r="H137" s="587"/>
      <c r="I137" s="587"/>
      <c r="J137" s="587"/>
      <c r="K137" s="587"/>
      <c r="L137" s="584"/>
      <c r="M137" s="584"/>
      <c r="N137" s="235"/>
    </row>
    <row r="138" spans="1:14" ht="15" customHeight="1" x14ac:dyDescent="0.2">
      <c r="A138" s="585"/>
      <c r="B138" s="586"/>
      <c r="C138" s="586"/>
      <c r="D138" s="586"/>
      <c r="E138" s="278" t="s">
        <v>185</v>
      </c>
      <c r="F138" s="586"/>
      <c r="G138" s="586"/>
      <c r="H138" s="587"/>
      <c r="I138" s="587"/>
      <c r="J138" s="587"/>
      <c r="K138" s="587"/>
      <c r="L138" s="584"/>
      <c r="M138" s="584"/>
      <c r="N138" s="235"/>
    </row>
    <row r="139" spans="1:14" ht="15" customHeight="1" x14ac:dyDescent="0.2">
      <c r="A139" s="585"/>
      <c r="B139" s="586"/>
      <c r="C139" s="586"/>
      <c r="D139" s="586"/>
      <c r="E139" s="278" t="s">
        <v>185</v>
      </c>
      <c r="F139" s="586"/>
      <c r="G139" s="586"/>
      <c r="H139" s="587"/>
      <c r="I139" s="587"/>
      <c r="J139" s="587"/>
      <c r="K139" s="587"/>
      <c r="L139" s="584"/>
      <c r="M139" s="584"/>
      <c r="N139" s="235"/>
    </row>
    <row r="140" spans="1:14" ht="15" customHeight="1" x14ac:dyDescent="0.2">
      <c r="A140" s="585"/>
      <c r="B140" s="586"/>
      <c r="C140" s="586"/>
      <c r="D140" s="586"/>
      <c r="E140" s="278" t="s">
        <v>185</v>
      </c>
      <c r="F140" s="586"/>
      <c r="G140" s="586"/>
      <c r="H140" s="587"/>
      <c r="I140" s="587"/>
      <c r="J140" s="587"/>
      <c r="K140" s="587"/>
      <c r="L140" s="584"/>
      <c r="M140" s="584"/>
      <c r="N140" s="235"/>
    </row>
    <row r="141" spans="1:14" ht="15" customHeight="1" x14ac:dyDescent="0.2">
      <c r="A141" s="585"/>
      <c r="B141" s="586"/>
      <c r="C141" s="586"/>
      <c r="D141" s="586"/>
      <c r="E141" s="278" t="s">
        <v>185</v>
      </c>
      <c r="F141" s="586"/>
      <c r="G141" s="586"/>
      <c r="H141" s="587"/>
      <c r="I141" s="587"/>
      <c r="J141" s="587"/>
      <c r="K141" s="587"/>
      <c r="L141" s="584"/>
      <c r="M141" s="584"/>
      <c r="N141" s="235"/>
    </row>
    <row r="142" spans="1:14" ht="15" customHeight="1" x14ac:dyDescent="0.2">
      <c r="A142" s="585"/>
      <c r="B142" s="586"/>
      <c r="C142" s="586"/>
      <c r="D142" s="586"/>
      <c r="E142" s="278" t="s">
        <v>185</v>
      </c>
      <c r="F142" s="586"/>
      <c r="G142" s="586"/>
      <c r="H142" s="587"/>
      <c r="I142" s="587"/>
      <c r="J142" s="587"/>
      <c r="K142" s="587"/>
      <c r="L142" s="584"/>
      <c r="M142" s="584"/>
      <c r="N142" s="235"/>
    </row>
    <row r="143" spans="1:14" ht="15" customHeight="1" x14ac:dyDescent="0.2">
      <c r="A143" s="585"/>
      <c r="B143" s="586"/>
      <c r="C143" s="586"/>
      <c r="D143" s="586"/>
      <c r="E143" s="278" t="s">
        <v>185</v>
      </c>
      <c r="F143" s="586"/>
      <c r="G143" s="586"/>
      <c r="H143" s="587"/>
      <c r="I143" s="587"/>
      <c r="J143" s="587"/>
      <c r="K143" s="587"/>
      <c r="L143" s="584"/>
      <c r="M143" s="584"/>
      <c r="N143" s="235"/>
    </row>
    <row r="144" spans="1:14" ht="15" customHeight="1" thickBot="1" x14ac:dyDescent="0.25">
      <c r="A144" s="614"/>
      <c r="B144" s="615"/>
      <c r="C144" s="615"/>
      <c r="D144" s="615"/>
      <c r="E144" s="293" t="s">
        <v>185</v>
      </c>
      <c r="F144" s="615"/>
      <c r="G144" s="615"/>
      <c r="H144" s="616"/>
      <c r="I144" s="616"/>
      <c r="J144" s="616"/>
      <c r="K144" s="616"/>
      <c r="L144" s="617"/>
      <c r="M144" s="617"/>
      <c r="N144" s="236"/>
    </row>
  </sheetData>
  <sheetProtection formatCells="0" selectLockedCells="1"/>
  <mergeCells count="167">
    <mergeCell ref="H3:J3"/>
    <mergeCell ref="K3:N3"/>
    <mergeCell ref="L37:M37"/>
    <mergeCell ref="A29:G29"/>
    <mergeCell ref="H29:K29"/>
    <mergeCell ref="L29:M29"/>
    <mergeCell ref="A31:D31"/>
    <mergeCell ref="F31:G31"/>
    <mergeCell ref="H31:K31"/>
    <mergeCell ref="L31:M31"/>
    <mergeCell ref="H32:K32"/>
    <mergeCell ref="L32:M32"/>
    <mergeCell ref="A30:D30"/>
    <mergeCell ref="F30:G30"/>
    <mergeCell ref="H34:K34"/>
    <mergeCell ref="L34:M34"/>
    <mergeCell ref="A28:N28"/>
    <mergeCell ref="A33:D33"/>
    <mergeCell ref="F33:G33"/>
    <mergeCell ref="H33:K33"/>
    <mergeCell ref="L33:M33"/>
    <mergeCell ref="A34:D34"/>
    <mergeCell ref="F34:G34"/>
    <mergeCell ref="H5:J7"/>
    <mergeCell ref="A36:D36"/>
    <mergeCell ref="F36:G36"/>
    <mergeCell ref="H36:K36"/>
    <mergeCell ref="L36:M36"/>
    <mergeCell ref="A37:D37"/>
    <mergeCell ref="F37:G37"/>
    <mergeCell ref="H37:K37"/>
    <mergeCell ref="H35:K35"/>
    <mergeCell ref="L35:M35"/>
    <mergeCell ref="G48:N50"/>
    <mergeCell ref="D54:H54"/>
    <mergeCell ref="D55:H55"/>
    <mergeCell ref="A41:N41"/>
    <mergeCell ref="A39:D39"/>
    <mergeCell ref="F39:G39"/>
    <mergeCell ref="H39:K39"/>
    <mergeCell ref="L39:M39"/>
    <mergeCell ref="A38:D38"/>
    <mergeCell ref="F38:G38"/>
    <mergeCell ref="H38:K38"/>
    <mergeCell ref="L38:M38"/>
    <mergeCell ref="G45:N47"/>
    <mergeCell ref="A40:D40"/>
    <mergeCell ref="F40:G40"/>
    <mergeCell ref="H40:K40"/>
    <mergeCell ref="L40:M40"/>
    <mergeCell ref="I54:N54"/>
    <mergeCell ref="I55:N55"/>
    <mergeCell ref="G42:N44"/>
    <mergeCell ref="A10:G12"/>
    <mergeCell ref="A13:G15"/>
    <mergeCell ref="A16:G18"/>
    <mergeCell ref="D5:G5"/>
    <mergeCell ref="D6:G7"/>
    <mergeCell ref="A8:N8"/>
    <mergeCell ref="A9:G9"/>
    <mergeCell ref="H9:N9"/>
    <mergeCell ref="A5:C5"/>
    <mergeCell ref="A6:C7"/>
    <mergeCell ref="L5:N7"/>
    <mergeCell ref="L10:N12"/>
    <mergeCell ref="L13:N15"/>
    <mergeCell ref="L16:N18"/>
    <mergeCell ref="A32:D32"/>
    <mergeCell ref="F32:G32"/>
    <mergeCell ref="H30:K30"/>
    <mergeCell ref="L30:M30"/>
    <mergeCell ref="A19:G21"/>
    <mergeCell ref="A22:G24"/>
    <mergeCell ref="A25:G27"/>
    <mergeCell ref="A144:D144"/>
    <mergeCell ref="F144:G144"/>
    <mergeCell ref="H144:K144"/>
    <mergeCell ref="L144:M144"/>
    <mergeCell ref="A142:D142"/>
    <mergeCell ref="F142:G142"/>
    <mergeCell ref="H142:K142"/>
    <mergeCell ref="L142:M142"/>
    <mergeCell ref="A143:D143"/>
    <mergeCell ref="F143:G143"/>
    <mergeCell ref="H143:K143"/>
    <mergeCell ref="L143:M143"/>
    <mergeCell ref="A140:D140"/>
    <mergeCell ref="F140:G140"/>
    <mergeCell ref="H140:K140"/>
    <mergeCell ref="L140:M140"/>
    <mergeCell ref="A141:D141"/>
    <mergeCell ref="F141:G141"/>
    <mergeCell ref="H141:K141"/>
    <mergeCell ref="A35:D35"/>
    <mergeCell ref="F35:G35"/>
    <mergeCell ref="L141:M141"/>
    <mergeCell ref="A137:D137"/>
    <mergeCell ref="F137:G137"/>
    <mergeCell ref="H137:K137"/>
    <mergeCell ref="L137:M137"/>
    <mergeCell ref="A138:D138"/>
    <mergeCell ref="F138:G138"/>
    <mergeCell ref="H138:K138"/>
    <mergeCell ref="L138:M138"/>
    <mergeCell ref="A139:D139"/>
    <mergeCell ref="F139:G139"/>
    <mergeCell ref="H139:K139"/>
    <mergeCell ref="L139:M139"/>
    <mergeCell ref="A134:D134"/>
    <mergeCell ref="F134:G134"/>
    <mergeCell ref="H134:K134"/>
    <mergeCell ref="L134:M134"/>
    <mergeCell ref="A135:D135"/>
    <mergeCell ref="F135:G135"/>
    <mergeCell ref="H135:K135"/>
    <mergeCell ref="L135:M135"/>
    <mergeCell ref="A136:D136"/>
    <mergeCell ref="F136:G136"/>
    <mergeCell ref="H136:K136"/>
    <mergeCell ref="L136:M136"/>
    <mergeCell ref="A114:G116"/>
    <mergeCell ref="A117:G119"/>
    <mergeCell ref="A120:G122"/>
    <mergeCell ref="A123:G125"/>
    <mergeCell ref="A126:G128"/>
    <mergeCell ref="A129:G131"/>
    <mergeCell ref="A132:N132"/>
    <mergeCell ref="A133:G133"/>
    <mergeCell ref="H133:K133"/>
    <mergeCell ref="L133:M133"/>
    <mergeCell ref="C70:E71"/>
    <mergeCell ref="F69:J69"/>
    <mergeCell ref="F70:J71"/>
    <mergeCell ref="K69:K71"/>
    <mergeCell ref="L69:M71"/>
    <mergeCell ref="L109:N111"/>
    <mergeCell ref="A112:N112"/>
    <mergeCell ref="A113:G113"/>
    <mergeCell ref="H113:N113"/>
    <mergeCell ref="B104:F104"/>
    <mergeCell ref="B103:F103"/>
    <mergeCell ref="G103:N103"/>
    <mergeCell ref="H104:L104"/>
    <mergeCell ref="L19:N21"/>
    <mergeCell ref="L114:N116"/>
    <mergeCell ref="L117:N119"/>
    <mergeCell ref="L120:N122"/>
    <mergeCell ref="L123:N125"/>
    <mergeCell ref="L126:N128"/>
    <mergeCell ref="L129:N131"/>
    <mergeCell ref="L22:N24"/>
    <mergeCell ref="L25:N27"/>
    <mergeCell ref="A59:N63"/>
    <mergeCell ref="A65:N65"/>
    <mergeCell ref="A109:C109"/>
    <mergeCell ref="D109:G109"/>
    <mergeCell ref="H109:J111"/>
    <mergeCell ref="A110:C111"/>
    <mergeCell ref="D110:G111"/>
    <mergeCell ref="D76:N77"/>
    <mergeCell ref="D79:N80"/>
    <mergeCell ref="D82:N83"/>
    <mergeCell ref="B89:N100"/>
    <mergeCell ref="B85:N88"/>
    <mergeCell ref="A67:N67"/>
    <mergeCell ref="A73:N73"/>
    <mergeCell ref="C69:E69"/>
  </mergeCells>
  <phoneticPr fontId="2"/>
  <dataValidations count="3">
    <dataValidation type="list" allowBlank="1" showInputMessage="1" showErrorMessage="1" sqref="I11 I14 I17 I20 I23 I26 B43 B46 B49 I115 I118 I121 I124 I127 I130 B76 B79 B82" xr:uid="{00000000-0002-0000-0300-000000000000}">
      <formula1>"レ"</formula1>
    </dataValidation>
    <dataValidation type="list" allowBlank="1" showInputMessage="1" showErrorMessage="1" sqref="K6 K110" xr:uid="{00000000-0002-0000-0300-000001000000}">
      <formula1>"大正,昭和,平成"</formula1>
    </dataValidation>
    <dataValidation type="list" allowBlank="1" showInputMessage="1" showErrorMessage="1" sqref="K11 K14 K26 K17 K23 K20 K115 K118 K124 K121 K127 K130 G104"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scale="98" fitToHeight="3" orientation="portrait" blackAndWhite="1" r:id="rId1"/>
  <headerFooter alignWithMargins="0"/>
  <rowBreaks count="2" manualBreakCount="2">
    <brk id="51" max="13" man="1"/>
    <brk id="10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4"/>
  <sheetViews>
    <sheetView view="pageBreakPreview" zoomScaleNormal="100" zoomScaleSheetLayoutView="100" workbookViewId="0">
      <pane ySplit="1" topLeftCell="A54" activePane="bottomLeft" state="frozen"/>
      <selection pane="bottomLeft" activeCell="I65" sqref="I65"/>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82" customFormat="1" ht="22.5" customHeight="1" x14ac:dyDescent="0.2">
      <c r="A1" s="102" t="s">
        <v>378</v>
      </c>
      <c r="B1" s="1"/>
      <c r="C1" s="1"/>
      <c r="D1" s="181"/>
      <c r="E1" s="181"/>
      <c r="F1" s="181"/>
      <c r="G1" s="181"/>
      <c r="H1" s="181"/>
      <c r="I1" s="181"/>
      <c r="J1" s="181"/>
      <c r="K1" s="181"/>
      <c r="L1" s="181"/>
      <c r="M1" s="181"/>
      <c r="N1" s="181"/>
      <c r="O1" s="181"/>
      <c r="P1" s="181"/>
      <c r="Q1" s="181"/>
      <c r="R1" s="181"/>
      <c r="S1" s="181"/>
      <c r="T1" s="181"/>
      <c r="U1" s="181"/>
      <c r="V1" s="181"/>
      <c r="W1" s="181"/>
      <c r="X1" s="181"/>
      <c r="Y1" s="181"/>
      <c r="Z1" s="181"/>
    </row>
    <row r="2" spans="1:26" ht="18" customHeight="1" x14ac:dyDescent="0.2"/>
    <row r="3" spans="1:26" ht="18" customHeight="1" thickBot="1" x14ac:dyDescent="0.25">
      <c r="A3" s="1" t="s">
        <v>379</v>
      </c>
    </row>
    <row r="4" spans="1:26" s="167" customFormat="1" ht="18" customHeight="1" thickBot="1" x14ac:dyDescent="0.25">
      <c r="A4" s="702" t="s">
        <v>220</v>
      </c>
      <c r="B4" s="698" t="s">
        <v>454</v>
      </c>
      <c r="C4" s="699"/>
      <c r="D4" s="695" t="s">
        <v>381</v>
      </c>
      <c r="E4" s="696"/>
      <c r="F4" s="696"/>
      <c r="G4" s="697"/>
    </row>
    <row r="5" spans="1:26" s="167" customFormat="1" ht="37.5" thickBot="1" x14ac:dyDescent="0.25">
      <c r="A5" s="703"/>
      <c r="B5" s="700"/>
      <c r="C5" s="701"/>
      <c r="D5" s="170" t="s">
        <v>380</v>
      </c>
      <c r="E5" s="171" t="s">
        <v>401</v>
      </c>
      <c r="F5" s="172" t="s">
        <v>402</v>
      </c>
      <c r="G5" s="294" t="s">
        <v>382</v>
      </c>
    </row>
    <row r="6" spans="1:26" s="167" customFormat="1" ht="18" customHeight="1" thickTop="1" thickBot="1" x14ac:dyDescent="0.25">
      <c r="A6" s="176" t="s">
        <v>100</v>
      </c>
      <c r="B6" s="177">
        <f>参考様式１!O12</f>
        <v>0</v>
      </c>
      <c r="C6" s="178" t="s">
        <v>396</v>
      </c>
      <c r="D6" s="213"/>
      <c r="E6" s="214"/>
      <c r="F6" s="215"/>
      <c r="G6" s="295">
        <f>SUM(D6,F6)</f>
        <v>0</v>
      </c>
    </row>
    <row r="7" spans="1:26" s="167" customFormat="1" ht="18" customHeight="1" thickBot="1" x14ac:dyDescent="0.25">
      <c r="A7" s="167" t="s">
        <v>386</v>
      </c>
    </row>
    <row r="8" spans="1:26" s="167" customFormat="1" ht="18" customHeight="1" x14ac:dyDescent="0.2">
      <c r="A8" s="686" t="s">
        <v>387</v>
      </c>
      <c r="B8" s="679"/>
      <c r="C8" s="211"/>
      <c r="D8" s="679" t="s">
        <v>388</v>
      </c>
      <c r="E8" s="679"/>
      <c r="F8" s="211"/>
      <c r="G8" s="679" t="s">
        <v>389</v>
      </c>
      <c r="H8" s="679"/>
      <c r="I8" s="212"/>
    </row>
    <row r="9" spans="1:26" s="167" customFormat="1" ht="18" customHeight="1" thickBot="1" x14ac:dyDescent="0.25">
      <c r="A9" s="684" t="s">
        <v>425</v>
      </c>
      <c r="B9" s="685"/>
      <c r="C9" s="210"/>
      <c r="D9" s="173"/>
      <c r="E9" s="173"/>
      <c r="F9" s="173"/>
      <c r="G9" s="173"/>
      <c r="H9" s="173"/>
      <c r="I9" s="174"/>
    </row>
    <row r="10" spans="1:26" ht="18" customHeight="1" x14ac:dyDescent="0.2">
      <c r="A10" s="1" t="s">
        <v>383</v>
      </c>
    </row>
    <row r="11" spans="1:26" ht="18" customHeight="1" x14ac:dyDescent="0.2">
      <c r="A11" s="1" t="s">
        <v>384</v>
      </c>
    </row>
    <row r="12" spans="1:26" ht="18" customHeight="1" x14ac:dyDescent="0.2"/>
    <row r="13" spans="1:26" ht="18" customHeight="1" thickBot="1" x14ac:dyDescent="0.25">
      <c r="A13" s="1" t="s">
        <v>390</v>
      </c>
    </row>
    <row r="14" spans="1:26" ht="39" x14ac:dyDescent="0.2">
      <c r="A14" s="183" t="s">
        <v>6</v>
      </c>
      <c r="B14" s="184" t="s">
        <v>331</v>
      </c>
      <c r="C14" s="184" t="s">
        <v>332</v>
      </c>
      <c r="D14" s="184" t="s">
        <v>333</v>
      </c>
      <c r="E14" s="184" t="s">
        <v>334</v>
      </c>
      <c r="F14" s="717" t="s">
        <v>335</v>
      </c>
      <c r="G14" s="718"/>
      <c r="H14" s="718"/>
      <c r="I14" s="719"/>
    </row>
    <row r="15" spans="1:26" ht="18" customHeight="1" x14ac:dyDescent="0.2">
      <c r="A15" s="498" t="s">
        <v>328</v>
      </c>
      <c r="B15" s="163" t="s">
        <v>149</v>
      </c>
      <c r="C15" s="185" t="str">
        <f>IF(各室別面積表!G21=0,"",各室別面積表!G21)</f>
        <v/>
      </c>
      <c r="D15" s="185" t="str">
        <f>IF(C15="","",ROUNDUP(C15/25,0))</f>
        <v/>
      </c>
      <c r="E15" s="207"/>
      <c r="F15" s="692"/>
      <c r="G15" s="693"/>
      <c r="H15" s="693"/>
      <c r="I15" s="712"/>
      <c r="K15" s="186" t="str">
        <f>IF(D15&lt;=E15,"ＯＫ","おかしい")</f>
        <v>ＯＫ</v>
      </c>
      <c r="L15" s="186" t="str">
        <f>IF(E15=COUNTA(F15:I15),"ＯＫ","おかしい")</f>
        <v>ＯＫ</v>
      </c>
      <c r="M15" s="186"/>
    </row>
    <row r="16" spans="1:26" ht="18" customHeight="1" x14ac:dyDescent="0.2">
      <c r="A16" s="498"/>
      <c r="B16" s="164" t="s">
        <v>151</v>
      </c>
      <c r="C16" s="187" t="str">
        <f>IF(各室別面積表!G22=0,"",各室別面積表!G22)</f>
        <v/>
      </c>
      <c r="D16" s="187" t="str">
        <f t="shared" ref="D16:D19" si="0">IF(C16="","",ROUNDUP(C16/25,0))</f>
        <v/>
      </c>
      <c r="E16" s="208"/>
      <c r="F16" s="691"/>
      <c r="G16" s="689"/>
      <c r="H16" s="689"/>
      <c r="I16" s="690"/>
      <c r="K16" s="186" t="str">
        <f>IF(D16&lt;=E16,"ＯＫ","おかしい")</f>
        <v>ＯＫ</v>
      </c>
      <c r="L16" s="186" t="str">
        <f>IF(E16=COUNTA(F16:I16),"ＯＫ","おかしい")</f>
        <v>ＯＫ</v>
      </c>
      <c r="M16" s="186"/>
    </row>
    <row r="17" spans="1:13" ht="18" customHeight="1" x14ac:dyDescent="0.2">
      <c r="A17" s="498"/>
      <c r="B17" s="164" t="s">
        <v>159</v>
      </c>
      <c r="C17" s="187" t="str">
        <f>IF(各室別面積表!G23=0,"",各室別面積表!G23)</f>
        <v/>
      </c>
      <c r="D17" s="187" t="str">
        <f t="shared" si="0"/>
        <v/>
      </c>
      <c r="E17" s="208"/>
      <c r="F17" s="691"/>
      <c r="G17" s="689"/>
      <c r="H17" s="689"/>
      <c r="I17" s="690"/>
      <c r="K17" s="186" t="str">
        <f t="shared" ref="K17:K20" si="1">IF(D17&lt;=E17,"ＯＫ","おかしい")</f>
        <v>ＯＫ</v>
      </c>
      <c r="L17" s="186" t="str">
        <f>IF(E17=COUNTA(F17:I17),"ＯＫ","おかしい")</f>
        <v>ＯＫ</v>
      </c>
      <c r="M17" s="186"/>
    </row>
    <row r="18" spans="1:13" ht="18" customHeight="1" x14ac:dyDescent="0.2">
      <c r="A18" s="498"/>
      <c r="B18" s="164" t="s">
        <v>160</v>
      </c>
      <c r="C18" s="187" t="str">
        <f>IF(各室別面積表!G24=0,"",各室別面積表!G24)</f>
        <v/>
      </c>
      <c r="D18" s="187" t="str">
        <f t="shared" si="0"/>
        <v/>
      </c>
      <c r="E18" s="208"/>
      <c r="F18" s="691"/>
      <c r="G18" s="689"/>
      <c r="H18" s="689"/>
      <c r="I18" s="690"/>
      <c r="K18" s="186" t="str">
        <f t="shared" si="1"/>
        <v>ＯＫ</v>
      </c>
      <c r="L18" s="186" t="str">
        <f>IF(E18=COUNTA(F18:I18),"ＯＫ","おかしい")</f>
        <v>ＯＫ</v>
      </c>
      <c r="M18" s="186"/>
    </row>
    <row r="19" spans="1:13" ht="18" customHeight="1" x14ac:dyDescent="0.2">
      <c r="A19" s="498"/>
      <c r="B19" s="165" t="s">
        <v>161</v>
      </c>
      <c r="C19" s="188" t="str">
        <f>IF(各室別面積表!G25=0,"",各室別面積表!G25)</f>
        <v/>
      </c>
      <c r="D19" s="188" t="str">
        <f t="shared" si="0"/>
        <v/>
      </c>
      <c r="E19" s="209"/>
      <c r="F19" s="694"/>
      <c r="G19" s="687"/>
      <c r="H19" s="687"/>
      <c r="I19" s="688"/>
      <c r="K19" s="186" t="str">
        <f t="shared" si="1"/>
        <v>ＯＫ</v>
      </c>
      <c r="L19" s="186" t="str">
        <f>IF(E19=COUNTA(F19:I19),"ＯＫ","おかしい")</f>
        <v>ＯＫ</v>
      </c>
      <c r="M19" s="186"/>
    </row>
    <row r="20" spans="1:13" ht="18" customHeight="1" x14ac:dyDescent="0.2">
      <c r="A20" s="498"/>
      <c r="B20" s="166" t="s">
        <v>152</v>
      </c>
      <c r="C20" s="189" t="str">
        <f>IF(各室別面積表!G26=0,"",各室別面積表!G26)</f>
        <v/>
      </c>
      <c r="D20" s="189">
        <f>SUM(D15:D19)</f>
        <v>0</v>
      </c>
      <c r="E20" s="189">
        <f>SUM(E15:E19)</f>
        <v>0</v>
      </c>
      <c r="F20" s="720">
        <f>COUNTA(F15:I19)</f>
        <v>0</v>
      </c>
      <c r="G20" s="721"/>
      <c r="H20" s="721"/>
      <c r="I20" s="722"/>
      <c r="K20" s="186" t="str">
        <f t="shared" si="1"/>
        <v>ＯＫ</v>
      </c>
      <c r="L20" s="186" t="str">
        <f>IF(E20=F20,"ＯＫ","おかしい")</f>
        <v>ＯＫ</v>
      </c>
      <c r="M20" s="186"/>
    </row>
    <row r="21" spans="1:13" ht="18" customHeight="1" x14ac:dyDescent="0.2">
      <c r="A21" s="498" t="s">
        <v>329</v>
      </c>
      <c r="B21" s="163" t="s">
        <v>149</v>
      </c>
      <c r="C21" s="185" t="str">
        <f>IF(各室別面積表!G27=0,"",各室別面積表!G27)</f>
        <v/>
      </c>
      <c r="D21" s="185" t="str">
        <f>IF(C21="","",1)</f>
        <v/>
      </c>
      <c r="E21" s="207"/>
      <c r="F21" s="692"/>
      <c r="G21" s="693"/>
      <c r="H21" s="693"/>
      <c r="I21" s="712"/>
      <c r="K21" s="186" t="str">
        <f>IF(D21&lt;=E21,"ＯＫ","おかしい")</f>
        <v>ＯＫ</v>
      </c>
      <c r="L21" s="186" t="str">
        <f>IF(E21=COUNTA(F21:I21),"ＯＫ","おかしい")</f>
        <v>ＯＫ</v>
      </c>
      <c r="M21" s="186"/>
    </row>
    <row r="22" spans="1:13" ht="18" customHeight="1" x14ac:dyDescent="0.2">
      <c r="A22" s="498"/>
      <c r="B22" s="164" t="s">
        <v>151</v>
      </c>
      <c r="C22" s="187" t="str">
        <f>IF(各室別面積表!G28=0,"",各室別面積表!G28)</f>
        <v/>
      </c>
      <c r="D22" s="187" t="str">
        <f t="shared" ref="D22:D25" si="2">IF(C22="","",1)</f>
        <v/>
      </c>
      <c r="E22" s="208"/>
      <c r="F22" s="691"/>
      <c r="G22" s="689"/>
      <c r="H22" s="689"/>
      <c r="I22" s="690"/>
      <c r="K22" s="186" t="str">
        <f>IF(D22&lt;=E22,"ＯＫ","おかしい")</f>
        <v>ＯＫ</v>
      </c>
      <c r="L22" s="186" t="str">
        <f t="shared" ref="L22:L25" si="3">IF(E22=COUNTA(F22:I22),"ＯＫ","おかしい")</f>
        <v>ＯＫ</v>
      </c>
      <c r="M22" s="186"/>
    </row>
    <row r="23" spans="1:13" ht="18" customHeight="1" x14ac:dyDescent="0.2">
      <c r="A23" s="498"/>
      <c r="B23" s="164" t="s">
        <v>159</v>
      </c>
      <c r="C23" s="187" t="str">
        <f>IF(各室別面積表!G29=0,"",各室別面積表!G29)</f>
        <v/>
      </c>
      <c r="D23" s="187" t="str">
        <f t="shared" si="2"/>
        <v/>
      </c>
      <c r="E23" s="208"/>
      <c r="F23" s="691"/>
      <c r="G23" s="689"/>
      <c r="H23" s="689"/>
      <c r="I23" s="690"/>
      <c r="K23" s="186" t="str">
        <f t="shared" ref="K23:K26" si="4">IF(D23&lt;=E23,"ＯＫ","おかしい")</f>
        <v>ＯＫ</v>
      </c>
      <c r="L23" s="186" t="str">
        <f t="shared" si="3"/>
        <v>ＯＫ</v>
      </c>
      <c r="M23" s="186"/>
    </row>
    <row r="24" spans="1:13" ht="18" customHeight="1" x14ac:dyDescent="0.2">
      <c r="A24" s="498"/>
      <c r="B24" s="164" t="s">
        <v>160</v>
      </c>
      <c r="C24" s="190" t="str">
        <f>IF(各室別面積表!G30=0,"",各室別面積表!G30)</f>
        <v/>
      </c>
      <c r="D24" s="187" t="str">
        <f t="shared" si="2"/>
        <v/>
      </c>
      <c r="E24" s="208"/>
      <c r="F24" s="691"/>
      <c r="G24" s="689"/>
      <c r="H24" s="689"/>
      <c r="I24" s="690"/>
      <c r="K24" s="186" t="str">
        <f t="shared" si="4"/>
        <v>ＯＫ</v>
      </c>
      <c r="L24" s="186" t="str">
        <f t="shared" si="3"/>
        <v>ＯＫ</v>
      </c>
      <c r="M24" s="186"/>
    </row>
    <row r="25" spans="1:13" ht="18" customHeight="1" x14ac:dyDescent="0.2">
      <c r="A25" s="498"/>
      <c r="B25" s="165" t="s">
        <v>161</v>
      </c>
      <c r="C25" s="191" t="str">
        <f>IF(各室別面積表!G31=0,"",各室別面積表!G31)</f>
        <v/>
      </c>
      <c r="D25" s="188" t="str">
        <f t="shared" si="2"/>
        <v/>
      </c>
      <c r="E25" s="209"/>
      <c r="F25" s="694"/>
      <c r="G25" s="687"/>
      <c r="H25" s="687"/>
      <c r="I25" s="688"/>
      <c r="K25" s="186" t="str">
        <f t="shared" si="4"/>
        <v>ＯＫ</v>
      </c>
      <c r="L25" s="186" t="str">
        <f t="shared" si="3"/>
        <v>ＯＫ</v>
      </c>
      <c r="M25" s="186"/>
    </row>
    <row r="26" spans="1:13" ht="18" customHeight="1" x14ac:dyDescent="0.2">
      <c r="A26" s="498"/>
      <c r="B26" s="166" t="s">
        <v>152</v>
      </c>
      <c r="C26" s="189" t="str">
        <f>IF(各室別面積表!G32=0,"",各室別面積表!G32)</f>
        <v/>
      </c>
      <c r="D26" s="189">
        <f>SUM(D21:D25)</f>
        <v>0</v>
      </c>
      <c r="E26" s="189">
        <f>SUM(E21:E25)</f>
        <v>0</v>
      </c>
      <c r="F26" s="720">
        <f>COUNTA(F21:I25)</f>
        <v>0</v>
      </c>
      <c r="G26" s="721"/>
      <c r="H26" s="721"/>
      <c r="I26" s="722"/>
      <c r="K26" s="186" t="str">
        <f t="shared" si="4"/>
        <v>ＯＫ</v>
      </c>
      <c r="L26" s="186" t="str">
        <f>IF(E26=F26,"ＯＫ","おかしい")</f>
        <v>ＯＫ</v>
      </c>
      <c r="M26" s="186"/>
    </row>
    <row r="27" spans="1:13" ht="18" customHeight="1" x14ac:dyDescent="0.2">
      <c r="A27" s="498" t="s">
        <v>330</v>
      </c>
      <c r="B27" s="163" t="s">
        <v>149</v>
      </c>
      <c r="C27" s="185" t="str">
        <f>IF(各室別面積表!G33=0,"",各室別面積表!G33)</f>
        <v/>
      </c>
      <c r="D27" s="185" t="str">
        <f t="shared" ref="D27:D31" si="5">IF(C27="","",1)</f>
        <v/>
      </c>
      <c r="E27" s="207"/>
      <c r="F27" s="692"/>
      <c r="G27" s="693"/>
      <c r="H27" s="693"/>
      <c r="I27" s="712"/>
      <c r="K27" s="186" t="str">
        <f>IF(D27&lt;=E27,"ＯＫ","おかしい")</f>
        <v>ＯＫ</v>
      </c>
      <c r="L27" s="186" t="str">
        <f>IF(E27=COUNTA(F27:I27),"ＯＫ","おかしい")</f>
        <v>ＯＫ</v>
      </c>
      <c r="M27" s="186"/>
    </row>
    <row r="28" spans="1:13" ht="18" customHeight="1" x14ac:dyDescent="0.2">
      <c r="A28" s="498"/>
      <c r="B28" s="164" t="s">
        <v>151</v>
      </c>
      <c r="C28" s="187" t="str">
        <f>IF(各室別面積表!G34=0,"",各室別面積表!G34)</f>
        <v/>
      </c>
      <c r="D28" s="187" t="str">
        <f t="shared" si="5"/>
        <v/>
      </c>
      <c r="E28" s="208"/>
      <c r="F28" s="691"/>
      <c r="G28" s="689"/>
      <c r="H28" s="689"/>
      <c r="I28" s="690"/>
      <c r="K28" s="186" t="str">
        <f>IF(D28&lt;=E28,"ＯＫ","おかしい")</f>
        <v>ＯＫ</v>
      </c>
      <c r="L28" s="186" t="str">
        <f t="shared" ref="L28:L31" si="6">IF(E28=COUNTA(F28:I28),"ＯＫ","おかしい")</f>
        <v>ＯＫ</v>
      </c>
      <c r="M28" s="186"/>
    </row>
    <row r="29" spans="1:13" ht="18" customHeight="1" x14ac:dyDescent="0.2">
      <c r="A29" s="498"/>
      <c r="B29" s="164" t="s">
        <v>159</v>
      </c>
      <c r="C29" s="187" t="str">
        <f>IF(各室別面積表!G35=0,"",各室別面積表!G35)</f>
        <v/>
      </c>
      <c r="D29" s="187" t="str">
        <f t="shared" si="5"/>
        <v/>
      </c>
      <c r="E29" s="208"/>
      <c r="F29" s="691"/>
      <c r="G29" s="689"/>
      <c r="H29" s="689"/>
      <c r="I29" s="690"/>
      <c r="K29" s="186" t="str">
        <f t="shared" ref="K29:K32" si="7">IF(D29&lt;=E29,"ＯＫ","おかしい")</f>
        <v>ＯＫ</v>
      </c>
      <c r="L29" s="186" t="str">
        <f t="shared" si="6"/>
        <v>ＯＫ</v>
      </c>
      <c r="M29" s="186"/>
    </row>
    <row r="30" spans="1:13" ht="18" customHeight="1" x14ac:dyDescent="0.2">
      <c r="A30" s="498"/>
      <c r="B30" s="164" t="s">
        <v>160</v>
      </c>
      <c r="C30" s="190" t="str">
        <f>IF(各室別面積表!G36=0,"",各室別面積表!G36)</f>
        <v/>
      </c>
      <c r="D30" s="187" t="str">
        <f t="shared" si="5"/>
        <v/>
      </c>
      <c r="E30" s="208"/>
      <c r="F30" s="691"/>
      <c r="G30" s="689"/>
      <c r="H30" s="689"/>
      <c r="I30" s="690"/>
      <c r="K30" s="186" t="str">
        <f t="shared" si="7"/>
        <v>ＯＫ</v>
      </c>
      <c r="L30" s="186" t="str">
        <f t="shared" si="6"/>
        <v>ＯＫ</v>
      </c>
      <c r="M30" s="186"/>
    </row>
    <row r="31" spans="1:13" ht="18" customHeight="1" x14ac:dyDescent="0.2">
      <c r="A31" s="498"/>
      <c r="B31" s="165" t="s">
        <v>161</v>
      </c>
      <c r="C31" s="191" t="str">
        <f>IF(各室別面積表!G37=0,"",各室別面積表!G37)</f>
        <v/>
      </c>
      <c r="D31" s="188" t="str">
        <f t="shared" si="5"/>
        <v/>
      </c>
      <c r="E31" s="209"/>
      <c r="F31" s="694"/>
      <c r="G31" s="687"/>
      <c r="H31" s="687"/>
      <c r="I31" s="688"/>
      <c r="K31" s="186" t="str">
        <f t="shared" si="7"/>
        <v>ＯＫ</v>
      </c>
      <c r="L31" s="186" t="str">
        <f t="shared" si="6"/>
        <v>ＯＫ</v>
      </c>
      <c r="M31" s="186"/>
    </row>
    <row r="32" spans="1:13" ht="18" customHeight="1" x14ac:dyDescent="0.2">
      <c r="A32" s="498"/>
      <c r="B32" s="166" t="s">
        <v>152</v>
      </c>
      <c r="C32" s="189" t="str">
        <f>IF(各室別面積表!G38=0,"",各室別面積表!G38)</f>
        <v/>
      </c>
      <c r="D32" s="189">
        <f>SUM(D27:D31)</f>
        <v>0</v>
      </c>
      <c r="E32" s="189">
        <f>SUM(E27:E31)</f>
        <v>0</v>
      </c>
      <c r="F32" s="720">
        <f>COUNTA(F27:I31)</f>
        <v>0</v>
      </c>
      <c r="G32" s="721"/>
      <c r="H32" s="721"/>
      <c r="I32" s="722"/>
      <c r="K32" s="186" t="str">
        <f t="shared" si="7"/>
        <v>ＯＫ</v>
      </c>
      <c r="L32" s="186" t="str">
        <f>IF(E32=F32,"ＯＫ","おかしい")</f>
        <v>ＯＫ</v>
      </c>
      <c r="M32" s="186"/>
    </row>
    <row r="33" spans="1:13" ht="18" customHeight="1" thickBot="1" x14ac:dyDescent="0.25">
      <c r="A33" s="715" t="s">
        <v>135</v>
      </c>
      <c r="B33" s="716"/>
      <c r="C33" s="192">
        <f>SUM(C20,C26,C32)</f>
        <v>0</v>
      </c>
      <c r="D33" s="192">
        <f>SUM(D20,D26,D32)</f>
        <v>0</v>
      </c>
      <c r="E33" s="192">
        <f>SUM(E20,E26,E32)</f>
        <v>0</v>
      </c>
      <c r="F33" s="723">
        <f t="shared" ref="F33" si="8">SUM(F20,F26,F32)</f>
        <v>0</v>
      </c>
      <c r="G33" s="724"/>
      <c r="H33" s="724"/>
      <c r="I33" s="725"/>
      <c r="K33" s="186" t="str">
        <f t="shared" ref="K33" si="9">IF(D33&lt;=E33,"ＯＫ","おかしい")</f>
        <v>ＯＫ</v>
      </c>
      <c r="L33" s="186" t="str">
        <f>IF(E33=F33,"ＯＫ","おかしい")</f>
        <v>ＯＫ</v>
      </c>
      <c r="M33" s="186"/>
    </row>
    <row r="34" spans="1:13" ht="18" customHeight="1" x14ac:dyDescent="0.2">
      <c r="A34" s="1" t="s">
        <v>336</v>
      </c>
    </row>
    <row r="35" spans="1:13" ht="18" customHeight="1" x14ac:dyDescent="0.2">
      <c r="A35" s="1" t="s">
        <v>337</v>
      </c>
    </row>
    <row r="36" spans="1:13" ht="18" customHeight="1" x14ac:dyDescent="0.2"/>
    <row r="37" spans="1:13" ht="18" customHeight="1" thickBot="1" x14ac:dyDescent="0.25">
      <c r="A37" s="1" t="s">
        <v>385</v>
      </c>
    </row>
    <row r="38" spans="1:13" ht="36" customHeight="1" x14ac:dyDescent="0.2">
      <c r="A38" s="675" t="s">
        <v>392</v>
      </c>
      <c r="B38" s="680"/>
      <c r="C38" s="681" t="s">
        <v>394</v>
      </c>
      <c r="D38" s="682"/>
      <c r="E38" s="682" t="s">
        <v>395</v>
      </c>
      <c r="F38" s="682"/>
      <c r="G38" s="682" t="s">
        <v>393</v>
      </c>
      <c r="H38" s="683"/>
    </row>
    <row r="39" spans="1:13" ht="18" customHeight="1" x14ac:dyDescent="0.2">
      <c r="A39" s="175" t="s">
        <v>380</v>
      </c>
      <c r="B39" s="325" t="s">
        <v>391</v>
      </c>
      <c r="C39" s="170" t="s">
        <v>380</v>
      </c>
      <c r="D39" s="168" t="s">
        <v>391</v>
      </c>
      <c r="E39" s="70" t="s">
        <v>380</v>
      </c>
      <c r="F39" s="168" t="s">
        <v>391</v>
      </c>
      <c r="G39" s="70" t="s">
        <v>380</v>
      </c>
      <c r="H39" s="169" t="s">
        <v>391</v>
      </c>
    </row>
    <row r="40" spans="1:13" ht="18" customHeight="1" thickBot="1" x14ac:dyDescent="0.25">
      <c r="A40" s="193">
        <f>D6</f>
        <v>0</v>
      </c>
      <c r="B40" s="194">
        <f>E6</f>
        <v>0</v>
      </c>
      <c r="C40" s="204"/>
      <c r="D40" s="205"/>
      <c r="E40" s="205"/>
      <c r="F40" s="205"/>
      <c r="G40" s="205"/>
      <c r="H40" s="206"/>
    </row>
    <row r="41" spans="1:13" ht="18" customHeight="1" x14ac:dyDescent="0.2">
      <c r="A41" s="1" t="s">
        <v>397</v>
      </c>
    </row>
    <row r="42" spans="1:13" ht="18" customHeight="1" x14ac:dyDescent="0.2">
      <c r="A42" s="1" t="s">
        <v>398</v>
      </c>
    </row>
    <row r="43" spans="1:13" ht="18" customHeight="1" x14ac:dyDescent="0.2"/>
    <row r="44" spans="1:13" ht="18" customHeight="1" thickBot="1" x14ac:dyDescent="0.25">
      <c r="A44" s="1" t="s">
        <v>400</v>
      </c>
    </row>
    <row r="45" spans="1:13" ht="18" customHeight="1" x14ac:dyDescent="0.2">
      <c r="A45" s="485"/>
      <c r="B45" s="486"/>
      <c r="C45" s="662"/>
      <c r="D45" s="649" t="s">
        <v>362</v>
      </c>
      <c r="E45" s="649" t="s">
        <v>136</v>
      </c>
      <c r="F45" s="651" t="s">
        <v>369</v>
      </c>
      <c r="G45" s="710" t="s">
        <v>450</v>
      </c>
      <c r="H45" s="711"/>
    </row>
    <row r="46" spans="1:13" ht="18" customHeight="1" x14ac:dyDescent="0.2">
      <c r="A46" s="663"/>
      <c r="B46" s="664"/>
      <c r="C46" s="665"/>
      <c r="D46" s="650"/>
      <c r="E46" s="650"/>
      <c r="F46" s="652"/>
      <c r="G46" s="257" t="s">
        <v>452</v>
      </c>
      <c r="H46" s="258" t="s">
        <v>453</v>
      </c>
    </row>
    <row r="47" spans="1:13" ht="18" customHeight="1" x14ac:dyDescent="0.2">
      <c r="A47" s="659" t="s">
        <v>360</v>
      </c>
      <c r="B47" s="658" t="s">
        <v>361</v>
      </c>
      <c r="C47" s="658"/>
      <c r="D47" s="195">
        <f>SUM(参考様式１!F6:F8)</f>
        <v>0</v>
      </c>
      <c r="E47" s="195">
        <f>SUM(参考様式１!F9:F11)</f>
        <v>0</v>
      </c>
      <c r="F47" s="203"/>
      <c r="G47" s="195">
        <f>IF(D47+E47=0,0,IF(D47+E47-F47&gt;40,2,1))</f>
        <v>0</v>
      </c>
      <c r="H47" s="252">
        <f>IF(D47+E47=0,0,IF(D47+E47-F47&gt;150,1,0))</f>
        <v>0</v>
      </c>
    </row>
    <row r="48" spans="1:13" ht="18" customHeight="1" x14ac:dyDescent="0.2">
      <c r="A48" s="659"/>
      <c r="B48" s="658" t="s">
        <v>134</v>
      </c>
      <c r="C48" s="658"/>
      <c r="D48" s="196"/>
      <c r="E48" s="195">
        <f>SUM(参考様式１!I9:I11)</f>
        <v>0</v>
      </c>
      <c r="F48" s="203"/>
      <c r="G48" s="713"/>
      <c r="H48" s="714"/>
    </row>
    <row r="49" spans="1:9" ht="18" customHeight="1" x14ac:dyDescent="0.2">
      <c r="A49" s="660" t="s">
        <v>363</v>
      </c>
      <c r="B49" s="658" t="s">
        <v>364</v>
      </c>
      <c r="C49" s="658"/>
      <c r="D49" s="708" t="s">
        <v>380</v>
      </c>
      <c r="E49" s="706" t="s">
        <v>391</v>
      </c>
      <c r="F49" s="658" t="s">
        <v>365</v>
      </c>
      <c r="G49" s="658"/>
      <c r="H49" s="709"/>
    </row>
    <row r="50" spans="1:9" ht="18" customHeight="1" x14ac:dyDescent="0.2">
      <c r="A50" s="660"/>
      <c r="B50" s="658"/>
      <c r="C50" s="658"/>
      <c r="D50" s="708"/>
      <c r="E50" s="707"/>
      <c r="F50" s="197" t="s">
        <v>366</v>
      </c>
      <c r="G50" s="197" t="s">
        <v>367</v>
      </c>
      <c r="H50" s="198" t="s">
        <v>368</v>
      </c>
    </row>
    <row r="51" spans="1:9" ht="18" customHeight="1" x14ac:dyDescent="0.2">
      <c r="A51" s="660"/>
      <c r="B51" s="661"/>
      <c r="C51" s="661"/>
      <c r="D51" s="249"/>
      <c r="E51" s="249"/>
      <c r="F51" s="249"/>
      <c r="G51" s="249"/>
      <c r="H51" s="201"/>
    </row>
    <row r="52" spans="1:9" ht="18" customHeight="1" x14ac:dyDescent="0.2">
      <c r="A52" s="660"/>
      <c r="B52" s="661"/>
      <c r="C52" s="661"/>
      <c r="D52" s="249"/>
      <c r="E52" s="249"/>
      <c r="F52" s="249"/>
      <c r="G52" s="249"/>
      <c r="H52" s="201"/>
    </row>
    <row r="53" spans="1:9" ht="18" customHeight="1" x14ac:dyDescent="0.2">
      <c r="A53" s="660"/>
      <c r="B53" s="661"/>
      <c r="C53" s="661"/>
      <c r="D53" s="249"/>
      <c r="E53" s="249"/>
      <c r="F53" s="249"/>
      <c r="G53" s="249"/>
      <c r="H53" s="201"/>
    </row>
    <row r="54" spans="1:9" ht="18" customHeight="1" x14ac:dyDescent="0.2">
      <c r="A54" s="660"/>
      <c r="B54" s="661"/>
      <c r="C54" s="661"/>
      <c r="D54" s="249"/>
      <c r="E54" s="249"/>
      <c r="F54" s="249"/>
      <c r="G54" s="249"/>
      <c r="H54" s="201"/>
    </row>
    <row r="55" spans="1:9" ht="18" customHeight="1" x14ac:dyDescent="0.2">
      <c r="A55" s="660"/>
      <c r="B55" s="661"/>
      <c r="C55" s="661"/>
      <c r="D55" s="249"/>
      <c r="E55" s="249"/>
      <c r="F55" s="249"/>
      <c r="G55" s="249"/>
      <c r="H55" s="201"/>
    </row>
    <row r="56" spans="1:9" ht="18" customHeight="1" thickBot="1" x14ac:dyDescent="0.25">
      <c r="A56" s="704" t="s">
        <v>451</v>
      </c>
      <c r="B56" s="705"/>
      <c r="C56" s="705"/>
      <c r="D56" s="195">
        <f>COUNTIF(D51:D55,"○")</f>
        <v>0</v>
      </c>
      <c r="E56" s="195">
        <f>COUNTIF(E51:E55,"○")</f>
        <v>0</v>
      </c>
      <c r="F56" s="653" t="s">
        <v>455</v>
      </c>
      <c r="G56" s="654"/>
      <c r="H56" s="199">
        <f>SUM((OR(F51="○",G51="○",H51="○")=TRUE),(OR(F52="○",G52="○",H52="○")=TRUE),(OR(F53="○",G53="○",H53="○")=TRUE),(OR(F54="○",G54="○",H54="○")=TRUE),(OR(F55="○",G55="○",H55="○")=TRUE))</f>
        <v>0</v>
      </c>
    </row>
    <row r="57" spans="1:9" ht="18" customHeight="1" thickBot="1" x14ac:dyDescent="0.25">
      <c r="A57" s="666" t="s">
        <v>456</v>
      </c>
      <c r="B57" s="667"/>
      <c r="C57" s="668"/>
      <c r="D57" s="254"/>
      <c r="E57" s="206"/>
      <c r="F57" s="17"/>
      <c r="G57" s="17"/>
      <c r="H57" s="253"/>
    </row>
    <row r="58" spans="1:9" ht="18" customHeight="1" x14ac:dyDescent="0.2">
      <c r="A58" s="1" t="s">
        <v>370</v>
      </c>
    </row>
    <row r="59" spans="1:9" ht="18" customHeight="1" x14ac:dyDescent="0.2"/>
    <row r="60" spans="1:9" ht="18" customHeight="1" x14ac:dyDescent="0.2"/>
    <row r="61" spans="1:9" ht="18" customHeight="1" x14ac:dyDescent="0.2"/>
    <row r="62" spans="1:9" ht="18" customHeight="1" thickBot="1" x14ac:dyDescent="0.25">
      <c r="A62" s="1" t="s">
        <v>403</v>
      </c>
    </row>
    <row r="63" spans="1:9" ht="18" customHeight="1" x14ac:dyDescent="0.2">
      <c r="A63" s="675" t="s">
        <v>399</v>
      </c>
      <c r="B63" s="676"/>
      <c r="C63" s="676"/>
      <c r="D63" s="676"/>
      <c r="E63" s="676"/>
      <c r="F63" s="676"/>
      <c r="G63" s="676"/>
      <c r="H63" s="676"/>
      <c r="I63" s="200" t="s">
        <v>405</v>
      </c>
    </row>
    <row r="64" spans="1:9" ht="30" customHeight="1" x14ac:dyDescent="0.2">
      <c r="A64" s="677" t="s">
        <v>404</v>
      </c>
      <c r="B64" s="678"/>
      <c r="C64" s="678"/>
      <c r="D64" s="678"/>
      <c r="E64" s="678"/>
      <c r="F64" s="678"/>
      <c r="G64" s="678"/>
      <c r="H64" s="678"/>
      <c r="I64" s="201"/>
    </row>
    <row r="65" spans="1:9" ht="46" customHeight="1" x14ac:dyDescent="0.2">
      <c r="A65" s="1058" t="s">
        <v>483</v>
      </c>
      <c r="B65" s="1059"/>
      <c r="C65" s="1059"/>
      <c r="D65" s="1059"/>
      <c r="E65" s="1059"/>
      <c r="F65" s="1059"/>
      <c r="G65" s="1059"/>
      <c r="H65" s="1059"/>
      <c r="I65" s="201"/>
    </row>
    <row r="66" spans="1:9" ht="30" customHeight="1" x14ac:dyDescent="0.2">
      <c r="A66" s="677" t="s">
        <v>406</v>
      </c>
      <c r="B66" s="678"/>
      <c r="C66" s="678"/>
      <c r="D66" s="678"/>
      <c r="E66" s="678"/>
      <c r="F66" s="678"/>
      <c r="G66" s="678"/>
      <c r="H66" s="678"/>
      <c r="I66" s="201"/>
    </row>
    <row r="67" spans="1:9" ht="30" customHeight="1" x14ac:dyDescent="0.2">
      <c r="A67" s="677" t="s">
        <v>372</v>
      </c>
      <c r="B67" s="678"/>
      <c r="C67" s="678"/>
      <c r="D67" s="678"/>
      <c r="E67" s="678"/>
      <c r="F67" s="678"/>
      <c r="G67" s="678"/>
      <c r="H67" s="678"/>
      <c r="I67" s="201"/>
    </row>
    <row r="68" spans="1:9" ht="30" customHeight="1" thickBot="1" x14ac:dyDescent="0.25">
      <c r="A68" s="677" t="s">
        <v>479</v>
      </c>
      <c r="B68" s="678"/>
      <c r="C68" s="678"/>
      <c r="D68" s="678"/>
      <c r="E68" s="678"/>
      <c r="F68" s="678"/>
      <c r="G68" s="678"/>
      <c r="H68" s="678"/>
      <c r="I68" s="201"/>
    </row>
    <row r="69" spans="1:9" ht="18" customHeight="1" x14ac:dyDescent="0.2">
      <c r="A69" s="655" t="s">
        <v>414</v>
      </c>
      <c r="B69" s="656"/>
      <c r="C69" s="656"/>
      <c r="D69" s="656"/>
      <c r="E69" s="656"/>
      <c r="F69" s="656"/>
      <c r="G69" s="656"/>
      <c r="H69" s="656"/>
      <c r="I69" s="657"/>
    </row>
    <row r="70" spans="1:9" ht="18" customHeight="1" x14ac:dyDescent="0.2">
      <c r="A70" s="669"/>
      <c r="B70" s="670"/>
      <c r="C70" s="670"/>
      <c r="D70" s="670"/>
      <c r="E70" s="670"/>
      <c r="F70" s="670"/>
      <c r="G70" s="670"/>
      <c r="H70" s="670"/>
      <c r="I70" s="671"/>
    </row>
    <row r="71" spans="1:9" ht="18" customHeight="1" x14ac:dyDescent="0.2">
      <c r="A71" s="669"/>
      <c r="B71" s="670"/>
      <c r="C71" s="670"/>
      <c r="D71" s="670"/>
      <c r="E71" s="670"/>
      <c r="F71" s="670"/>
      <c r="G71" s="670"/>
      <c r="H71" s="670"/>
      <c r="I71" s="671"/>
    </row>
    <row r="72" spans="1:9" ht="18" customHeight="1" x14ac:dyDescent="0.2">
      <c r="A72" s="669"/>
      <c r="B72" s="670"/>
      <c r="C72" s="670"/>
      <c r="D72" s="670"/>
      <c r="E72" s="670"/>
      <c r="F72" s="670"/>
      <c r="G72" s="670"/>
      <c r="H72" s="670"/>
      <c r="I72" s="671"/>
    </row>
    <row r="73" spans="1:9" ht="18" customHeight="1" x14ac:dyDescent="0.2">
      <c r="A73" s="669"/>
      <c r="B73" s="670"/>
      <c r="C73" s="670"/>
      <c r="D73" s="670"/>
      <c r="E73" s="670"/>
      <c r="F73" s="670"/>
      <c r="G73" s="670"/>
      <c r="H73" s="670"/>
      <c r="I73" s="671"/>
    </row>
    <row r="74" spans="1:9" ht="18.75" customHeight="1" thickBot="1" x14ac:dyDescent="0.25">
      <c r="A74" s="672"/>
      <c r="B74" s="673"/>
      <c r="C74" s="673"/>
      <c r="D74" s="673"/>
      <c r="E74" s="673"/>
      <c r="F74" s="673"/>
      <c r="G74" s="673"/>
      <c r="H74" s="673"/>
      <c r="I74" s="674"/>
    </row>
  </sheetData>
  <sheetProtection algorithmName="SHA-512" hashValue="pYjyyhtMKD+9hj0DEig/+qls2coqFbLtdci2vEzQZffohjqFlv+B5oWHh5ZUF5Xn1UYrVaswm/gUzNWnjLoLog==" saltValue="yHcl4FexWYBdPdOzbz4ffw==" spinCount="100000" sheet="1" formatCells="0" selectLockedCells="1"/>
  <mergeCells count="80">
    <mergeCell ref="A27:A32"/>
    <mergeCell ref="A33:B33"/>
    <mergeCell ref="F14:I14"/>
    <mergeCell ref="F20:I20"/>
    <mergeCell ref="F26:I26"/>
    <mergeCell ref="F32:I32"/>
    <mergeCell ref="F33:I33"/>
    <mergeCell ref="F19:G19"/>
    <mergeCell ref="H25:I25"/>
    <mergeCell ref="F18:G18"/>
    <mergeCell ref="F17:G17"/>
    <mergeCell ref="F16:G16"/>
    <mergeCell ref="F15:G15"/>
    <mergeCell ref="H15:I15"/>
    <mergeCell ref="H16:I16"/>
    <mergeCell ref="H17:I17"/>
    <mergeCell ref="H18:I18"/>
    <mergeCell ref="F25:G25"/>
    <mergeCell ref="F24:G24"/>
    <mergeCell ref="F23:G23"/>
    <mergeCell ref="F22:G22"/>
    <mergeCell ref="F21:G21"/>
    <mergeCell ref="H19:I19"/>
    <mergeCell ref="H21:I21"/>
    <mergeCell ref="H22:I22"/>
    <mergeCell ref="H23:I23"/>
    <mergeCell ref="H24:I24"/>
    <mergeCell ref="D4:G4"/>
    <mergeCell ref="B4:C5"/>
    <mergeCell ref="A4:A5"/>
    <mergeCell ref="A56:C56"/>
    <mergeCell ref="E49:E50"/>
    <mergeCell ref="D49:D50"/>
    <mergeCell ref="B51:C51"/>
    <mergeCell ref="B54:C54"/>
    <mergeCell ref="B55:C55"/>
    <mergeCell ref="F49:H49"/>
    <mergeCell ref="G45:H45"/>
    <mergeCell ref="H27:I27"/>
    <mergeCell ref="F28:G28"/>
    <mergeCell ref="H28:I28"/>
    <mergeCell ref="F29:G29"/>
    <mergeCell ref="G48:H48"/>
    <mergeCell ref="G8:H8"/>
    <mergeCell ref="A38:B38"/>
    <mergeCell ref="C38:D38"/>
    <mergeCell ref="E38:F38"/>
    <mergeCell ref="G38:H38"/>
    <mergeCell ref="A9:B9"/>
    <mergeCell ref="A8:B8"/>
    <mergeCell ref="D8:E8"/>
    <mergeCell ref="H31:I31"/>
    <mergeCell ref="H29:I29"/>
    <mergeCell ref="F30:G30"/>
    <mergeCell ref="H30:I30"/>
    <mergeCell ref="F27:G27"/>
    <mergeCell ref="F31:G31"/>
    <mergeCell ref="A15:A20"/>
    <mergeCell ref="A21:A26"/>
    <mergeCell ref="A70:I74"/>
    <mergeCell ref="A63:H63"/>
    <mergeCell ref="A64:H64"/>
    <mergeCell ref="A68:H68"/>
    <mergeCell ref="A67:H67"/>
    <mergeCell ref="A66:H66"/>
    <mergeCell ref="D45:D46"/>
    <mergeCell ref="E45:E46"/>
    <mergeCell ref="F45:F46"/>
    <mergeCell ref="F56:G56"/>
    <mergeCell ref="A69:I69"/>
    <mergeCell ref="B47:C47"/>
    <mergeCell ref="B48:C48"/>
    <mergeCell ref="A47:A48"/>
    <mergeCell ref="B49:C50"/>
    <mergeCell ref="A49:A55"/>
    <mergeCell ref="B52:C52"/>
    <mergeCell ref="B53:C53"/>
    <mergeCell ref="A45:C46"/>
    <mergeCell ref="A57:C57"/>
    <mergeCell ref="A65:H65"/>
  </mergeCells>
  <phoneticPr fontId="2"/>
  <dataValidations count="2">
    <dataValidation type="list" allowBlank="1" showInputMessage="1" showErrorMessage="1" sqref="D51:H55" xr:uid="{00000000-0002-0000-0400-000000000000}">
      <formula1>"○"</formula1>
    </dataValidation>
    <dataValidation type="list" allowBlank="1" showInputMessage="1" showErrorMessage="1" sqref="I64:I68" xr:uid="{00000000-0002-0000-0400-000002000000}">
      <formula1>"○,×"</formula1>
    </dataValidation>
  </dataValidations>
  <pageMargins left="0.70866141732283472" right="0.70866141732283472" top="0.74803149606299213" bottom="0.74803149606299213" header="0.31496062992125984" footer="0.31496062992125984"/>
  <pageSetup paperSize="9" scale="95" orientation="portrait" blackAndWhite="1"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50"/>
  <sheetViews>
    <sheetView view="pageBreakPreview" topLeftCell="A36" zoomScale="80" zoomScaleNormal="100" zoomScaleSheetLayoutView="80" workbookViewId="0">
      <selection activeCell="F48" sqref="F48:Q48"/>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83</v>
      </c>
      <c r="Q1" s="13" t="s">
        <v>0</v>
      </c>
    </row>
    <row r="2" spans="1:19" ht="6.75" customHeight="1" x14ac:dyDescent="0.2"/>
    <row r="3" spans="1:19" ht="19" x14ac:dyDescent="0.2">
      <c r="A3" s="786" t="s">
        <v>24</v>
      </c>
      <c r="B3" s="786"/>
      <c r="C3" s="786"/>
      <c r="D3" s="786"/>
      <c r="E3" s="786"/>
      <c r="F3" s="786"/>
      <c r="G3" s="786"/>
      <c r="H3" s="786"/>
      <c r="I3" s="786"/>
      <c r="J3" s="786"/>
      <c r="K3" s="786"/>
      <c r="L3" s="786"/>
      <c r="M3" s="786"/>
      <c r="N3" s="786"/>
      <c r="O3" s="786"/>
      <c r="P3" s="786"/>
      <c r="Q3" s="786"/>
    </row>
    <row r="4" spans="1:19" ht="7.5" customHeight="1" thickBot="1" x14ac:dyDescent="0.25"/>
    <row r="5" spans="1:19" ht="23.25" customHeight="1" thickBot="1" x14ac:dyDescent="0.25">
      <c r="P5" s="347" t="s">
        <v>478</v>
      </c>
      <c r="Q5" s="370"/>
    </row>
    <row r="6" spans="1:19" x14ac:dyDescent="0.2">
      <c r="A6" s="1" t="s">
        <v>1</v>
      </c>
    </row>
    <row r="7" spans="1:19" x14ac:dyDescent="0.2">
      <c r="Q7" s="14" t="s">
        <v>34</v>
      </c>
    </row>
    <row r="8" spans="1:19" ht="6.75" customHeight="1" thickBot="1" x14ac:dyDescent="0.25">
      <c r="Q8" s="14"/>
    </row>
    <row r="9" spans="1:19" ht="20.25" customHeight="1" x14ac:dyDescent="0.2">
      <c r="B9" s="801" t="s">
        <v>6</v>
      </c>
      <c r="C9" s="806" t="s">
        <v>2</v>
      </c>
      <c r="D9" s="662"/>
      <c r="E9" s="456" t="s">
        <v>5</v>
      </c>
      <c r="F9" s="675" t="s">
        <v>26</v>
      </c>
      <c r="G9" s="793"/>
      <c r="H9" s="676"/>
      <c r="I9" s="676"/>
      <c r="J9" s="676"/>
      <c r="K9" s="676"/>
      <c r="L9" s="676"/>
      <c r="M9" s="676"/>
      <c r="N9" s="676"/>
      <c r="O9" s="676"/>
      <c r="P9" s="676"/>
      <c r="Q9" s="794"/>
    </row>
    <row r="10" spans="1:19" ht="20.25" customHeight="1" x14ac:dyDescent="0.2">
      <c r="B10" s="660"/>
      <c r="C10" s="744"/>
      <c r="D10" s="665"/>
      <c r="E10" s="792"/>
      <c r="F10" s="498" t="s">
        <v>44</v>
      </c>
      <c r="G10" s="500"/>
      <c r="H10" s="732" t="s">
        <v>17</v>
      </c>
      <c r="I10" s="499"/>
      <c r="J10" s="499"/>
      <c r="K10" s="499"/>
      <c r="L10" s="499"/>
      <c r="M10" s="499"/>
      <c r="N10" s="499"/>
      <c r="O10" s="500"/>
      <c r="P10" s="2" t="s">
        <v>22</v>
      </c>
      <c r="Q10" s="346" t="s">
        <v>53</v>
      </c>
    </row>
    <row r="11" spans="1:19" x14ac:dyDescent="0.2">
      <c r="B11" s="660"/>
      <c r="C11" s="795" t="s">
        <v>3</v>
      </c>
      <c r="D11" s="803" t="s">
        <v>4</v>
      </c>
      <c r="E11" s="798" t="s">
        <v>3</v>
      </c>
      <c r="F11" s="733"/>
      <c r="G11" s="734"/>
      <c r="H11" s="742" t="s">
        <v>18</v>
      </c>
      <c r="I11" s="468"/>
      <c r="J11" s="468"/>
      <c r="K11" s="791"/>
      <c r="L11" s="742" t="s">
        <v>19</v>
      </c>
      <c r="M11" s="467"/>
      <c r="N11" s="467"/>
      <c r="O11" s="743"/>
      <c r="P11" s="706" t="s">
        <v>23</v>
      </c>
      <c r="Q11" s="457"/>
    </row>
    <row r="12" spans="1:19" x14ac:dyDescent="0.2">
      <c r="B12" s="660"/>
      <c r="C12" s="796"/>
      <c r="D12" s="804"/>
      <c r="E12" s="799"/>
      <c r="F12" s="787"/>
      <c r="G12" s="788"/>
      <c r="H12" s="744" t="s">
        <v>20</v>
      </c>
      <c r="I12" s="489"/>
      <c r="J12" s="489"/>
      <c r="K12" s="745"/>
      <c r="L12" s="744" t="s">
        <v>21</v>
      </c>
      <c r="M12" s="489"/>
      <c r="N12" s="489"/>
      <c r="O12" s="745"/>
      <c r="P12" s="707"/>
      <c r="Q12" s="457"/>
    </row>
    <row r="13" spans="1:19" ht="87" customHeight="1" thickBot="1" x14ac:dyDescent="0.25">
      <c r="B13" s="802"/>
      <c r="C13" s="797"/>
      <c r="D13" s="805"/>
      <c r="E13" s="800"/>
      <c r="F13" s="789"/>
      <c r="G13" s="790"/>
      <c r="H13" s="746" t="s">
        <v>29</v>
      </c>
      <c r="I13" s="747"/>
      <c r="J13" s="747"/>
      <c r="K13" s="748"/>
      <c r="L13" s="746" t="s">
        <v>30</v>
      </c>
      <c r="M13" s="747"/>
      <c r="N13" s="747"/>
      <c r="O13" s="748"/>
      <c r="P13" s="15"/>
      <c r="Q13" s="458"/>
    </row>
    <row r="14" spans="1:19" ht="20.25" customHeight="1" thickBot="1" x14ac:dyDescent="0.25">
      <c r="B14" s="767" t="s">
        <v>7</v>
      </c>
      <c r="C14" s="728" t="str">
        <f>IF(参考様式１!C6="","",参考様式１!C6)</f>
        <v/>
      </c>
      <c r="D14" s="4" t="s">
        <v>14</v>
      </c>
      <c r="E14" s="769"/>
      <c r="F14" s="780" t="s">
        <v>27</v>
      </c>
      <c r="G14" s="751"/>
      <c r="H14" s="749" t="s">
        <v>31</v>
      </c>
      <c r="I14" s="750"/>
      <c r="J14" s="750"/>
      <c r="K14" s="751"/>
      <c r="L14" s="749" t="s">
        <v>32</v>
      </c>
      <c r="M14" s="750"/>
      <c r="N14" s="750"/>
      <c r="O14" s="751"/>
      <c r="P14" s="774"/>
      <c r="Q14" s="777"/>
    </row>
    <row r="15" spans="1:19" ht="35.25" customHeight="1" thickBot="1" x14ac:dyDescent="0.25">
      <c r="B15" s="767"/>
      <c r="C15" s="766"/>
      <c r="D15" s="772">
        <f>SUM(C14:C17)</f>
        <v>0</v>
      </c>
      <c r="E15" s="769"/>
      <c r="F15" s="735">
        <f>SUM(H17:O17,P19)</f>
        <v>0</v>
      </c>
      <c r="G15" s="781"/>
      <c r="H15" s="16"/>
      <c r="I15" s="327" t="s">
        <v>28</v>
      </c>
      <c r="J15" s="12"/>
      <c r="K15" s="4"/>
      <c r="L15" s="16"/>
      <c r="M15" s="327" t="s">
        <v>28</v>
      </c>
      <c r="N15" s="12"/>
      <c r="O15" s="4"/>
      <c r="P15" s="775"/>
      <c r="Q15" s="778"/>
    </row>
    <row r="16" spans="1:19" ht="13.5" customHeight="1" x14ac:dyDescent="0.2">
      <c r="B16" s="730" t="s">
        <v>8</v>
      </c>
      <c r="C16" s="728" t="str">
        <f>IF(参考様式１!C7="","",参考様式１!C7)</f>
        <v/>
      </c>
      <c r="D16" s="772"/>
      <c r="E16" s="769"/>
      <c r="F16" s="735"/>
      <c r="G16" s="781"/>
      <c r="H16" s="16"/>
      <c r="I16" s="17"/>
      <c r="J16" s="18"/>
      <c r="K16" s="4"/>
      <c r="L16" s="16"/>
      <c r="M16" s="17"/>
      <c r="N16" s="18"/>
      <c r="O16" s="4"/>
      <c r="P16" s="775"/>
      <c r="Q16" s="778"/>
      <c r="S16" s="19" t="s">
        <v>35</v>
      </c>
    </row>
    <row r="17" spans="1:19" ht="40.5" customHeight="1" thickBot="1" x14ac:dyDescent="0.25">
      <c r="B17" s="731"/>
      <c r="C17" s="729"/>
      <c r="D17" s="773"/>
      <c r="E17" s="769"/>
      <c r="F17" s="735"/>
      <c r="G17" s="781"/>
      <c r="H17" s="752">
        <f>J15*1.65</f>
        <v>0</v>
      </c>
      <c r="I17" s="753"/>
      <c r="J17" s="753"/>
      <c r="K17" s="754"/>
      <c r="L17" s="752">
        <f>N15*3.3</f>
        <v>0</v>
      </c>
      <c r="M17" s="753"/>
      <c r="N17" s="753"/>
      <c r="O17" s="754"/>
      <c r="P17" s="776"/>
      <c r="Q17" s="779"/>
      <c r="S17" s="20" t="str">
        <f>IF(SUM(J15,N15)=D15,"ＯＫ","不突合")</f>
        <v>ＯＫ</v>
      </c>
    </row>
    <row r="18" spans="1:19" ht="13.5" customHeight="1" thickBot="1" x14ac:dyDescent="0.25">
      <c r="B18" s="767" t="s">
        <v>9</v>
      </c>
      <c r="C18" s="729" t="str">
        <f>IF(参考様式１!C8="","",参考様式１!C8)</f>
        <v/>
      </c>
      <c r="D18" s="329" t="s">
        <v>15</v>
      </c>
      <c r="E18" s="769"/>
      <c r="F18" s="735"/>
      <c r="G18" s="781"/>
      <c r="H18" s="755"/>
      <c r="I18" s="756"/>
      <c r="J18" s="756"/>
      <c r="K18" s="757"/>
      <c r="L18" s="755"/>
      <c r="M18" s="756"/>
      <c r="N18" s="756"/>
      <c r="O18" s="757"/>
      <c r="P18" s="21" t="s">
        <v>33</v>
      </c>
      <c r="Q18" s="333" t="s">
        <v>54</v>
      </c>
    </row>
    <row r="19" spans="1:19" ht="41.25" customHeight="1" thickBot="1" x14ac:dyDescent="0.25">
      <c r="B19" s="663"/>
      <c r="C19" s="768"/>
      <c r="D19" s="332">
        <f>SUM(C18)</f>
        <v>0</v>
      </c>
      <c r="E19" s="769"/>
      <c r="F19" s="782"/>
      <c r="G19" s="783"/>
      <c r="H19" s="758"/>
      <c r="I19" s="759"/>
      <c r="J19" s="759"/>
      <c r="K19" s="760"/>
      <c r="L19" s="758"/>
      <c r="M19" s="759"/>
      <c r="N19" s="759"/>
      <c r="O19" s="760"/>
      <c r="P19" s="337">
        <f>D19*1.98</f>
        <v>0</v>
      </c>
      <c r="Q19" s="22">
        <f>D19*3.3</f>
        <v>0</v>
      </c>
    </row>
    <row r="20" spans="1:19" ht="13.5" customHeight="1" thickBot="1" x14ac:dyDescent="0.25">
      <c r="B20" s="770" t="s">
        <v>10</v>
      </c>
      <c r="C20" s="768" t="str">
        <f>IF(参考様式１!C9="","",参考様式１!C9)</f>
        <v/>
      </c>
      <c r="D20" s="341" t="s">
        <v>16</v>
      </c>
      <c r="E20" s="768">
        <f>参考様式１!N9</f>
        <v>0</v>
      </c>
      <c r="F20" s="733" t="s">
        <v>43</v>
      </c>
      <c r="G20" s="734"/>
      <c r="H20" s="758"/>
      <c r="I20" s="759"/>
      <c r="J20" s="759"/>
      <c r="K20" s="760"/>
      <c r="L20" s="758"/>
      <c r="M20" s="759"/>
      <c r="N20" s="759"/>
      <c r="O20" s="760"/>
      <c r="P20" s="23" t="s">
        <v>25</v>
      </c>
      <c r="Q20" s="333" t="s">
        <v>55</v>
      </c>
    </row>
    <row r="21" spans="1:19" ht="40.5" customHeight="1" thickBot="1" x14ac:dyDescent="0.25">
      <c r="B21" s="663"/>
      <c r="C21" s="768"/>
      <c r="D21" s="771">
        <f>SUM(C20:C23)</f>
        <v>0</v>
      </c>
      <c r="E21" s="768"/>
      <c r="F21" s="735">
        <f>IF(E24=0,0,IF(E24=1,180,320+100*(E24-2)))</f>
        <v>0</v>
      </c>
      <c r="G21" s="736"/>
      <c r="H21" s="758"/>
      <c r="I21" s="759"/>
      <c r="J21" s="759"/>
      <c r="K21" s="760"/>
      <c r="L21" s="758"/>
      <c r="M21" s="759"/>
      <c r="N21" s="759"/>
      <c r="O21" s="760"/>
      <c r="P21" s="807">
        <f>D21*1.98</f>
        <v>0</v>
      </c>
      <c r="Q21" s="784"/>
    </row>
    <row r="22" spans="1:19" ht="54" customHeight="1" thickBot="1" x14ac:dyDescent="0.25">
      <c r="B22" s="334" t="s">
        <v>11</v>
      </c>
      <c r="C22" s="326" t="str">
        <f>IF(参考様式１!C10="","",参考様式１!C10)</f>
        <v/>
      </c>
      <c r="D22" s="771"/>
      <c r="E22" s="330">
        <f>参考様式１!N10</f>
        <v>0</v>
      </c>
      <c r="F22" s="737"/>
      <c r="G22" s="736"/>
      <c r="H22" s="758"/>
      <c r="I22" s="759"/>
      <c r="J22" s="759"/>
      <c r="K22" s="760"/>
      <c r="L22" s="758"/>
      <c r="M22" s="759"/>
      <c r="N22" s="759"/>
      <c r="O22" s="760"/>
      <c r="P22" s="807"/>
      <c r="Q22" s="784"/>
    </row>
    <row r="23" spans="1:19" ht="54" customHeight="1" thickBot="1" x14ac:dyDescent="0.25">
      <c r="B23" s="331" t="s">
        <v>12</v>
      </c>
      <c r="C23" s="326" t="str">
        <f>IF(参考様式１!C11="","",参考様式１!C11)</f>
        <v/>
      </c>
      <c r="D23" s="771"/>
      <c r="E23" s="330">
        <f>参考様式１!N11</f>
        <v>0</v>
      </c>
      <c r="F23" s="738"/>
      <c r="G23" s="739"/>
      <c r="H23" s="761"/>
      <c r="I23" s="762"/>
      <c r="J23" s="762"/>
      <c r="K23" s="763"/>
      <c r="L23" s="761"/>
      <c r="M23" s="762"/>
      <c r="N23" s="762"/>
      <c r="O23" s="763"/>
      <c r="P23" s="808"/>
      <c r="Q23" s="785"/>
    </row>
    <row r="24" spans="1:19" ht="54" customHeight="1" thickBot="1" x14ac:dyDescent="0.25">
      <c r="B24" s="24" t="s">
        <v>13</v>
      </c>
      <c r="C24" s="25">
        <f>SUM(C14:C23)</f>
        <v>0</v>
      </c>
      <c r="D24" s="26">
        <f>SUM(D15,D19,D21)</f>
        <v>0</v>
      </c>
      <c r="E24" s="27">
        <f>SUM(E20:E23)</f>
        <v>0</v>
      </c>
      <c r="F24" s="726">
        <f>SUM(F15,F21)</f>
        <v>0</v>
      </c>
      <c r="G24" s="727"/>
      <c r="H24" s="740">
        <f>H17</f>
        <v>0</v>
      </c>
      <c r="I24" s="741"/>
      <c r="J24" s="741"/>
      <c r="K24" s="727"/>
      <c r="L24" s="740">
        <f>L17</f>
        <v>0</v>
      </c>
      <c r="M24" s="764"/>
      <c r="N24" s="764"/>
      <c r="O24" s="765"/>
      <c r="P24" s="28">
        <f>SUM(P19,P21)</f>
        <v>0</v>
      </c>
      <c r="Q24" s="29">
        <f>SUM(Q19,Sheet2!N21)</f>
        <v>0</v>
      </c>
    </row>
    <row r="25" spans="1:19" x14ac:dyDescent="0.2">
      <c r="A25" s="1" t="s">
        <v>60</v>
      </c>
    </row>
    <row r="26" spans="1:19" x14ac:dyDescent="0.2">
      <c r="Q26" s="14" t="s">
        <v>63</v>
      </c>
    </row>
    <row r="27" spans="1:19" ht="6.75" customHeight="1" thickBot="1" x14ac:dyDescent="0.25">
      <c r="Q27" s="14"/>
    </row>
    <row r="28" spans="1:19" ht="20.25" customHeight="1" x14ac:dyDescent="0.2">
      <c r="B28" s="675" t="s">
        <v>61</v>
      </c>
      <c r="C28" s="676"/>
      <c r="D28" s="676"/>
      <c r="E28" s="794" t="s">
        <v>62</v>
      </c>
      <c r="F28" s="675" t="s">
        <v>64</v>
      </c>
      <c r="G28" s="676"/>
      <c r="H28" s="676"/>
      <c r="I28" s="676"/>
      <c r="J28" s="676"/>
      <c r="K28" s="676"/>
      <c r="L28" s="676"/>
      <c r="M28" s="676"/>
      <c r="N28" s="676"/>
      <c r="O28" s="676"/>
      <c r="P28" s="676"/>
      <c r="Q28" s="794"/>
    </row>
    <row r="29" spans="1:19" ht="20.25" customHeight="1" thickBot="1" x14ac:dyDescent="0.25">
      <c r="B29" s="802"/>
      <c r="C29" s="815"/>
      <c r="D29" s="815"/>
      <c r="E29" s="816"/>
      <c r="F29" s="802" t="s">
        <v>44</v>
      </c>
      <c r="G29" s="815"/>
      <c r="H29" s="654" t="s">
        <v>18</v>
      </c>
      <c r="I29" s="817"/>
      <c r="J29" s="817"/>
      <c r="K29" s="818"/>
      <c r="L29" s="815" t="s">
        <v>19</v>
      </c>
      <c r="M29" s="815"/>
      <c r="N29" s="815"/>
      <c r="O29" s="815"/>
      <c r="P29" s="338" t="s">
        <v>22</v>
      </c>
      <c r="Q29" s="345" t="s">
        <v>53</v>
      </c>
    </row>
    <row r="30" spans="1:19" ht="33" customHeight="1" thickBot="1" x14ac:dyDescent="0.25">
      <c r="B30" s="809" t="s">
        <v>69</v>
      </c>
      <c r="C30" s="810"/>
      <c r="D30" s="810"/>
      <c r="E30" s="330">
        <f>各室等の状況!H36</f>
        <v>0</v>
      </c>
      <c r="F30" s="813">
        <f>各室別面積表!E11</f>
        <v>0</v>
      </c>
      <c r="G30" s="814"/>
      <c r="H30" s="813">
        <f>F30</f>
        <v>0</v>
      </c>
      <c r="I30" s="847"/>
      <c r="J30" s="847"/>
      <c r="K30" s="814"/>
      <c r="L30" s="848"/>
      <c r="M30" s="849"/>
      <c r="N30" s="849"/>
      <c r="O30" s="850"/>
      <c r="P30" s="857"/>
      <c r="Q30" s="835"/>
    </row>
    <row r="31" spans="1:19" ht="33" customHeight="1" thickBot="1" x14ac:dyDescent="0.25">
      <c r="B31" s="811" t="s">
        <v>70</v>
      </c>
      <c r="C31" s="812"/>
      <c r="D31" s="812"/>
      <c r="E31" s="330">
        <f>各室等の状況!H37</f>
        <v>0</v>
      </c>
      <c r="F31" s="813">
        <f>各室別面積表!E14</f>
        <v>0</v>
      </c>
      <c r="G31" s="814"/>
      <c r="H31" s="854"/>
      <c r="I31" s="853"/>
      <c r="J31" s="853"/>
      <c r="K31" s="853"/>
      <c r="L31" s="813">
        <f>F31</f>
        <v>0</v>
      </c>
      <c r="M31" s="847"/>
      <c r="N31" s="847"/>
      <c r="O31" s="814"/>
      <c r="P31" s="763"/>
      <c r="Q31" s="836"/>
    </row>
    <row r="32" spans="1:19" ht="33" customHeight="1" thickBot="1" x14ac:dyDescent="0.25">
      <c r="B32" s="811" t="s">
        <v>71</v>
      </c>
      <c r="C32" s="812"/>
      <c r="D32" s="812"/>
      <c r="E32" s="330">
        <f>各室等の状況!H38</f>
        <v>0</v>
      </c>
      <c r="F32" s="813">
        <f>各室別面積表!E17-各室別面積表!M17</f>
        <v>0</v>
      </c>
      <c r="G32" s="814"/>
      <c r="H32" s="855"/>
      <c r="I32" s="759"/>
      <c r="J32" s="759"/>
      <c r="K32" s="759"/>
      <c r="L32" s="852"/>
      <c r="M32" s="853"/>
      <c r="N32" s="853"/>
      <c r="O32" s="853"/>
      <c r="P32" s="34">
        <f>F32</f>
        <v>0</v>
      </c>
      <c r="Q32" s="836"/>
    </row>
    <row r="33" spans="2:17" ht="33" customHeight="1" thickBot="1" x14ac:dyDescent="0.25">
      <c r="B33" s="811" t="s">
        <v>72</v>
      </c>
      <c r="C33" s="812"/>
      <c r="D33" s="812"/>
      <c r="E33" s="330">
        <f>各室等の状況!H39</f>
        <v>0</v>
      </c>
      <c r="F33" s="813">
        <f>各室別面積表!D18</f>
        <v>0</v>
      </c>
      <c r="G33" s="814"/>
      <c r="H33" s="855"/>
      <c r="I33" s="759"/>
      <c r="J33" s="759"/>
      <c r="K33" s="759"/>
      <c r="L33" s="758"/>
      <c r="M33" s="759"/>
      <c r="N33" s="759"/>
      <c r="O33" s="760"/>
      <c r="P33" s="774"/>
      <c r="Q33" s="836"/>
    </row>
    <row r="34" spans="2:17" ht="33" customHeight="1" thickBot="1" x14ac:dyDescent="0.25">
      <c r="B34" s="811" t="s">
        <v>73</v>
      </c>
      <c r="C34" s="812"/>
      <c r="D34" s="812"/>
      <c r="E34" s="330">
        <f>各室等の状況!H40</f>
        <v>0</v>
      </c>
      <c r="F34" s="813">
        <f>各室別面積表!D19</f>
        <v>0</v>
      </c>
      <c r="G34" s="814"/>
      <c r="H34" s="855"/>
      <c r="I34" s="759"/>
      <c r="J34" s="759"/>
      <c r="K34" s="759"/>
      <c r="L34" s="758"/>
      <c r="M34" s="759"/>
      <c r="N34" s="759"/>
      <c r="O34" s="760"/>
      <c r="P34" s="775"/>
      <c r="Q34" s="836"/>
    </row>
    <row r="35" spans="2:17" ht="45" customHeight="1" thickBot="1" x14ac:dyDescent="0.25">
      <c r="B35" s="825" t="s">
        <v>82</v>
      </c>
      <c r="C35" s="826"/>
      <c r="D35" s="827"/>
      <c r="E35" s="330">
        <f>各室等の状況!H41</f>
        <v>0</v>
      </c>
      <c r="F35" s="813">
        <f>各室別面積表!D20</f>
        <v>0</v>
      </c>
      <c r="G35" s="814"/>
      <c r="H35" s="855"/>
      <c r="I35" s="759"/>
      <c r="J35" s="759"/>
      <c r="K35" s="759"/>
      <c r="L35" s="758"/>
      <c r="M35" s="759"/>
      <c r="N35" s="759"/>
      <c r="O35" s="760"/>
      <c r="P35" s="851"/>
      <c r="Q35" s="836"/>
    </row>
    <row r="36" spans="2:17" ht="33" customHeight="1" thickBot="1" x14ac:dyDescent="0.25">
      <c r="B36" s="811" t="s">
        <v>74</v>
      </c>
      <c r="C36" s="812"/>
      <c r="D36" s="812"/>
      <c r="E36" s="330">
        <f>各室等の状況!H42</f>
        <v>0</v>
      </c>
      <c r="F36" s="813">
        <f>SUM(各室別面積表!E26,各室別面積表!E32,各室別面積表!E38)-各室別面積表!M26-各室別面積表!M32-各室別面積表!M38</f>
        <v>0</v>
      </c>
      <c r="G36" s="814"/>
      <c r="H36" s="855"/>
      <c r="I36" s="759"/>
      <c r="J36" s="759"/>
      <c r="K36" s="759"/>
      <c r="L36" s="758"/>
      <c r="M36" s="759"/>
      <c r="N36" s="759"/>
      <c r="O36" s="759"/>
      <c r="P36" s="34">
        <f>F36</f>
        <v>0</v>
      </c>
      <c r="Q36" s="836"/>
    </row>
    <row r="37" spans="2:17" ht="33" customHeight="1" thickBot="1" x14ac:dyDescent="0.25">
      <c r="B37" s="811" t="s">
        <v>75</v>
      </c>
      <c r="C37" s="812"/>
      <c r="D37" s="812"/>
      <c r="E37" s="330">
        <f>各室等の状況!H43</f>
        <v>0</v>
      </c>
      <c r="F37" s="813">
        <f>各室別面積表!E39+各室別面積表!E52</f>
        <v>0</v>
      </c>
      <c r="G37" s="814"/>
      <c r="H37" s="855"/>
      <c r="I37" s="759"/>
      <c r="J37" s="759"/>
      <c r="K37" s="759"/>
      <c r="L37" s="758"/>
      <c r="M37" s="759"/>
      <c r="N37" s="759"/>
      <c r="O37" s="759"/>
      <c r="P37" s="34" t="str">
        <f>IF(各室別面積表!D51="○",0,IF(各室別面積表!D52="○",各室別面積表!E52,""))</f>
        <v/>
      </c>
      <c r="Q37" s="836"/>
    </row>
    <row r="38" spans="2:17" ht="33" customHeight="1" thickBot="1" x14ac:dyDescent="0.25">
      <c r="B38" s="811" t="s">
        <v>76</v>
      </c>
      <c r="C38" s="812"/>
      <c r="D38" s="812"/>
      <c r="E38" s="330">
        <f>各室等の状況!H44</f>
        <v>0</v>
      </c>
      <c r="F38" s="813">
        <f>各室別面積表!D40</f>
        <v>0</v>
      </c>
      <c r="G38" s="814"/>
      <c r="H38" s="855"/>
      <c r="I38" s="759"/>
      <c r="J38" s="759"/>
      <c r="K38" s="759"/>
      <c r="L38" s="758"/>
      <c r="M38" s="759"/>
      <c r="N38" s="759"/>
      <c r="O38" s="760"/>
      <c r="P38" s="774"/>
      <c r="Q38" s="836"/>
    </row>
    <row r="39" spans="2:17" ht="33" customHeight="1" thickBot="1" x14ac:dyDescent="0.25">
      <c r="B39" s="811" t="s">
        <v>77</v>
      </c>
      <c r="C39" s="812"/>
      <c r="D39" s="812"/>
      <c r="E39" s="330">
        <f>各室等の状況!H45</f>
        <v>0</v>
      </c>
      <c r="F39" s="813">
        <f>各室別面積表!D41</f>
        <v>0</v>
      </c>
      <c r="G39" s="814"/>
      <c r="H39" s="855"/>
      <c r="I39" s="759"/>
      <c r="J39" s="759"/>
      <c r="K39" s="759"/>
      <c r="L39" s="758"/>
      <c r="M39" s="759"/>
      <c r="N39" s="759"/>
      <c r="O39" s="760"/>
      <c r="P39" s="775"/>
      <c r="Q39" s="836"/>
    </row>
    <row r="40" spans="2:17" ht="33" customHeight="1" thickBot="1" x14ac:dyDescent="0.25">
      <c r="B40" s="811" t="s">
        <v>166</v>
      </c>
      <c r="C40" s="812"/>
      <c r="D40" s="812"/>
      <c r="E40" s="330">
        <f>各室等の状況!H46</f>
        <v>0</v>
      </c>
      <c r="F40" s="813">
        <f>各室別面積表!D42</f>
        <v>0</v>
      </c>
      <c r="G40" s="814"/>
      <c r="H40" s="855"/>
      <c r="I40" s="759"/>
      <c r="J40" s="759"/>
      <c r="K40" s="759"/>
      <c r="L40" s="758"/>
      <c r="M40" s="759"/>
      <c r="N40" s="759"/>
      <c r="O40" s="760"/>
      <c r="P40" s="775"/>
      <c r="Q40" s="836"/>
    </row>
    <row r="41" spans="2:17" ht="33" customHeight="1" thickBot="1" x14ac:dyDescent="0.25">
      <c r="B41" s="811" t="s">
        <v>78</v>
      </c>
      <c r="C41" s="812"/>
      <c r="D41" s="812"/>
      <c r="E41" s="161"/>
      <c r="F41" s="813">
        <f>各室別面積表!D43</f>
        <v>0</v>
      </c>
      <c r="G41" s="814"/>
      <c r="H41" s="855"/>
      <c r="I41" s="759"/>
      <c r="J41" s="759"/>
      <c r="K41" s="759"/>
      <c r="L41" s="758"/>
      <c r="M41" s="759"/>
      <c r="N41" s="759"/>
      <c r="O41" s="760"/>
      <c r="P41" s="775"/>
      <c r="Q41" s="836"/>
    </row>
    <row r="42" spans="2:17" ht="33" customHeight="1" thickBot="1" x14ac:dyDescent="0.25">
      <c r="B42" s="811" t="s">
        <v>79</v>
      </c>
      <c r="C42" s="812"/>
      <c r="D42" s="812"/>
      <c r="E42" s="330">
        <f>各室等の状況!H48</f>
        <v>0</v>
      </c>
      <c r="F42" s="813">
        <f>各室別面積表!D44</f>
        <v>0</v>
      </c>
      <c r="G42" s="814"/>
      <c r="H42" s="855"/>
      <c r="I42" s="759"/>
      <c r="J42" s="759"/>
      <c r="K42" s="759"/>
      <c r="L42" s="758"/>
      <c r="M42" s="759"/>
      <c r="N42" s="759"/>
      <c r="O42" s="760"/>
      <c r="P42" s="775"/>
      <c r="Q42" s="836"/>
    </row>
    <row r="43" spans="2:17" ht="33" customHeight="1" thickBot="1" x14ac:dyDescent="0.25">
      <c r="B43" s="811" t="s">
        <v>80</v>
      </c>
      <c r="C43" s="812"/>
      <c r="D43" s="812"/>
      <c r="E43" s="161"/>
      <c r="F43" s="813">
        <f>SUM(各室別面積表!D45,各室別面積表!L45)</f>
        <v>0</v>
      </c>
      <c r="G43" s="814"/>
      <c r="H43" s="856"/>
      <c r="I43" s="762"/>
      <c r="J43" s="762"/>
      <c r="K43" s="762"/>
      <c r="L43" s="761"/>
      <c r="M43" s="762"/>
      <c r="N43" s="762"/>
      <c r="O43" s="763"/>
      <c r="P43" s="851"/>
      <c r="Q43" s="837"/>
    </row>
    <row r="44" spans="2:17" ht="33" customHeight="1" thickBot="1" x14ac:dyDescent="0.25">
      <c r="B44" s="655" t="s">
        <v>65</v>
      </c>
      <c r="C44" s="656"/>
      <c r="D44" s="656"/>
      <c r="E44" s="657"/>
      <c r="F44" s="858">
        <f>SUM(F30:G43)</f>
        <v>0</v>
      </c>
      <c r="G44" s="840"/>
      <c r="H44" s="838">
        <f>H30</f>
        <v>0</v>
      </c>
      <c r="I44" s="839"/>
      <c r="J44" s="839"/>
      <c r="K44" s="840"/>
      <c r="L44" s="838">
        <f>L31</f>
        <v>0</v>
      </c>
      <c r="M44" s="839"/>
      <c r="N44" s="839"/>
      <c r="O44" s="840"/>
      <c r="P44" s="344">
        <f>SUM(P32,P36:P37)</f>
        <v>0</v>
      </c>
      <c r="Q44" s="34">
        <f>各室等の状況!H54</f>
        <v>0</v>
      </c>
    </row>
    <row r="45" spans="2:17" ht="33" customHeight="1" x14ac:dyDescent="0.2">
      <c r="B45" s="811" t="s">
        <v>66</v>
      </c>
      <c r="C45" s="812"/>
      <c r="D45" s="812"/>
      <c r="E45" s="819"/>
      <c r="F45" s="859">
        <f>F24</f>
        <v>0</v>
      </c>
      <c r="G45" s="843"/>
      <c r="H45" s="841">
        <f>H24</f>
        <v>0</v>
      </c>
      <c r="I45" s="842"/>
      <c r="J45" s="842"/>
      <c r="K45" s="843"/>
      <c r="L45" s="841">
        <f>L24</f>
        <v>0</v>
      </c>
      <c r="M45" s="842"/>
      <c r="N45" s="842"/>
      <c r="O45" s="843"/>
      <c r="P45" s="30">
        <f>P24</f>
        <v>0</v>
      </c>
      <c r="Q45" s="31">
        <f>Q24</f>
        <v>0</v>
      </c>
    </row>
    <row r="46" spans="2:17" ht="33" customHeight="1" thickBot="1" x14ac:dyDescent="0.25">
      <c r="B46" s="733" t="s">
        <v>67</v>
      </c>
      <c r="C46" s="820"/>
      <c r="D46" s="820"/>
      <c r="E46" s="821"/>
      <c r="F46" s="828">
        <f>F44-F45</f>
        <v>0</v>
      </c>
      <c r="G46" s="829"/>
      <c r="H46" s="844">
        <f>H44-H45</f>
        <v>0</v>
      </c>
      <c r="I46" s="845"/>
      <c r="J46" s="845"/>
      <c r="K46" s="829"/>
      <c r="L46" s="844">
        <f>L44-L45</f>
        <v>0</v>
      </c>
      <c r="M46" s="845"/>
      <c r="N46" s="845"/>
      <c r="O46" s="829"/>
      <c r="P46" s="32">
        <f>P44-P45</f>
        <v>0</v>
      </c>
      <c r="Q46" s="33">
        <f>Q44-Q45</f>
        <v>0</v>
      </c>
    </row>
    <row r="47" spans="2:17" ht="33" customHeight="1" thickBot="1" x14ac:dyDescent="0.25">
      <c r="B47" s="822" t="s">
        <v>68</v>
      </c>
      <c r="C47" s="823"/>
      <c r="D47" s="823"/>
      <c r="E47" s="824"/>
      <c r="F47" s="822" t="str">
        <f>IF(F46&gt;=0,"適","否")</f>
        <v>適</v>
      </c>
      <c r="G47" s="830"/>
      <c r="H47" s="846" t="str">
        <f>IF(H46&gt;=0,"適","否")</f>
        <v>適</v>
      </c>
      <c r="I47" s="823"/>
      <c r="J47" s="823"/>
      <c r="K47" s="830"/>
      <c r="L47" s="846" t="str">
        <f>IF(L46&gt;=0,"適","否")</f>
        <v>適</v>
      </c>
      <c r="M47" s="823"/>
      <c r="N47" s="823"/>
      <c r="O47" s="830"/>
      <c r="P47" s="348" t="str">
        <f>IF(P46&gt;=0,"適","否")</f>
        <v>適</v>
      </c>
      <c r="Q47" s="342" t="str">
        <f>IF(Q46&gt;=0,"適","否")</f>
        <v>適</v>
      </c>
    </row>
    <row r="48" spans="2:17" ht="33" customHeight="1" thickBot="1" x14ac:dyDescent="0.25">
      <c r="B48" s="831" t="s">
        <v>235</v>
      </c>
      <c r="C48" s="823"/>
      <c r="D48" s="823"/>
      <c r="E48" s="824"/>
      <c r="F48" s="832"/>
      <c r="G48" s="833"/>
      <c r="H48" s="833"/>
      <c r="I48" s="833"/>
      <c r="J48" s="833"/>
      <c r="K48" s="833"/>
      <c r="L48" s="833"/>
      <c r="M48" s="833"/>
      <c r="N48" s="833"/>
      <c r="O48" s="833"/>
      <c r="P48" s="833"/>
      <c r="Q48" s="834"/>
    </row>
    <row r="49" spans="2:17" ht="6.75" customHeight="1" x14ac:dyDescent="0.2">
      <c r="B49" s="17"/>
      <c r="C49" s="17"/>
      <c r="D49" s="17"/>
      <c r="E49" s="17"/>
      <c r="F49" s="17"/>
      <c r="G49" s="17"/>
      <c r="H49" s="17"/>
      <c r="I49" s="17"/>
      <c r="J49" s="17"/>
      <c r="K49" s="17"/>
      <c r="L49" s="17"/>
      <c r="M49" s="17"/>
      <c r="N49" s="17"/>
      <c r="O49" s="17"/>
      <c r="P49" s="17"/>
      <c r="Q49" s="17"/>
    </row>
    <row r="50" spans="2:17" x14ac:dyDescent="0.2">
      <c r="B50" s="1" t="s">
        <v>81</v>
      </c>
      <c r="C50" s="17"/>
      <c r="D50" s="17"/>
      <c r="E50" s="17"/>
      <c r="F50" s="17"/>
      <c r="G50" s="17"/>
      <c r="H50" s="17"/>
      <c r="I50" s="17"/>
      <c r="J50" s="17"/>
      <c r="K50" s="17"/>
      <c r="L50" s="17"/>
      <c r="M50" s="17"/>
      <c r="N50" s="17"/>
      <c r="O50" s="17"/>
      <c r="P50" s="17"/>
      <c r="Q50" s="17"/>
    </row>
  </sheetData>
  <sheetProtection algorithmName="SHA-512" hashValue="vtyT17hLD0SOtyM/ZBoB670dW9bEWMHRKzCPkwD9aLTvaWfeStLk0470dUPgJy9KqwYVru7kuRtx1P8LOO4Thw==" saltValue="hwuMzOZJ9rP0MD3DnQD05A==" spinCount="100000" sheet="1" formatCells="0" selectLockedCells="1"/>
  <mergeCells count="109">
    <mergeCell ref="B48:E48"/>
    <mergeCell ref="F48:Q48"/>
    <mergeCell ref="Q30:Q43"/>
    <mergeCell ref="H44:K44"/>
    <mergeCell ref="H45:K45"/>
    <mergeCell ref="H46:K46"/>
    <mergeCell ref="H47:K47"/>
    <mergeCell ref="L44:O44"/>
    <mergeCell ref="L45:O45"/>
    <mergeCell ref="L46:O46"/>
    <mergeCell ref="L47:O47"/>
    <mergeCell ref="H30:K30"/>
    <mergeCell ref="L31:O31"/>
    <mergeCell ref="L30:O30"/>
    <mergeCell ref="P33:P35"/>
    <mergeCell ref="L32:O43"/>
    <mergeCell ref="H31:K43"/>
    <mergeCell ref="P30:P31"/>
    <mergeCell ref="P38:P43"/>
    <mergeCell ref="F41:G41"/>
    <mergeCell ref="F42:G42"/>
    <mergeCell ref="F43:G43"/>
    <mergeCell ref="F44:G44"/>
    <mergeCell ref="F45:G45"/>
    <mergeCell ref="F46:G46"/>
    <mergeCell ref="F47:G47"/>
    <mergeCell ref="F35:G35"/>
    <mergeCell ref="F36:G36"/>
    <mergeCell ref="F37:G37"/>
    <mergeCell ref="F38:G38"/>
    <mergeCell ref="F39:G39"/>
    <mergeCell ref="F30:G30"/>
    <mergeCell ref="F31:G31"/>
    <mergeCell ref="F32:G32"/>
    <mergeCell ref="F33:G33"/>
    <mergeCell ref="F34:G34"/>
    <mergeCell ref="B44:E44"/>
    <mergeCell ref="B45:E45"/>
    <mergeCell ref="B46:E46"/>
    <mergeCell ref="B47:E47"/>
    <mergeCell ref="B40:D40"/>
    <mergeCell ref="B41:D41"/>
    <mergeCell ref="B42:D42"/>
    <mergeCell ref="B43:D43"/>
    <mergeCell ref="B35:D35"/>
    <mergeCell ref="B36:D36"/>
    <mergeCell ref="B37:D37"/>
    <mergeCell ref="B38:D38"/>
    <mergeCell ref="B39:D39"/>
    <mergeCell ref="B30:D30"/>
    <mergeCell ref="B31:D31"/>
    <mergeCell ref="B32:D32"/>
    <mergeCell ref="B33:D33"/>
    <mergeCell ref="B34:D34"/>
    <mergeCell ref="F40:G40"/>
    <mergeCell ref="B28:D29"/>
    <mergeCell ref="E28:E29"/>
    <mergeCell ref="F28:Q28"/>
    <mergeCell ref="F29:G29"/>
    <mergeCell ref="H29:K29"/>
    <mergeCell ref="L29:O29"/>
    <mergeCell ref="P14:P17"/>
    <mergeCell ref="Q14:Q17"/>
    <mergeCell ref="F14:G14"/>
    <mergeCell ref="F15:G19"/>
    <mergeCell ref="H14:K14"/>
    <mergeCell ref="H18:K23"/>
    <mergeCell ref="H17:K17"/>
    <mergeCell ref="Q21:Q23"/>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P21:P23"/>
    <mergeCell ref="F24:G24"/>
    <mergeCell ref="C16:C17"/>
    <mergeCell ref="B16:B17"/>
    <mergeCell ref="H10:O10"/>
    <mergeCell ref="F20:G20"/>
    <mergeCell ref="F21:G23"/>
    <mergeCell ref="H24:K24"/>
    <mergeCell ref="L11:O11"/>
    <mergeCell ref="L12:O12"/>
    <mergeCell ref="L13:O13"/>
    <mergeCell ref="L14:O14"/>
    <mergeCell ref="L17:O17"/>
    <mergeCell ref="L18:O23"/>
    <mergeCell ref="L24:O24"/>
    <mergeCell ref="C14:C15"/>
    <mergeCell ref="B18:B19"/>
    <mergeCell ref="C18:C19"/>
    <mergeCell ref="E14:E19"/>
    <mergeCell ref="B20:B21"/>
    <mergeCell ref="C20:C21"/>
    <mergeCell ref="D21:D23"/>
    <mergeCell ref="E20:E21"/>
    <mergeCell ref="B14:B15"/>
    <mergeCell ref="D15:D17"/>
  </mergeCells>
  <phoneticPr fontId="2"/>
  <printOptions horizontalCentered="1"/>
  <pageMargins left="0.39370078740157483" right="0.39370078740157483" top="0.59055118110236227" bottom="0.39370078740157483" header="0.31496062992125984" footer="0.31496062992125984"/>
  <pageSetup paperSize="9" scale="74" fitToHeight="2" orientation="landscape" blackAndWhite="1" r:id="rId1"/>
  <rowBreaks count="1" manualBreakCount="1">
    <brk id="24" max="1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zoomScaleNormal="100" zoomScaleSheetLayoutView="100" workbookViewId="0">
      <selection activeCell="B56" sqref="B56:I61"/>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2" t="s">
        <v>288</v>
      </c>
    </row>
    <row r="2" spans="1:13" ht="13.5" customHeight="1" x14ac:dyDescent="0.2">
      <c r="B2" s="102"/>
    </row>
    <row r="3" spans="1:13" ht="27" customHeight="1" x14ac:dyDescent="0.2">
      <c r="E3" s="197" t="s">
        <v>140</v>
      </c>
      <c r="F3" s="863"/>
      <c r="G3" s="864"/>
      <c r="H3" s="864"/>
      <c r="I3" s="865"/>
      <c r="J3" s="160"/>
    </row>
    <row r="4" spans="1:13" ht="13.5" thickBot="1" x14ac:dyDescent="0.25"/>
    <row r="5" spans="1:13" ht="15" customHeight="1" thickBot="1" x14ac:dyDescent="0.25">
      <c r="B5" s="675" t="s">
        <v>141</v>
      </c>
      <c r="C5" s="794"/>
      <c r="D5" s="485" t="s">
        <v>142</v>
      </c>
      <c r="E5" s="487"/>
      <c r="F5" s="860" t="s">
        <v>227</v>
      </c>
      <c r="G5" s="719" t="s">
        <v>312</v>
      </c>
      <c r="H5" s="683" t="s">
        <v>143</v>
      </c>
      <c r="I5" s="869" t="s">
        <v>144</v>
      </c>
      <c r="J5" s="162"/>
      <c r="L5" s="877" t="s">
        <v>145</v>
      </c>
      <c r="M5" s="860" t="s">
        <v>232</v>
      </c>
    </row>
    <row r="6" spans="1:13" ht="15" customHeight="1" x14ac:dyDescent="0.2">
      <c r="B6" s="454"/>
      <c r="C6" s="457"/>
      <c r="D6" s="663"/>
      <c r="E6" s="870"/>
      <c r="F6" s="861"/>
      <c r="G6" s="866"/>
      <c r="H6" s="868"/>
      <c r="I6" s="868"/>
      <c r="J6" s="460" t="s">
        <v>313</v>
      </c>
      <c r="L6" s="878"/>
      <c r="M6" s="861"/>
    </row>
    <row r="7" spans="1:13" ht="15" customHeight="1" x14ac:dyDescent="0.2">
      <c r="B7" s="454"/>
      <c r="C7" s="457"/>
      <c r="D7" s="871" t="s">
        <v>146</v>
      </c>
      <c r="E7" s="873" t="s">
        <v>147</v>
      </c>
      <c r="F7" s="875" t="s">
        <v>228</v>
      </c>
      <c r="G7" s="866"/>
      <c r="H7" s="868"/>
      <c r="I7" s="868"/>
      <c r="J7" s="460"/>
      <c r="L7" s="878"/>
      <c r="M7" s="861"/>
    </row>
    <row r="8" spans="1:13" ht="15" customHeight="1" thickBot="1" x14ac:dyDescent="0.25">
      <c r="B8" s="802"/>
      <c r="C8" s="816"/>
      <c r="D8" s="872"/>
      <c r="E8" s="874"/>
      <c r="F8" s="876"/>
      <c r="G8" s="867"/>
      <c r="H8" s="816"/>
      <c r="I8" s="816"/>
      <c r="J8" s="461"/>
      <c r="L8" s="879"/>
      <c r="M8" s="862"/>
    </row>
    <row r="9" spans="1:13" ht="18" customHeight="1" x14ac:dyDescent="0.2">
      <c r="B9" s="880" t="s">
        <v>148</v>
      </c>
      <c r="C9" s="103" t="s">
        <v>150</v>
      </c>
      <c r="D9" s="43"/>
      <c r="E9" s="44"/>
      <c r="F9" s="62"/>
      <c r="G9" s="45"/>
      <c r="H9" s="104" t="str">
        <f>IF(G9="","",1.65*G9)</f>
        <v/>
      </c>
      <c r="I9" s="105" t="str">
        <f>IF(E9="","",IF(E9&gt;=H9,"適","否"))</f>
        <v/>
      </c>
      <c r="J9" s="218"/>
      <c r="L9" s="106">
        <f>D9-E9</f>
        <v>0</v>
      </c>
      <c r="M9" s="106">
        <f>IF(F9="○",E9,0)</f>
        <v>0</v>
      </c>
    </row>
    <row r="10" spans="1:13" ht="18" customHeight="1" x14ac:dyDescent="0.2">
      <c r="B10" s="659"/>
      <c r="C10" s="107" t="s">
        <v>151</v>
      </c>
      <c r="D10" s="46"/>
      <c r="E10" s="47"/>
      <c r="F10" s="63"/>
      <c r="G10" s="48"/>
      <c r="H10" s="108" t="str">
        <f>IF(G10="","",1.65*G10)</f>
        <v/>
      </c>
      <c r="I10" s="109" t="str">
        <f t="shared" ref="I10:I37" si="0">IF(E10="","",IF(E10&gt;=H10,"適","否"))</f>
        <v/>
      </c>
      <c r="J10" s="219"/>
      <c r="L10" s="110">
        <f>D10-E10</f>
        <v>0</v>
      </c>
      <c r="M10" s="110">
        <f>IF(F10="○",E10,0)</f>
        <v>0</v>
      </c>
    </row>
    <row r="11" spans="1:13" ht="18" customHeight="1" x14ac:dyDescent="0.2">
      <c r="B11" s="659"/>
      <c r="C11" s="111" t="s">
        <v>152</v>
      </c>
      <c r="D11" s="112">
        <f>SUM(D9:D10)</f>
        <v>0</v>
      </c>
      <c r="E11" s="113">
        <f t="shared" ref="E11:G11" si="1">SUM(E9:E10)</f>
        <v>0</v>
      </c>
      <c r="F11" s="114"/>
      <c r="G11" s="115">
        <f t="shared" si="1"/>
        <v>0</v>
      </c>
      <c r="H11" s="180"/>
      <c r="I11" s="179"/>
      <c r="J11" s="117"/>
      <c r="L11" s="118">
        <f>SUM(L9:L10)</f>
        <v>0</v>
      </c>
      <c r="M11" s="118">
        <f>SUM(M9:M10)</f>
        <v>0</v>
      </c>
    </row>
    <row r="12" spans="1:13" ht="18" customHeight="1" x14ac:dyDescent="0.2">
      <c r="B12" s="659" t="s">
        <v>153</v>
      </c>
      <c r="C12" s="119" t="s">
        <v>149</v>
      </c>
      <c r="D12" s="49"/>
      <c r="E12" s="50"/>
      <c r="F12" s="64"/>
      <c r="G12" s="51"/>
      <c r="H12" s="120" t="str">
        <f>IF(G12="","",3.3*G12)</f>
        <v/>
      </c>
      <c r="I12" s="121" t="str">
        <f t="shared" si="0"/>
        <v/>
      </c>
      <c r="J12" s="220"/>
      <c r="L12" s="122">
        <f>D12-E12</f>
        <v>0</v>
      </c>
      <c r="M12" s="122">
        <f>IF(F12="○",E12,0)</f>
        <v>0</v>
      </c>
    </row>
    <row r="13" spans="1:13" ht="18" customHeight="1" x14ac:dyDescent="0.2">
      <c r="B13" s="659"/>
      <c r="C13" s="107" t="s">
        <v>151</v>
      </c>
      <c r="D13" s="46"/>
      <c r="E13" s="47"/>
      <c r="F13" s="63"/>
      <c r="G13" s="48"/>
      <c r="H13" s="108" t="str">
        <f>IF(G13="","",3.3*G13)</f>
        <v/>
      </c>
      <c r="I13" s="109" t="str">
        <f t="shared" si="0"/>
        <v/>
      </c>
      <c r="J13" s="219"/>
      <c r="L13" s="110">
        <f>D13-E13</f>
        <v>0</v>
      </c>
      <c r="M13" s="110">
        <f>IF(F13="○",E13,0)</f>
        <v>0</v>
      </c>
    </row>
    <row r="14" spans="1:13" ht="18" customHeight="1" x14ac:dyDescent="0.2">
      <c r="B14" s="659"/>
      <c r="C14" s="111" t="s">
        <v>152</v>
      </c>
      <c r="D14" s="112">
        <f>SUM(D12:D13)</f>
        <v>0</v>
      </c>
      <c r="E14" s="113">
        <f t="shared" ref="E14:G14" si="2">SUM(E12:E13)</f>
        <v>0</v>
      </c>
      <c r="F14" s="114"/>
      <c r="G14" s="115">
        <f t="shared" si="2"/>
        <v>0</v>
      </c>
      <c r="H14" s="116"/>
      <c r="I14" s="123"/>
      <c r="J14" s="123"/>
      <c r="L14" s="118">
        <f>SUM(L12:L13)</f>
        <v>0</v>
      </c>
      <c r="M14" s="118">
        <f>SUM(M12:M13)</f>
        <v>0</v>
      </c>
    </row>
    <row r="15" spans="1:13" ht="18" customHeight="1" x14ac:dyDescent="0.2">
      <c r="B15" s="659" t="s">
        <v>154</v>
      </c>
      <c r="C15" s="119" t="s">
        <v>149</v>
      </c>
      <c r="D15" s="49"/>
      <c r="E15" s="50"/>
      <c r="F15" s="64"/>
      <c r="G15" s="51"/>
      <c r="H15" s="120" t="str">
        <f>IF(G15="","",1.98*G15)</f>
        <v/>
      </c>
      <c r="I15" s="121" t="str">
        <f t="shared" si="0"/>
        <v/>
      </c>
      <c r="J15" s="220"/>
      <c r="L15" s="122">
        <f>D15-E15</f>
        <v>0</v>
      </c>
      <c r="M15" s="122">
        <f>IF(F15="○",E15,0)</f>
        <v>0</v>
      </c>
    </row>
    <row r="16" spans="1:13" ht="18" customHeight="1" x14ac:dyDescent="0.2">
      <c r="B16" s="659"/>
      <c r="C16" s="107" t="s">
        <v>151</v>
      </c>
      <c r="D16" s="46"/>
      <c r="E16" s="47"/>
      <c r="F16" s="63"/>
      <c r="G16" s="48"/>
      <c r="H16" s="108" t="str">
        <f>IF(G16="","",1.98*G16)</f>
        <v/>
      </c>
      <c r="I16" s="109" t="str">
        <f t="shared" si="0"/>
        <v/>
      </c>
      <c r="J16" s="219"/>
      <c r="L16" s="110">
        <f>D16-E16</f>
        <v>0</v>
      </c>
      <c r="M16" s="110">
        <f>IF(F16="○",E16,0)</f>
        <v>0</v>
      </c>
    </row>
    <row r="17" spans="2:13" ht="18" customHeight="1" x14ac:dyDescent="0.2">
      <c r="B17" s="659"/>
      <c r="C17" s="111" t="s">
        <v>152</v>
      </c>
      <c r="D17" s="112">
        <f>SUM(D15:D16)</f>
        <v>0</v>
      </c>
      <c r="E17" s="113">
        <f t="shared" ref="E17:G17" si="3">SUM(E15:E16)</f>
        <v>0</v>
      </c>
      <c r="F17" s="114"/>
      <c r="G17" s="115">
        <f t="shared" si="3"/>
        <v>0</v>
      </c>
      <c r="H17" s="116"/>
      <c r="I17" s="123"/>
      <c r="J17" s="123"/>
      <c r="L17" s="118">
        <f>SUM(L15:L16)</f>
        <v>0</v>
      </c>
      <c r="M17" s="118">
        <f>SUM(M15:M16)</f>
        <v>0</v>
      </c>
    </row>
    <row r="18" spans="2:13" ht="18" customHeight="1" x14ac:dyDescent="0.2">
      <c r="B18" s="659" t="s">
        <v>155</v>
      </c>
      <c r="C18" s="709"/>
      <c r="D18" s="52"/>
      <c r="E18" s="124"/>
      <c r="F18" s="114"/>
      <c r="G18" s="125"/>
      <c r="H18" s="126"/>
      <c r="I18" s="126"/>
      <c r="J18" s="126"/>
      <c r="L18" s="127"/>
      <c r="M18" s="127"/>
    </row>
    <row r="19" spans="2:13" ht="18" customHeight="1" x14ac:dyDescent="0.2">
      <c r="B19" s="659" t="s">
        <v>156</v>
      </c>
      <c r="C19" s="709"/>
      <c r="D19" s="52"/>
      <c r="E19" s="124"/>
      <c r="F19" s="114"/>
      <c r="G19" s="125"/>
      <c r="H19" s="126"/>
      <c r="I19" s="126"/>
      <c r="J19" s="126"/>
      <c r="L19" s="127"/>
      <c r="M19" s="127"/>
    </row>
    <row r="20" spans="2:13" ht="27" customHeight="1" x14ac:dyDescent="0.2">
      <c r="B20" s="881" t="s">
        <v>157</v>
      </c>
      <c r="C20" s="882"/>
      <c r="D20" s="52"/>
      <c r="E20" s="124"/>
      <c r="F20" s="114"/>
      <c r="G20" s="125"/>
      <c r="H20" s="126"/>
      <c r="I20" s="126"/>
      <c r="J20" s="126"/>
      <c r="L20" s="127"/>
      <c r="M20" s="127"/>
    </row>
    <row r="21" spans="2:13" ht="18" customHeight="1" x14ac:dyDescent="0.2">
      <c r="B21" s="659" t="s">
        <v>158</v>
      </c>
      <c r="C21" s="119" t="s">
        <v>149</v>
      </c>
      <c r="D21" s="49"/>
      <c r="E21" s="50"/>
      <c r="F21" s="64"/>
      <c r="G21" s="51"/>
      <c r="H21" s="120" t="str">
        <f>IF(G21="","",MAX(53,1.98*G21))</f>
        <v/>
      </c>
      <c r="I21" s="121" t="str">
        <f t="shared" si="0"/>
        <v/>
      </c>
      <c r="J21" s="220"/>
      <c r="L21" s="128">
        <f>D21-E21</f>
        <v>0</v>
      </c>
      <c r="M21" s="128">
        <f>IF(F21="○",E21,0)</f>
        <v>0</v>
      </c>
    </row>
    <row r="22" spans="2:13" ht="18" customHeight="1" x14ac:dyDescent="0.2">
      <c r="B22" s="659"/>
      <c r="C22" s="129" t="s">
        <v>151</v>
      </c>
      <c r="D22" s="53"/>
      <c r="E22" s="54"/>
      <c r="F22" s="65"/>
      <c r="G22" s="55"/>
      <c r="H22" s="130" t="str">
        <f t="shared" ref="H22:H25" si="4">IF(G22="","",MAX(53,1.98*G22))</f>
        <v/>
      </c>
      <c r="I22" s="131" t="str">
        <f t="shared" si="0"/>
        <v/>
      </c>
      <c r="J22" s="221"/>
      <c r="L22" s="132">
        <f t="shared" ref="L22:L25" si="5">D22-E22</f>
        <v>0</v>
      </c>
      <c r="M22" s="132">
        <f t="shared" ref="M22:M25" si="6">IF(F22="○",E22,0)</f>
        <v>0</v>
      </c>
    </row>
    <row r="23" spans="2:13" ht="18" customHeight="1" x14ac:dyDescent="0.2">
      <c r="B23" s="659"/>
      <c r="C23" s="129" t="s">
        <v>159</v>
      </c>
      <c r="D23" s="53"/>
      <c r="E23" s="54"/>
      <c r="F23" s="65"/>
      <c r="G23" s="55"/>
      <c r="H23" s="130" t="str">
        <f t="shared" si="4"/>
        <v/>
      </c>
      <c r="I23" s="131" t="str">
        <f t="shared" si="0"/>
        <v/>
      </c>
      <c r="J23" s="221"/>
      <c r="L23" s="132">
        <f t="shared" si="5"/>
        <v>0</v>
      </c>
      <c r="M23" s="132">
        <f t="shared" si="6"/>
        <v>0</v>
      </c>
    </row>
    <row r="24" spans="2:13" ht="18" customHeight="1" x14ac:dyDescent="0.2">
      <c r="B24" s="659"/>
      <c r="C24" s="129" t="s">
        <v>160</v>
      </c>
      <c r="D24" s="53"/>
      <c r="E24" s="54"/>
      <c r="F24" s="65"/>
      <c r="G24" s="55"/>
      <c r="H24" s="130" t="str">
        <f t="shared" si="4"/>
        <v/>
      </c>
      <c r="I24" s="131" t="str">
        <f t="shared" si="0"/>
        <v/>
      </c>
      <c r="J24" s="221"/>
      <c r="L24" s="132">
        <f t="shared" si="5"/>
        <v>0</v>
      </c>
      <c r="M24" s="132">
        <f t="shared" si="6"/>
        <v>0</v>
      </c>
    </row>
    <row r="25" spans="2:13" ht="18" customHeight="1" x14ac:dyDescent="0.2">
      <c r="B25" s="659"/>
      <c r="C25" s="133" t="s">
        <v>161</v>
      </c>
      <c r="D25" s="56"/>
      <c r="E25" s="57"/>
      <c r="F25" s="66"/>
      <c r="G25" s="58"/>
      <c r="H25" s="134" t="str">
        <f t="shared" si="4"/>
        <v/>
      </c>
      <c r="I25" s="135" t="str">
        <f t="shared" si="0"/>
        <v/>
      </c>
      <c r="J25" s="222"/>
      <c r="L25" s="136">
        <f t="shared" si="5"/>
        <v>0</v>
      </c>
      <c r="M25" s="136">
        <f t="shared" si="6"/>
        <v>0</v>
      </c>
    </row>
    <row r="26" spans="2:13" ht="18" customHeight="1" x14ac:dyDescent="0.2">
      <c r="B26" s="659"/>
      <c r="C26" s="111" t="s">
        <v>152</v>
      </c>
      <c r="D26" s="112">
        <f>SUM(D21:D25)</f>
        <v>0</v>
      </c>
      <c r="E26" s="113">
        <f>SUM(E21:E25)</f>
        <v>0</v>
      </c>
      <c r="F26" s="114"/>
      <c r="G26" s="115">
        <f>SUM(G21:G25)</f>
        <v>0</v>
      </c>
      <c r="H26" s="116"/>
      <c r="I26" s="123"/>
      <c r="J26" s="123"/>
      <c r="L26" s="118">
        <f>SUM(L21:L25)</f>
        <v>0</v>
      </c>
      <c r="M26" s="118">
        <f>SUM(M21:M25)</f>
        <v>0</v>
      </c>
    </row>
    <row r="27" spans="2:13" ht="18" customHeight="1" x14ac:dyDescent="0.2">
      <c r="B27" s="659" t="s">
        <v>162</v>
      </c>
      <c r="C27" s="119" t="s">
        <v>149</v>
      </c>
      <c r="D27" s="49"/>
      <c r="E27" s="50"/>
      <c r="F27" s="64"/>
      <c r="G27" s="51"/>
      <c r="H27" s="120" t="str">
        <f t="shared" ref="H27:H31" si="7">IF(G27="","",MAX(53,1.98*G27))</f>
        <v/>
      </c>
      <c r="I27" s="121" t="str">
        <f t="shared" si="0"/>
        <v/>
      </c>
      <c r="J27" s="220"/>
      <c r="L27" s="128">
        <f>D27-E27</f>
        <v>0</v>
      </c>
      <c r="M27" s="128">
        <f t="shared" ref="M27:M31" si="8">IF(F27="○",E27,0)</f>
        <v>0</v>
      </c>
    </row>
    <row r="28" spans="2:13" ht="18" customHeight="1" x14ac:dyDescent="0.2">
      <c r="B28" s="659"/>
      <c r="C28" s="129" t="s">
        <v>151</v>
      </c>
      <c r="D28" s="53"/>
      <c r="E28" s="54"/>
      <c r="F28" s="65"/>
      <c r="G28" s="55"/>
      <c r="H28" s="130" t="str">
        <f t="shared" si="7"/>
        <v/>
      </c>
      <c r="I28" s="131" t="str">
        <f t="shared" si="0"/>
        <v/>
      </c>
      <c r="J28" s="221"/>
      <c r="L28" s="132">
        <f t="shared" ref="L28:L31" si="9">D28-E28</f>
        <v>0</v>
      </c>
      <c r="M28" s="132">
        <f t="shared" si="8"/>
        <v>0</v>
      </c>
    </row>
    <row r="29" spans="2:13" ht="18" customHeight="1" x14ac:dyDescent="0.2">
      <c r="B29" s="659"/>
      <c r="C29" s="129" t="s">
        <v>159</v>
      </c>
      <c r="D29" s="53"/>
      <c r="E29" s="54"/>
      <c r="F29" s="65"/>
      <c r="G29" s="55"/>
      <c r="H29" s="130" t="str">
        <f t="shared" si="7"/>
        <v/>
      </c>
      <c r="I29" s="131" t="str">
        <f t="shared" si="0"/>
        <v/>
      </c>
      <c r="J29" s="221"/>
      <c r="L29" s="132">
        <f t="shared" si="9"/>
        <v>0</v>
      </c>
      <c r="M29" s="132">
        <f t="shared" si="8"/>
        <v>0</v>
      </c>
    </row>
    <row r="30" spans="2:13" ht="18" customHeight="1" x14ac:dyDescent="0.2">
      <c r="B30" s="659"/>
      <c r="C30" s="129" t="s">
        <v>160</v>
      </c>
      <c r="D30" s="53"/>
      <c r="E30" s="54"/>
      <c r="F30" s="65"/>
      <c r="G30" s="55"/>
      <c r="H30" s="130" t="str">
        <f t="shared" si="7"/>
        <v/>
      </c>
      <c r="I30" s="131" t="str">
        <f t="shared" si="0"/>
        <v/>
      </c>
      <c r="J30" s="221"/>
      <c r="L30" s="132">
        <f t="shared" si="9"/>
        <v>0</v>
      </c>
      <c r="M30" s="132">
        <f t="shared" si="8"/>
        <v>0</v>
      </c>
    </row>
    <row r="31" spans="2:13" ht="18" customHeight="1" x14ac:dyDescent="0.2">
      <c r="B31" s="659"/>
      <c r="C31" s="133" t="s">
        <v>161</v>
      </c>
      <c r="D31" s="56"/>
      <c r="E31" s="57"/>
      <c r="F31" s="66"/>
      <c r="G31" s="58"/>
      <c r="H31" s="134" t="str">
        <f t="shared" si="7"/>
        <v/>
      </c>
      <c r="I31" s="135" t="str">
        <f t="shared" si="0"/>
        <v/>
      </c>
      <c r="J31" s="222"/>
      <c r="L31" s="136">
        <f t="shared" si="9"/>
        <v>0</v>
      </c>
      <c r="M31" s="136">
        <f t="shared" si="8"/>
        <v>0</v>
      </c>
    </row>
    <row r="32" spans="2:13" ht="18" customHeight="1" x14ac:dyDescent="0.2">
      <c r="B32" s="659"/>
      <c r="C32" s="111" t="s">
        <v>152</v>
      </c>
      <c r="D32" s="112">
        <f>SUM(D27:D31)</f>
        <v>0</v>
      </c>
      <c r="E32" s="113">
        <f>SUM(E27:E31)</f>
        <v>0</v>
      </c>
      <c r="F32" s="114"/>
      <c r="G32" s="115">
        <f>SUM(G27:G31)</f>
        <v>0</v>
      </c>
      <c r="H32" s="116"/>
      <c r="I32" s="123"/>
      <c r="J32" s="123"/>
      <c r="L32" s="118">
        <f>SUM(L27:L31)</f>
        <v>0</v>
      </c>
      <c r="M32" s="118">
        <f>SUM(M27:M31)</f>
        <v>0</v>
      </c>
    </row>
    <row r="33" spans="1:13" ht="18" customHeight="1" x14ac:dyDescent="0.2">
      <c r="B33" s="659" t="s">
        <v>163</v>
      </c>
      <c r="C33" s="119" t="s">
        <v>149</v>
      </c>
      <c r="D33" s="49"/>
      <c r="E33" s="50"/>
      <c r="F33" s="64"/>
      <c r="G33" s="51"/>
      <c r="H33" s="120" t="str">
        <f t="shared" ref="H33:H37" si="10">IF(G33="","",MAX(53,1.98*G33))</f>
        <v/>
      </c>
      <c r="I33" s="121" t="str">
        <f t="shared" si="0"/>
        <v/>
      </c>
      <c r="J33" s="220"/>
      <c r="L33" s="128">
        <f>D33-E33</f>
        <v>0</v>
      </c>
      <c r="M33" s="128">
        <f t="shared" ref="M33:M37" si="11">IF(F33="○",E33,0)</f>
        <v>0</v>
      </c>
    </row>
    <row r="34" spans="1:13" ht="18" customHeight="1" x14ac:dyDescent="0.2">
      <c r="B34" s="659"/>
      <c r="C34" s="129" t="s">
        <v>151</v>
      </c>
      <c r="D34" s="53"/>
      <c r="E34" s="54"/>
      <c r="F34" s="65"/>
      <c r="G34" s="55"/>
      <c r="H34" s="130" t="str">
        <f t="shared" si="10"/>
        <v/>
      </c>
      <c r="I34" s="131" t="str">
        <f t="shared" si="0"/>
        <v/>
      </c>
      <c r="J34" s="221"/>
      <c r="L34" s="132">
        <f t="shared" ref="L34:L37" si="12">D34-E34</f>
        <v>0</v>
      </c>
      <c r="M34" s="132">
        <f t="shared" si="11"/>
        <v>0</v>
      </c>
    </row>
    <row r="35" spans="1:13" ht="18" customHeight="1" x14ac:dyDescent="0.2">
      <c r="B35" s="659"/>
      <c r="C35" s="129" t="s">
        <v>159</v>
      </c>
      <c r="D35" s="53"/>
      <c r="E35" s="54"/>
      <c r="F35" s="65"/>
      <c r="G35" s="55"/>
      <c r="H35" s="130" t="str">
        <f t="shared" si="10"/>
        <v/>
      </c>
      <c r="I35" s="131" t="str">
        <f t="shared" si="0"/>
        <v/>
      </c>
      <c r="J35" s="221"/>
      <c r="L35" s="132">
        <f t="shared" si="12"/>
        <v>0</v>
      </c>
      <c r="M35" s="132">
        <f t="shared" si="11"/>
        <v>0</v>
      </c>
    </row>
    <row r="36" spans="1:13" ht="18" customHeight="1" x14ac:dyDescent="0.2">
      <c r="B36" s="659"/>
      <c r="C36" s="129" t="s">
        <v>160</v>
      </c>
      <c r="D36" s="53"/>
      <c r="E36" s="54"/>
      <c r="F36" s="65"/>
      <c r="G36" s="55"/>
      <c r="H36" s="130" t="str">
        <f t="shared" si="10"/>
        <v/>
      </c>
      <c r="I36" s="131" t="str">
        <f t="shared" si="0"/>
        <v/>
      </c>
      <c r="J36" s="221"/>
      <c r="L36" s="132">
        <f t="shared" si="12"/>
        <v>0</v>
      </c>
      <c r="M36" s="132">
        <f t="shared" si="11"/>
        <v>0</v>
      </c>
    </row>
    <row r="37" spans="1:13" ht="18" customHeight="1" x14ac:dyDescent="0.2">
      <c r="B37" s="659"/>
      <c r="C37" s="133" t="s">
        <v>161</v>
      </c>
      <c r="D37" s="56"/>
      <c r="E37" s="57"/>
      <c r="F37" s="66"/>
      <c r="G37" s="58"/>
      <c r="H37" s="134" t="str">
        <f t="shared" si="10"/>
        <v/>
      </c>
      <c r="I37" s="135" t="str">
        <f t="shared" si="0"/>
        <v/>
      </c>
      <c r="J37" s="222"/>
      <c r="L37" s="136">
        <f t="shared" si="12"/>
        <v>0</v>
      </c>
      <c r="M37" s="136">
        <f t="shared" si="11"/>
        <v>0</v>
      </c>
    </row>
    <row r="38" spans="1:13" ht="18" customHeight="1" x14ac:dyDescent="0.2">
      <c r="B38" s="659"/>
      <c r="C38" s="111" t="s">
        <v>152</v>
      </c>
      <c r="D38" s="112">
        <f>SUM(D33:D37)</f>
        <v>0</v>
      </c>
      <c r="E38" s="113">
        <f>SUM(E33:E37)</f>
        <v>0</v>
      </c>
      <c r="F38" s="137"/>
      <c r="G38" s="115">
        <f>SUM(G33:G37)</f>
        <v>0</v>
      </c>
      <c r="H38" s="116"/>
      <c r="I38" s="123"/>
      <c r="J38" s="123"/>
      <c r="L38" s="118">
        <f>SUM(L33:L37)</f>
        <v>0</v>
      </c>
      <c r="M38" s="118">
        <f>SUM(M33:M37)</f>
        <v>0</v>
      </c>
    </row>
    <row r="39" spans="1:13" ht="18" customHeight="1" thickBot="1" x14ac:dyDescent="0.25">
      <c r="B39" s="883" t="s">
        <v>226</v>
      </c>
      <c r="C39" s="884"/>
      <c r="D39" s="52"/>
      <c r="E39" s="59"/>
      <c r="F39" s="137"/>
      <c r="G39" s="125"/>
      <c r="H39" s="130">
        <v>100</v>
      </c>
      <c r="I39" s="131" t="str">
        <f t="shared" ref="I39" si="13">IF(E39="","",IF(E39&gt;=H39,"適","否"))</f>
        <v/>
      </c>
      <c r="J39" s="221"/>
      <c r="L39" s="138">
        <f>D39-E39</f>
        <v>0</v>
      </c>
      <c r="M39" s="139"/>
    </row>
    <row r="40" spans="1:13" ht="18" customHeight="1" x14ac:dyDescent="0.2">
      <c r="B40" s="659" t="s">
        <v>164</v>
      </c>
      <c r="C40" s="709"/>
      <c r="D40" s="52"/>
      <c r="E40" s="124"/>
      <c r="F40" s="137"/>
      <c r="G40" s="125"/>
      <c r="H40" s="126"/>
      <c r="I40" s="126"/>
      <c r="J40" s="126"/>
    </row>
    <row r="41" spans="1:13" ht="18" customHeight="1" x14ac:dyDescent="0.2">
      <c r="B41" s="659" t="s">
        <v>165</v>
      </c>
      <c r="C41" s="709"/>
      <c r="D41" s="52"/>
      <c r="E41" s="124"/>
      <c r="F41" s="137"/>
      <c r="G41" s="125"/>
      <c r="H41" s="126"/>
      <c r="I41" s="126"/>
      <c r="J41" s="126"/>
    </row>
    <row r="42" spans="1:13" ht="18" customHeight="1" x14ac:dyDescent="0.2">
      <c r="B42" s="659" t="s">
        <v>166</v>
      </c>
      <c r="C42" s="709"/>
      <c r="D42" s="52"/>
      <c r="E42" s="124"/>
      <c r="F42" s="137"/>
      <c r="G42" s="125"/>
      <c r="H42" s="126"/>
      <c r="I42" s="126"/>
      <c r="J42" s="126"/>
    </row>
    <row r="43" spans="1:13" ht="18" customHeight="1" x14ac:dyDescent="0.2">
      <c r="B43" s="659" t="s">
        <v>167</v>
      </c>
      <c r="C43" s="709"/>
      <c r="D43" s="52"/>
      <c r="E43" s="124"/>
      <c r="F43" s="137"/>
      <c r="G43" s="125"/>
      <c r="H43" s="126"/>
      <c r="I43" s="126"/>
      <c r="J43" s="126"/>
    </row>
    <row r="44" spans="1:13" ht="18" customHeight="1" thickBot="1" x14ac:dyDescent="0.25">
      <c r="B44" s="659" t="s">
        <v>168</v>
      </c>
      <c r="C44" s="709"/>
      <c r="D44" s="52"/>
      <c r="E44" s="124"/>
      <c r="F44" s="137"/>
      <c r="G44" s="125"/>
      <c r="H44" s="126"/>
      <c r="I44" s="126"/>
      <c r="J44" s="126"/>
    </row>
    <row r="45" spans="1:13" ht="18" customHeight="1" thickTop="1" thickBot="1" x14ac:dyDescent="0.25">
      <c r="B45" s="770" t="s">
        <v>169</v>
      </c>
      <c r="C45" s="900"/>
      <c r="D45" s="49"/>
      <c r="E45" s="140"/>
      <c r="F45" s="141"/>
      <c r="G45" s="142"/>
      <c r="H45" s="143"/>
      <c r="I45" s="143"/>
      <c r="J45" s="143"/>
      <c r="L45" s="144">
        <f>SUM(L11,L14,L17,L26,L32,L38:L39)</f>
        <v>0</v>
      </c>
      <c r="M45" s="145">
        <f>SUM(M11,M14,M17,M26,M32,M38:M39)</f>
        <v>0</v>
      </c>
    </row>
    <row r="46" spans="1:13" ht="18" customHeight="1" thickTop="1" thickBot="1" x14ac:dyDescent="0.25">
      <c r="B46" s="901" t="s">
        <v>170</v>
      </c>
      <c r="C46" s="902"/>
      <c r="D46" s="146">
        <f>SUM(D11,D14,D17,D18:D20,D26,D32,D38,D39:D45)</f>
        <v>0</v>
      </c>
      <c r="E46" s="147"/>
      <c r="F46" s="148"/>
      <c r="G46" s="149"/>
      <c r="H46" s="150"/>
      <c r="I46" s="151"/>
      <c r="J46" s="151"/>
      <c r="L46" s="152"/>
      <c r="M46" s="153">
        <f>M45-M11-M14</f>
        <v>0</v>
      </c>
    </row>
    <row r="47" spans="1:13" ht="13.5" thickTop="1" x14ac:dyDescent="0.2">
      <c r="M47" s="1" t="s">
        <v>233</v>
      </c>
    </row>
    <row r="48" spans="1:13" x14ac:dyDescent="0.2">
      <c r="A48" s="1" t="s">
        <v>171</v>
      </c>
      <c r="M48" s="154" t="s">
        <v>234</v>
      </c>
    </row>
    <row r="49" spans="2:9" ht="6.75" customHeight="1" thickBot="1" x14ac:dyDescent="0.25"/>
    <row r="50" spans="2:9" ht="26.5" thickBot="1" x14ac:dyDescent="0.25">
      <c r="B50" s="894" t="s">
        <v>172</v>
      </c>
      <c r="C50" s="895"/>
      <c r="D50" s="343" t="s">
        <v>173</v>
      </c>
      <c r="E50" s="155" t="s">
        <v>174</v>
      </c>
      <c r="F50" s="156"/>
      <c r="G50" s="17"/>
      <c r="H50" s="216"/>
    </row>
    <row r="51" spans="2:9" ht="18" customHeight="1" x14ac:dyDescent="0.2">
      <c r="B51" s="896" t="s">
        <v>229</v>
      </c>
      <c r="C51" s="897"/>
      <c r="D51" s="60"/>
      <c r="E51" s="157"/>
      <c r="G51" s="17"/>
      <c r="H51" s="17"/>
    </row>
    <row r="52" spans="2:9" ht="18" customHeight="1" thickBot="1" x14ac:dyDescent="0.25">
      <c r="B52" s="898" t="s">
        <v>230</v>
      </c>
      <c r="C52" s="899"/>
      <c r="D52" s="67"/>
      <c r="E52" s="158">
        <f>M46</f>
        <v>0</v>
      </c>
      <c r="F52" s="159"/>
      <c r="G52" s="217"/>
      <c r="H52" s="217"/>
    </row>
    <row r="54" spans="2:9" x14ac:dyDescent="0.2">
      <c r="B54" s="1" t="s">
        <v>311</v>
      </c>
    </row>
    <row r="55" spans="2:9" ht="6.75" customHeight="1" thickBot="1" x14ac:dyDescent="0.25"/>
    <row r="56" spans="2:9" x14ac:dyDescent="0.2">
      <c r="B56" s="885"/>
      <c r="C56" s="886"/>
      <c r="D56" s="886"/>
      <c r="E56" s="886"/>
      <c r="F56" s="886"/>
      <c r="G56" s="886"/>
      <c r="H56" s="886"/>
      <c r="I56" s="887"/>
    </row>
    <row r="57" spans="2:9" x14ac:dyDescent="0.2">
      <c r="B57" s="888"/>
      <c r="C57" s="889"/>
      <c r="D57" s="889"/>
      <c r="E57" s="889"/>
      <c r="F57" s="889"/>
      <c r="G57" s="889"/>
      <c r="H57" s="889"/>
      <c r="I57" s="890"/>
    </row>
    <row r="58" spans="2:9" x14ac:dyDescent="0.2">
      <c r="B58" s="888"/>
      <c r="C58" s="889"/>
      <c r="D58" s="889"/>
      <c r="E58" s="889"/>
      <c r="F58" s="889"/>
      <c r="G58" s="889"/>
      <c r="H58" s="889"/>
      <c r="I58" s="890"/>
    </row>
    <row r="59" spans="2:9" x14ac:dyDescent="0.2">
      <c r="B59" s="888"/>
      <c r="C59" s="889"/>
      <c r="D59" s="889"/>
      <c r="E59" s="889"/>
      <c r="F59" s="889"/>
      <c r="G59" s="889"/>
      <c r="H59" s="889"/>
      <c r="I59" s="890"/>
    </row>
    <row r="60" spans="2:9" x14ac:dyDescent="0.2">
      <c r="B60" s="888"/>
      <c r="C60" s="889"/>
      <c r="D60" s="889"/>
      <c r="E60" s="889"/>
      <c r="F60" s="889"/>
      <c r="G60" s="889"/>
      <c r="H60" s="889"/>
      <c r="I60" s="890"/>
    </row>
    <row r="61" spans="2:9" ht="13.5" thickBot="1" x14ac:dyDescent="0.25">
      <c r="B61" s="891"/>
      <c r="C61" s="892"/>
      <c r="D61" s="892"/>
      <c r="E61" s="892"/>
      <c r="F61" s="892"/>
      <c r="G61" s="892"/>
      <c r="H61" s="892"/>
      <c r="I61" s="893"/>
    </row>
  </sheetData>
  <sheetProtection algorithmName="SHA-512" hashValue="Vzdx4Iz5E3KWfjzrUnlRKsYxKZyy00zsrF/XmOYBSEAiRaQC0Rq/oZJ1ElruB7POaLv9pnDorPnl4zjfFKFscA==" saltValue="jZ5CH6b5gnRMR8pFq4KY1Q==" spinCount="100000" sheet="1" formatCells="0" selectLockedCells="1"/>
  <mergeCells count="34">
    <mergeCell ref="B56:I61"/>
    <mergeCell ref="B50:C50"/>
    <mergeCell ref="B51:C51"/>
    <mergeCell ref="B52:C52"/>
    <mergeCell ref="B41:C41"/>
    <mergeCell ref="B42:C42"/>
    <mergeCell ref="B43:C43"/>
    <mergeCell ref="B44:C44"/>
    <mergeCell ref="B45:C45"/>
    <mergeCell ref="B46:C46"/>
    <mergeCell ref="B40:C40"/>
    <mergeCell ref="L5:L8"/>
    <mergeCell ref="B9:B11"/>
    <mergeCell ref="B12:B14"/>
    <mergeCell ref="B15:B17"/>
    <mergeCell ref="B18:C18"/>
    <mergeCell ref="B19:C19"/>
    <mergeCell ref="B20:C20"/>
    <mergeCell ref="B21:B26"/>
    <mergeCell ref="B27:B32"/>
    <mergeCell ref="B33:B38"/>
    <mergeCell ref="B39:C39"/>
    <mergeCell ref="M5:M8"/>
    <mergeCell ref="F3:I3"/>
    <mergeCell ref="B5:C8"/>
    <mergeCell ref="G5:G8"/>
    <mergeCell ref="H5:H8"/>
    <mergeCell ref="I5:I8"/>
    <mergeCell ref="J6:J8"/>
    <mergeCell ref="D5:E6"/>
    <mergeCell ref="D7:D8"/>
    <mergeCell ref="E7:E8"/>
    <mergeCell ref="F7:F8"/>
    <mergeCell ref="F5:F6"/>
  </mergeCells>
  <phoneticPr fontId="2"/>
  <conditionalFormatting sqref="I9:I10 I12:I13 I15:I16">
    <cfRule type="cellIs" dxfId="3" priority="3" operator="equal">
      <formula>"否"</formula>
    </cfRule>
  </conditionalFormatting>
  <conditionalFormatting sqref="I21:I25">
    <cfRule type="cellIs" dxfId="2" priority="4" operator="equal">
      <formula>"否"</formula>
    </cfRule>
  </conditionalFormatting>
  <conditionalFormatting sqref="I27:I31 I33:I37">
    <cfRule type="cellIs" dxfId="1" priority="2" operator="equal">
      <formula>"否"</formula>
    </cfRule>
  </conditionalFormatting>
  <conditionalFormatting sqref="I39">
    <cfRule type="cellIs" dxfId="0" priority="1" operator="equal">
      <formula>"否"</formula>
    </cfRule>
  </conditionalFormatting>
  <dataValidations count="2">
    <dataValidation type="list" allowBlank="1" showInputMessage="1" showErrorMessage="1" sqref="D51:D52 F9:F10 F12:F13 F15:F16 F21:F25 F27:F31 F33:F37 J15:J16 J9:J10 J12:J13 J21:J25 J27:J31 J33:J37 J39" xr:uid="{00000000-0002-0000-0600-000000000000}">
      <formula1>"○"</formula1>
    </dataValidation>
    <dataValidation type="list" allowBlank="1" showInputMessage="1" showErrorMessage="1" sqref="G52:H52" xr:uid="{00000000-0002-0000-0600-000001000000}">
      <formula1>"耐火,準耐火,その他"</formula1>
    </dataValidation>
  </dataValidations>
  <printOptions horizontalCentered="1"/>
  <pageMargins left="0.59055118110236227" right="0.59055118110236227" top="0.59055118110236227" bottom="0.39370078740157483" header="0.31496062992125984" footer="0.31496062992125984"/>
  <pageSetup paperSize="9" scale="79" orientation="portrait" blackAndWhite="1" r:id="rId1"/>
  <ignoredErrors>
    <ignoredError sqref="C9:C10 C12:C13 C15:C16 C21:C25 C27:C31 C33:C3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21"/>
  <sheetViews>
    <sheetView showGridLines="0" topLeftCell="A4" zoomScaleNormal="100" workbookViewId="0">
      <selection activeCell="J13" sqref="J13:J14"/>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3" style="1" customWidth="1"/>
    <col min="7" max="7" width="1.08984375" style="1" customWidth="1"/>
    <col min="8" max="8" width="3" style="1" customWidth="1"/>
    <col min="9" max="9" width="11.6328125" style="1" bestFit="1" customWidth="1"/>
    <col min="10" max="10" width="27.26953125" style="1" bestFit="1" customWidth="1"/>
    <col min="11" max="11" width="1.08984375" style="1" customWidth="1"/>
    <col min="12" max="12" width="9" style="1"/>
    <col min="13" max="13" width="12.26953125" style="1" customWidth="1"/>
    <col min="14" max="14" width="12.90625" style="1" customWidth="1"/>
    <col min="15" max="16384" width="9" style="1"/>
  </cols>
  <sheetData>
    <row r="3" spans="2:11" ht="67.5" customHeight="1" x14ac:dyDescent="0.2">
      <c r="B3" s="7" t="s">
        <v>40</v>
      </c>
      <c r="C3" s="658" t="s">
        <v>41</v>
      </c>
      <c r="D3" s="658"/>
    </row>
    <row r="4" spans="2:11" ht="33.75" customHeight="1" x14ac:dyDescent="0.2">
      <c r="B4" s="903" t="s">
        <v>39</v>
      </c>
      <c r="C4" s="2" t="s">
        <v>36</v>
      </c>
      <c r="D4" s="2" t="s">
        <v>37</v>
      </c>
    </row>
    <row r="5" spans="2:11" ht="33.75" customHeight="1" x14ac:dyDescent="0.2">
      <c r="B5" s="903"/>
      <c r="C5" s="8" t="s">
        <v>42</v>
      </c>
      <c r="D5" s="2" t="s">
        <v>38</v>
      </c>
    </row>
    <row r="10" spans="2:11" ht="47.25" customHeight="1" x14ac:dyDescent="0.2">
      <c r="F10" s="7" t="s">
        <v>45</v>
      </c>
      <c r="G10" s="499" t="s">
        <v>21</v>
      </c>
      <c r="H10" s="499"/>
      <c r="I10" s="499"/>
      <c r="J10" s="499"/>
      <c r="K10" s="500"/>
    </row>
    <row r="11" spans="2:11" ht="17.25" customHeight="1" x14ac:dyDescent="0.2">
      <c r="F11" s="904" t="s">
        <v>46</v>
      </c>
      <c r="G11" s="906" t="s">
        <v>57</v>
      </c>
      <c r="H11" s="907"/>
      <c r="I11" s="907"/>
      <c r="J11" s="907"/>
      <c r="K11" s="908"/>
    </row>
    <row r="12" spans="2:11" ht="6.75" customHeight="1" x14ac:dyDescent="0.2">
      <c r="F12" s="904"/>
      <c r="G12" s="9"/>
      <c r="K12" s="4"/>
    </row>
    <row r="13" spans="2:11" ht="17.25" customHeight="1" x14ac:dyDescent="0.2">
      <c r="F13" s="904"/>
      <c r="G13" s="9"/>
      <c r="H13" s="658" t="s">
        <v>47</v>
      </c>
      <c r="I13" s="3" t="s">
        <v>48</v>
      </c>
      <c r="J13" s="3" t="s">
        <v>51</v>
      </c>
      <c r="K13" s="4"/>
    </row>
    <row r="14" spans="2:11" ht="17.25" customHeight="1" x14ac:dyDescent="0.2">
      <c r="F14" s="904"/>
      <c r="G14" s="9"/>
      <c r="H14" s="658"/>
      <c r="I14" s="10" t="s">
        <v>49</v>
      </c>
      <c r="J14" s="10" t="s">
        <v>50</v>
      </c>
      <c r="K14" s="4"/>
    </row>
    <row r="15" spans="2:11" ht="17.25" customHeight="1" x14ac:dyDescent="0.2">
      <c r="F15" s="904"/>
      <c r="G15" s="9"/>
      <c r="H15" s="2" t="s">
        <v>52</v>
      </c>
      <c r="I15" s="732" t="s">
        <v>21</v>
      </c>
      <c r="J15" s="500"/>
      <c r="K15" s="4"/>
    </row>
    <row r="16" spans="2:11" ht="6.75" customHeight="1" x14ac:dyDescent="0.2">
      <c r="F16" s="905"/>
      <c r="G16" s="6"/>
      <c r="H16" s="6"/>
      <c r="I16" s="6"/>
      <c r="J16" s="6"/>
      <c r="K16" s="5"/>
    </row>
    <row r="19" spans="13:14" ht="27" customHeight="1" x14ac:dyDescent="0.2">
      <c r="M19" s="2" t="s">
        <v>56</v>
      </c>
      <c r="N19" s="11">
        <f>IF(参考様式３!E24=0,0,IF(参考様式３!E24&lt;=2,330+30*(参考様式３!E24-1),400+80*(参考様式３!E24-3)))</f>
        <v>0</v>
      </c>
    </row>
    <row r="20" spans="13:14" ht="27" customHeight="1" x14ac:dyDescent="0.2">
      <c r="M20" s="2" t="s">
        <v>59</v>
      </c>
      <c r="N20" s="11">
        <f>参考様式３!D21*3.3</f>
        <v>0</v>
      </c>
    </row>
    <row r="21" spans="13:14" ht="27" customHeight="1" x14ac:dyDescent="0.2">
      <c r="M21" s="8" t="s">
        <v>58</v>
      </c>
      <c r="N21" s="11">
        <f>MAX(N19:N20)</f>
        <v>0</v>
      </c>
    </row>
  </sheetData>
  <mergeCells count="7">
    <mergeCell ref="B4:B5"/>
    <mergeCell ref="C3:D3"/>
    <mergeCell ref="H13:H14"/>
    <mergeCell ref="F11:F16"/>
    <mergeCell ref="I15:J15"/>
    <mergeCell ref="G10:K10"/>
    <mergeCell ref="G11:K1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5"/>
  <sheetViews>
    <sheetView view="pageBreakPreview" topLeftCell="A44" zoomScaleNormal="100" zoomScaleSheetLayoutView="100" workbookViewId="0">
      <selection activeCell="F40" sqref="F40"/>
    </sheetView>
  </sheetViews>
  <sheetFormatPr defaultColWidth="9.7265625" defaultRowHeight="22.5" customHeight="1" x14ac:dyDescent="0.2"/>
  <cols>
    <col min="1" max="16384" width="9.7265625" style="1"/>
  </cols>
  <sheetData>
    <row r="1" spans="1:9" ht="22.5" customHeight="1" x14ac:dyDescent="0.2">
      <c r="A1" s="102" t="s">
        <v>345</v>
      </c>
    </row>
    <row r="2" spans="1:9" ht="15" customHeight="1" x14ac:dyDescent="0.2">
      <c r="A2" s="102"/>
    </row>
    <row r="3" spans="1:9" ht="18.75" customHeight="1" x14ac:dyDescent="0.2">
      <c r="E3" s="197" t="s">
        <v>140</v>
      </c>
      <c r="F3" s="863"/>
      <c r="G3" s="864"/>
      <c r="H3" s="864"/>
      <c r="I3" s="865"/>
    </row>
    <row r="4" spans="1:9" ht="18.75" customHeight="1" x14ac:dyDescent="0.2"/>
    <row r="5" spans="1:9" ht="18.75" customHeight="1" thickBot="1" x14ac:dyDescent="0.25">
      <c r="A5" s="1" t="s">
        <v>339</v>
      </c>
    </row>
    <row r="6" spans="1:9" ht="18.75" customHeight="1" thickBot="1" x14ac:dyDescent="0.25">
      <c r="A6" s="347" t="s">
        <v>352</v>
      </c>
      <c r="B6" s="348" t="s">
        <v>353</v>
      </c>
      <c r="C6" s="223"/>
      <c r="D6" s="348" t="s">
        <v>354</v>
      </c>
      <c r="E6" s="223"/>
      <c r="F6" s="348" t="s">
        <v>135</v>
      </c>
      <c r="G6" s="922">
        <f>C6+E6</f>
        <v>0</v>
      </c>
      <c r="H6" s="923"/>
    </row>
    <row r="7" spans="1:9" ht="18.75" customHeight="1" x14ac:dyDescent="0.2">
      <c r="A7" s="780" t="s">
        <v>356</v>
      </c>
      <c r="B7" s="656"/>
      <c r="C7" s="656"/>
      <c r="D7" s="656"/>
      <c r="E7" s="656"/>
      <c r="F7" s="656"/>
      <c r="G7" s="656"/>
      <c r="H7" s="656"/>
      <c r="I7" s="657"/>
    </row>
    <row r="8" spans="1:9" ht="37.5" customHeight="1" x14ac:dyDescent="0.2">
      <c r="A8" s="324" t="s">
        <v>357</v>
      </c>
      <c r="B8" s="918"/>
      <c r="C8" s="918"/>
      <c r="D8" s="918"/>
      <c r="E8" s="918"/>
      <c r="F8" s="918"/>
      <c r="G8" s="918"/>
      <c r="H8" s="918"/>
      <c r="I8" s="919"/>
    </row>
    <row r="9" spans="1:9" ht="37.5" customHeight="1" x14ac:dyDescent="0.2">
      <c r="A9" s="324" t="s">
        <v>358</v>
      </c>
      <c r="B9" s="918"/>
      <c r="C9" s="918"/>
      <c r="D9" s="918"/>
      <c r="E9" s="918"/>
      <c r="F9" s="918"/>
      <c r="G9" s="918"/>
      <c r="H9" s="918"/>
      <c r="I9" s="919"/>
    </row>
    <row r="10" spans="1:9" ht="37.5" customHeight="1" thickBot="1" x14ac:dyDescent="0.25">
      <c r="A10" s="296" t="s">
        <v>359</v>
      </c>
      <c r="B10" s="920"/>
      <c r="C10" s="920"/>
      <c r="D10" s="920"/>
      <c r="E10" s="920"/>
      <c r="F10" s="920"/>
      <c r="G10" s="920"/>
      <c r="H10" s="920"/>
      <c r="I10" s="921"/>
    </row>
    <row r="11" spans="1:9" ht="18.75" customHeight="1" x14ac:dyDescent="0.2"/>
    <row r="12" spans="1:9" ht="18.75" customHeight="1" thickBot="1" x14ac:dyDescent="0.25">
      <c r="A12" s="1" t="s">
        <v>340</v>
      </c>
    </row>
    <row r="13" spans="1:9" ht="18.75" customHeight="1" x14ac:dyDescent="0.2">
      <c r="A13" s="675" t="s">
        <v>291</v>
      </c>
      <c r="B13" s="676"/>
      <c r="C13" s="336" t="s">
        <v>295</v>
      </c>
      <c r="D13" s="336" t="s">
        <v>296</v>
      </c>
      <c r="E13" s="336" t="s">
        <v>297</v>
      </c>
      <c r="F13" s="336" t="s">
        <v>426</v>
      </c>
      <c r="G13" s="336" t="s">
        <v>427</v>
      </c>
      <c r="H13" s="336" t="s">
        <v>428</v>
      </c>
      <c r="I13" s="19" t="s">
        <v>135</v>
      </c>
    </row>
    <row r="14" spans="1:9" ht="35.25" customHeight="1" x14ac:dyDescent="0.2">
      <c r="A14" s="498" t="s">
        <v>338</v>
      </c>
      <c r="B14" s="500"/>
      <c r="C14" s="224"/>
      <c r="D14" s="224"/>
      <c r="E14" s="224"/>
      <c r="F14" s="224"/>
      <c r="G14" s="224"/>
      <c r="H14" s="224"/>
      <c r="I14" s="297"/>
    </row>
    <row r="15" spans="1:9" ht="18.75" customHeight="1" x14ac:dyDescent="0.2">
      <c r="A15" s="498" t="s">
        <v>343</v>
      </c>
      <c r="B15" s="500"/>
      <c r="C15" s="225"/>
      <c r="D15" s="225"/>
      <c r="E15" s="225"/>
      <c r="F15" s="225"/>
      <c r="G15" s="225"/>
      <c r="H15" s="225"/>
      <c r="I15" s="298"/>
    </row>
    <row r="16" spans="1:9" ht="18.75" customHeight="1" x14ac:dyDescent="0.2">
      <c r="A16" s="498" t="s">
        <v>344</v>
      </c>
      <c r="B16" s="500"/>
      <c r="C16" s="226"/>
      <c r="D16" s="226"/>
      <c r="E16" s="226"/>
      <c r="F16" s="226"/>
      <c r="G16" s="226"/>
      <c r="H16" s="226"/>
      <c r="I16" s="298"/>
    </row>
    <row r="17" spans="1:9" ht="18.75" customHeight="1" x14ac:dyDescent="0.2">
      <c r="A17" s="659" t="s">
        <v>293</v>
      </c>
      <c r="B17" s="658"/>
      <c r="C17" s="227"/>
      <c r="D17" s="227"/>
      <c r="E17" s="227"/>
      <c r="F17" s="227"/>
      <c r="G17" s="227"/>
      <c r="H17" s="227"/>
      <c r="I17" s="299">
        <f>IF(SUM(C17:H17)=各室別面積表!D46,各室別面積表!D46,"おかしい")</f>
        <v>0</v>
      </c>
    </row>
    <row r="18" spans="1:9" ht="18.75" customHeight="1" x14ac:dyDescent="0.2">
      <c r="A18" s="659" t="s">
        <v>231</v>
      </c>
      <c r="B18" s="658"/>
      <c r="C18" s="227"/>
      <c r="D18" s="227"/>
      <c r="E18" s="227"/>
      <c r="F18" s="227"/>
      <c r="G18" s="227"/>
      <c r="H18" s="227"/>
      <c r="I18" s="299">
        <f>SUM(C18:H18)</f>
        <v>0</v>
      </c>
    </row>
    <row r="19" spans="1:9" ht="18.75" customHeight="1" thickBot="1" x14ac:dyDescent="0.25">
      <c r="A19" s="802" t="s">
        <v>294</v>
      </c>
      <c r="B19" s="815"/>
      <c r="C19" s="228"/>
      <c r="D19" s="228"/>
      <c r="E19" s="228"/>
      <c r="F19" s="228"/>
      <c r="G19" s="228"/>
      <c r="H19" s="228"/>
      <c r="I19" s="300"/>
    </row>
    <row r="20" spans="1:9" ht="18.75" customHeight="1" x14ac:dyDescent="0.2">
      <c r="A20" s="655" t="s">
        <v>300</v>
      </c>
      <c r="B20" s="656"/>
      <c r="C20" s="656"/>
      <c r="D20" s="656"/>
      <c r="E20" s="656"/>
      <c r="F20" s="656"/>
      <c r="G20" s="656"/>
      <c r="H20" s="656"/>
      <c r="I20" s="657"/>
    </row>
    <row r="21" spans="1:9" ht="18.75" customHeight="1" x14ac:dyDescent="0.2">
      <c r="A21" s="926"/>
      <c r="B21" s="927"/>
      <c r="C21" s="927"/>
      <c r="D21" s="927"/>
      <c r="E21" s="927"/>
      <c r="F21" s="927"/>
      <c r="G21" s="927"/>
      <c r="H21" s="927"/>
      <c r="I21" s="928"/>
    </row>
    <row r="22" spans="1:9" ht="18.75" customHeight="1" x14ac:dyDescent="0.2">
      <c r="A22" s="929"/>
      <c r="B22" s="930"/>
      <c r="C22" s="930"/>
      <c r="D22" s="930"/>
      <c r="E22" s="930"/>
      <c r="F22" s="930"/>
      <c r="G22" s="930"/>
      <c r="H22" s="930"/>
      <c r="I22" s="931"/>
    </row>
    <row r="23" spans="1:9" ht="18.75" customHeight="1" x14ac:dyDescent="0.2">
      <c r="A23" s="929"/>
      <c r="B23" s="930"/>
      <c r="C23" s="930"/>
      <c r="D23" s="930"/>
      <c r="E23" s="930"/>
      <c r="F23" s="930"/>
      <c r="G23" s="930"/>
      <c r="H23" s="930"/>
      <c r="I23" s="931"/>
    </row>
    <row r="24" spans="1:9" ht="18.75" customHeight="1" thickBot="1" x14ac:dyDescent="0.25">
      <c r="A24" s="932"/>
      <c r="B24" s="933"/>
      <c r="C24" s="933"/>
      <c r="D24" s="933"/>
      <c r="E24" s="933"/>
      <c r="F24" s="933"/>
      <c r="G24" s="933"/>
      <c r="H24" s="933"/>
      <c r="I24" s="934"/>
    </row>
    <row r="25" spans="1:9" ht="18.75" customHeight="1" x14ac:dyDescent="0.2">
      <c r="A25" s="780" t="s">
        <v>355</v>
      </c>
      <c r="B25" s="656"/>
      <c r="C25" s="656"/>
      <c r="D25" s="656"/>
      <c r="E25" s="656"/>
      <c r="F25" s="656"/>
      <c r="G25" s="656"/>
      <c r="H25" s="656"/>
      <c r="I25" s="657"/>
    </row>
    <row r="26" spans="1:9" ht="37.5" customHeight="1" x14ac:dyDescent="0.2">
      <c r="A26" s="324" t="s">
        <v>346</v>
      </c>
      <c r="B26" s="918"/>
      <c r="C26" s="918"/>
      <c r="D26" s="918"/>
      <c r="E26" s="918"/>
      <c r="F26" s="918"/>
      <c r="G26" s="918"/>
      <c r="H26" s="918"/>
      <c r="I26" s="919"/>
    </row>
    <row r="27" spans="1:9" ht="37.5" customHeight="1" x14ac:dyDescent="0.2">
      <c r="A27" s="324" t="s">
        <v>347</v>
      </c>
      <c r="B27" s="918"/>
      <c r="C27" s="918"/>
      <c r="D27" s="918"/>
      <c r="E27" s="918"/>
      <c r="F27" s="918"/>
      <c r="G27" s="918"/>
      <c r="H27" s="918"/>
      <c r="I27" s="919"/>
    </row>
    <row r="28" spans="1:9" ht="37.5" customHeight="1" x14ac:dyDescent="0.2">
      <c r="A28" s="324" t="s">
        <v>348</v>
      </c>
      <c r="B28" s="918"/>
      <c r="C28" s="918"/>
      <c r="D28" s="918"/>
      <c r="E28" s="918"/>
      <c r="F28" s="918"/>
      <c r="G28" s="918"/>
      <c r="H28" s="918"/>
      <c r="I28" s="919"/>
    </row>
    <row r="29" spans="1:9" ht="37.5" customHeight="1" x14ac:dyDescent="0.2">
      <c r="A29" s="324" t="s">
        <v>349</v>
      </c>
      <c r="B29" s="918"/>
      <c r="C29" s="918"/>
      <c r="D29" s="918"/>
      <c r="E29" s="918"/>
      <c r="F29" s="918"/>
      <c r="G29" s="918"/>
      <c r="H29" s="918"/>
      <c r="I29" s="919"/>
    </row>
    <row r="30" spans="1:9" ht="37.5" customHeight="1" x14ac:dyDescent="0.2">
      <c r="A30" s="324" t="s">
        <v>350</v>
      </c>
      <c r="B30" s="918"/>
      <c r="C30" s="918"/>
      <c r="D30" s="918"/>
      <c r="E30" s="918"/>
      <c r="F30" s="918"/>
      <c r="G30" s="918"/>
      <c r="H30" s="918"/>
      <c r="I30" s="919"/>
    </row>
    <row r="31" spans="1:9" ht="37.5" customHeight="1" thickBot="1" x14ac:dyDescent="0.25">
      <c r="A31" s="296" t="s">
        <v>351</v>
      </c>
      <c r="B31" s="920"/>
      <c r="C31" s="920"/>
      <c r="D31" s="920"/>
      <c r="E31" s="920"/>
      <c r="F31" s="920"/>
      <c r="G31" s="920"/>
      <c r="H31" s="920"/>
      <c r="I31" s="921"/>
    </row>
    <row r="32" spans="1:9" ht="18.75" customHeight="1" x14ac:dyDescent="0.2"/>
    <row r="33" spans="1:8" ht="18.75" customHeight="1" thickBot="1" x14ac:dyDescent="0.25">
      <c r="A33" s="1" t="s">
        <v>341</v>
      </c>
    </row>
    <row r="34" spans="1:8" ht="18.75" customHeight="1" x14ac:dyDescent="0.2">
      <c r="A34" s="485" t="s">
        <v>291</v>
      </c>
      <c r="B34" s="486"/>
      <c r="C34" s="486"/>
      <c r="D34" s="662"/>
      <c r="E34" s="924" t="s">
        <v>292</v>
      </c>
      <c r="F34" s="418"/>
      <c r="G34" s="418"/>
      <c r="H34" s="925"/>
    </row>
    <row r="35" spans="1:8" ht="27" customHeight="1" x14ac:dyDescent="0.2">
      <c r="A35" s="663"/>
      <c r="B35" s="664"/>
      <c r="C35" s="664"/>
      <c r="D35" s="665"/>
      <c r="E35" s="2" t="s">
        <v>289</v>
      </c>
      <c r="F35" s="2" t="s">
        <v>290</v>
      </c>
      <c r="G35" s="8" t="s">
        <v>298</v>
      </c>
      <c r="H35" s="346" t="s">
        <v>135</v>
      </c>
    </row>
    <row r="36" spans="1:8" ht="18.75" customHeight="1" x14ac:dyDescent="0.2">
      <c r="A36" s="498" t="s">
        <v>18</v>
      </c>
      <c r="B36" s="499"/>
      <c r="C36" s="499"/>
      <c r="D36" s="500"/>
      <c r="E36" s="249"/>
      <c r="F36" s="249"/>
      <c r="G36" s="249"/>
      <c r="H36" s="301">
        <f t="shared" ref="H36:H48" si="0">SUM(E36:G36)</f>
        <v>0</v>
      </c>
    </row>
    <row r="37" spans="1:8" ht="18.75" customHeight="1" x14ac:dyDescent="0.2">
      <c r="A37" s="498" t="s">
        <v>19</v>
      </c>
      <c r="B37" s="499"/>
      <c r="C37" s="499"/>
      <c r="D37" s="500"/>
      <c r="E37" s="249"/>
      <c r="F37" s="249"/>
      <c r="G37" s="249"/>
      <c r="H37" s="301">
        <f t="shared" si="0"/>
        <v>0</v>
      </c>
    </row>
    <row r="38" spans="1:8" ht="18.75" customHeight="1" x14ac:dyDescent="0.2">
      <c r="A38" s="498" t="s">
        <v>71</v>
      </c>
      <c r="B38" s="499"/>
      <c r="C38" s="499"/>
      <c r="D38" s="500"/>
      <c r="E38" s="249"/>
      <c r="F38" s="249"/>
      <c r="G38" s="249"/>
      <c r="H38" s="301">
        <f t="shared" si="0"/>
        <v>0</v>
      </c>
    </row>
    <row r="39" spans="1:8" ht="18.75" customHeight="1" x14ac:dyDescent="0.2">
      <c r="A39" s="498" t="s">
        <v>72</v>
      </c>
      <c r="B39" s="499"/>
      <c r="C39" s="499"/>
      <c r="D39" s="500"/>
      <c r="E39" s="249"/>
      <c r="F39" s="249"/>
      <c r="G39" s="249"/>
      <c r="H39" s="301">
        <f t="shared" si="0"/>
        <v>0</v>
      </c>
    </row>
    <row r="40" spans="1:8" ht="18.75" customHeight="1" x14ac:dyDescent="0.2">
      <c r="A40" s="498" t="s">
        <v>73</v>
      </c>
      <c r="B40" s="499"/>
      <c r="C40" s="499"/>
      <c r="D40" s="500"/>
      <c r="E40" s="249"/>
      <c r="F40" s="249"/>
      <c r="G40" s="249"/>
      <c r="H40" s="301">
        <f t="shared" si="0"/>
        <v>0</v>
      </c>
    </row>
    <row r="41" spans="1:8" ht="27" customHeight="1" x14ac:dyDescent="0.2">
      <c r="A41" s="911" t="s">
        <v>299</v>
      </c>
      <c r="B41" s="912"/>
      <c r="C41" s="912"/>
      <c r="D41" s="913"/>
      <c r="E41" s="249"/>
      <c r="F41" s="249"/>
      <c r="G41" s="249"/>
      <c r="H41" s="301">
        <f t="shared" si="0"/>
        <v>0</v>
      </c>
    </row>
    <row r="42" spans="1:8" ht="18.75" customHeight="1" x14ac:dyDescent="0.2">
      <c r="A42" s="498" t="s">
        <v>74</v>
      </c>
      <c r="B42" s="499"/>
      <c r="C42" s="499"/>
      <c r="D42" s="500"/>
      <c r="E42" s="249"/>
      <c r="F42" s="249"/>
      <c r="G42" s="249"/>
      <c r="H42" s="301">
        <f t="shared" si="0"/>
        <v>0</v>
      </c>
    </row>
    <row r="43" spans="1:8" ht="18.75" customHeight="1" x14ac:dyDescent="0.2">
      <c r="A43" s="498" t="s">
        <v>75</v>
      </c>
      <c r="B43" s="499"/>
      <c r="C43" s="499"/>
      <c r="D43" s="500"/>
      <c r="E43" s="249"/>
      <c r="F43" s="249"/>
      <c r="G43" s="249"/>
      <c r="H43" s="301">
        <f t="shared" si="0"/>
        <v>0</v>
      </c>
    </row>
    <row r="44" spans="1:8" ht="18.75" customHeight="1" x14ac:dyDescent="0.2">
      <c r="A44" s="498" t="s">
        <v>76</v>
      </c>
      <c r="B44" s="499"/>
      <c r="C44" s="499"/>
      <c r="D44" s="500"/>
      <c r="E44" s="249"/>
      <c r="F44" s="249"/>
      <c r="G44" s="249"/>
      <c r="H44" s="301">
        <f t="shared" si="0"/>
        <v>0</v>
      </c>
    </row>
    <row r="45" spans="1:8" ht="18.75" customHeight="1" x14ac:dyDescent="0.2">
      <c r="A45" s="498" t="s">
        <v>77</v>
      </c>
      <c r="B45" s="499"/>
      <c r="C45" s="499"/>
      <c r="D45" s="500"/>
      <c r="E45" s="249"/>
      <c r="F45" s="249"/>
      <c r="G45" s="249"/>
      <c r="H45" s="301">
        <f t="shared" si="0"/>
        <v>0</v>
      </c>
    </row>
    <row r="46" spans="1:8" ht="18.75" customHeight="1" x14ac:dyDescent="0.2">
      <c r="A46" s="498" t="s">
        <v>166</v>
      </c>
      <c r="B46" s="499"/>
      <c r="C46" s="499"/>
      <c r="D46" s="500"/>
      <c r="E46" s="249"/>
      <c r="F46" s="249"/>
      <c r="G46" s="249"/>
      <c r="H46" s="301">
        <f t="shared" si="0"/>
        <v>0</v>
      </c>
    </row>
    <row r="47" spans="1:8" ht="18.75" hidden="1" customHeight="1" x14ac:dyDescent="0.2">
      <c r="A47" s="659"/>
      <c r="B47" s="658"/>
      <c r="C47" s="658"/>
      <c r="D47" s="2"/>
      <c r="E47" s="249"/>
      <c r="F47" s="249"/>
      <c r="G47" s="249"/>
      <c r="H47" s="301">
        <f t="shared" si="0"/>
        <v>0</v>
      </c>
    </row>
    <row r="48" spans="1:8" ht="18.75" customHeight="1" thickBot="1" x14ac:dyDescent="0.25">
      <c r="A48" s="917" t="s">
        <v>79</v>
      </c>
      <c r="B48" s="653"/>
      <c r="C48" s="653"/>
      <c r="D48" s="654"/>
      <c r="E48" s="229"/>
      <c r="F48" s="229"/>
      <c r="G48" s="229"/>
      <c r="H48" s="302">
        <f t="shared" si="0"/>
        <v>0</v>
      </c>
    </row>
    <row r="49" spans="1:9" ht="18.75" customHeight="1" x14ac:dyDescent="0.2"/>
    <row r="50" spans="1:9" ht="18.75" customHeight="1" thickBot="1" x14ac:dyDescent="0.25">
      <c r="A50" s="1" t="s">
        <v>342</v>
      </c>
    </row>
    <row r="51" spans="1:9" ht="18.75" customHeight="1" thickBot="1" x14ac:dyDescent="0.25">
      <c r="A51" s="894" t="s">
        <v>433</v>
      </c>
      <c r="B51" s="914"/>
      <c r="C51" s="914"/>
      <c r="D51" s="915"/>
      <c r="E51" s="916"/>
    </row>
    <row r="52" spans="1:9" ht="18.75" customHeight="1" thickBot="1" x14ac:dyDescent="0.25">
      <c r="A52" s="1" t="s">
        <v>430</v>
      </c>
    </row>
    <row r="53" spans="1:9" ht="18.75" customHeight="1" x14ac:dyDescent="0.2">
      <c r="A53" s="675" t="s">
        <v>301</v>
      </c>
      <c r="B53" s="676"/>
      <c r="C53" s="676"/>
      <c r="D53" s="947"/>
      <c r="E53" s="948"/>
      <c r="H53" s="953" t="s">
        <v>429</v>
      </c>
      <c r="I53" s="954"/>
    </row>
    <row r="54" spans="1:9" ht="18.75" customHeight="1" thickBot="1" x14ac:dyDescent="0.25">
      <c r="A54" s="944" t="s">
        <v>431</v>
      </c>
      <c r="B54" s="945"/>
      <c r="C54" s="946"/>
      <c r="D54" s="949"/>
      <c r="E54" s="950"/>
      <c r="H54" s="951">
        <f>D51+D53</f>
        <v>0</v>
      </c>
      <c r="I54" s="952"/>
    </row>
    <row r="55" spans="1:9" ht="18.75" customHeight="1" thickBot="1" x14ac:dyDescent="0.25">
      <c r="A55" s="1" t="s">
        <v>303</v>
      </c>
    </row>
    <row r="56" spans="1:9" ht="18.75" customHeight="1" x14ac:dyDescent="0.2">
      <c r="A56" s="935"/>
      <c r="B56" s="936"/>
      <c r="C56" s="936"/>
      <c r="D56" s="936"/>
      <c r="E56" s="936"/>
      <c r="F56" s="936"/>
      <c r="G56" s="936"/>
      <c r="H56" s="936"/>
      <c r="I56" s="937"/>
    </row>
    <row r="57" spans="1:9" ht="18.75" customHeight="1" x14ac:dyDescent="0.2">
      <c r="A57" s="938"/>
      <c r="B57" s="939"/>
      <c r="C57" s="939"/>
      <c r="D57" s="939"/>
      <c r="E57" s="939"/>
      <c r="F57" s="939"/>
      <c r="G57" s="939"/>
      <c r="H57" s="939"/>
      <c r="I57" s="940"/>
    </row>
    <row r="58" spans="1:9" ht="18.75" customHeight="1" x14ac:dyDescent="0.2">
      <c r="A58" s="938"/>
      <c r="B58" s="939"/>
      <c r="C58" s="939"/>
      <c r="D58" s="939"/>
      <c r="E58" s="939"/>
      <c r="F58" s="939"/>
      <c r="G58" s="939"/>
      <c r="H58" s="939"/>
      <c r="I58" s="940"/>
    </row>
    <row r="59" spans="1:9" ht="18.75" customHeight="1" x14ac:dyDescent="0.2">
      <c r="A59" s="938"/>
      <c r="B59" s="939"/>
      <c r="C59" s="939"/>
      <c r="D59" s="939"/>
      <c r="E59" s="939"/>
      <c r="F59" s="939"/>
      <c r="G59" s="939"/>
      <c r="H59" s="939"/>
      <c r="I59" s="940"/>
    </row>
    <row r="60" spans="1:9" ht="18.75" customHeight="1" x14ac:dyDescent="0.2">
      <c r="A60" s="938"/>
      <c r="B60" s="939"/>
      <c r="C60" s="939"/>
      <c r="D60" s="939"/>
      <c r="E60" s="939"/>
      <c r="F60" s="939"/>
      <c r="G60" s="939"/>
      <c r="H60" s="939"/>
      <c r="I60" s="940"/>
    </row>
    <row r="61" spans="1:9" ht="18.75" customHeight="1" thickBot="1" x14ac:dyDescent="0.25">
      <c r="A61" s="941"/>
      <c r="B61" s="942"/>
      <c r="C61" s="942"/>
      <c r="D61" s="942"/>
      <c r="E61" s="942"/>
      <c r="F61" s="942"/>
      <c r="G61" s="942"/>
      <c r="H61" s="942"/>
      <c r="I61" s="943"/>
    </row>
    <row r="62" spans="1:9" ht="18.75" customHeight="1" x14ac:dyDescent="0.2"/>
    <row r="63" spans="1:9" ht="18.75" customHeight="1" thickBot="1" x14ac:dyDescent="0.25">
      <c r="A63" s="1" t="s">
        <v>407</v>
      </c>
    </row>
    <row r="64" spans="1:9" ht="18.75" customHeight="1" x14ac:dyDescent="0.2">
      <c r="A64" s="675" t="s">
        <v>399</v>
      </c>
      <c r="B64" s="676"/>
      <c r="C64" s="676"/>
      <c r="D64" s="676"/>
      <c r="E64" s="676"/>
      <c r="F64" s="676"/>
      <c r="G64" s="676"/>
      <c r="H64" s="676"/>
      <c r="I64" s="200" t="s">
        <v>405</v>
      </c>
    </row>
    <row r="65" spans="1:9" ht="22.5" customHeight="1" x14ac:dyDescent="0.2">
      <c r="A65" s="677" t="s">
        <v>371</v>
      </c>
      <c r="B65" s="678"/>
      <c r="C65" s="678"/>
      <c r="D65" s="678"/>
      <c r="E65" s="678"/>
      <c r="F65" s="678"/>
      <c r="G65" s="678"/>
      <c r="H65" s="678"/>
      <c r="I65" s="201"/>
    </row>
    <row r="66" spans="1:9" ht="22.5" customHeight="1" thickBot="1" x14ac:dyDescent="0.25">
      <c r="A66" s="909" t="s">
        <v>408</v>
      </c>
      <c r="B66" s="910"/>
      <c r="C66" s="910"/>
      <c r="D66" s="910"/>
      <c r="E66" s="910"/>
      <c r="F66" s="910"/>
      <c r="G66" s="910"/>
      <c r="H66" s="910"/>
      <c r="I66" s="202"/>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ZynC+1KR2L+hfnDJhQuWIS3WouJs/Xq6koDLDKPaJzIDBDrg7PZaCiIprvf1J17qxE99ys8iT57/H660kkb1uA==" saltValue="XssRntM1/WDMIvm3Et50Pg==" spinCount="100000" sheet="1" formatCells="0" selectLockedCells="1"/>
  <mergeCells count="49">
    <mergeCell ref="A44:D44"/>
    <mergeCell ref="A43:D43"/>
    <mergeCell ref="A56:I61"/>
    <mergeCell ref="A53:C53"/>
    <mergeCell ref="A54:C54"/>
    <mergeCell ref="D53:E53"/>
    <mergeCell ref="D54:E54"/>
    <mergeCell ref="H54:I54"/>
    <mergeCell ref="H53:I53"/>
    <mergeCell ref="A13:B13"/>
    <mergeCell ref="A15:B15"/>
    <mergeCell ref="A16:B16"/>
    <mergeCell ref="A25:I25"/>
    <mergeCell ref="E34:H34"/>
    <mergeCell ref="A34:D35"/>
    <mergeCell ref="A21:I24"/>
    <mergeCell ref="A20:I20"/>
    <mergeCell ref="F3:I3"/>
    <mergeCell ref="B26:I26"/>
    <mergeCell ref="B29:I29"/>
    <mergeCell ref="B30:I30"/>
    <mergeCell ref="B31:I31"/>
    <mergeCell ref="B27:I27"/>
    <mergeCell ref="B28:I28"/>
    <mergeCell ref="G6:H6"/>
    <mergeCell ref="A7:I7"/>
    <mergeCell ref="B8:I8"/>
    <mergeCell ref="B9:I9"/>
    <mergeCell ref="B10:I10"/>
    <mergeCell ref="A17:B17"/>
    <mergeCell ref="A14:B14"/>
    <mergeCell ref="A18:B18"/>
    <mergeCell ref="A19:B19"/>
    <mergeCell ref="A64:H64"/>
    <mergeCell ref="A65:H65"/>
    <mergeCell ref="A66:H66"/>
    <mergeCell ref="A37:D37"/>
    <mergeCell ref="A36:D36"/>
    <mergeCell ref="A42:D42"/>
    <mergeCell ref="A41:D41"/>
    <mergeCell ref="A40:D40"/>
    <mergeCell ref="A39:D39"/>
    <mergeCell ref="A38:D38"/>
    <mergeCell ref="A51:C51"/>
    <mergeCell ref="D51:E51"/>
    <mergeCell ref="A48:D48"/>
    <mergeCell ref="A46:D46"/>
    <mergeCell ref="A47:C47"/>
    <mergeCell ref="A45:D45"/>
  </mergeCells>
  <phoneticPr fontId="2"/>
  <dataValidations count="3">
    <dataValidation type="list" allowBlank="1" showInputMessage="1" showErrorMessage="1" sqref="C19:H19" xr:uid="{00000000-0002-0000-0800-000000000000}">
      <formula1>"耐火,準耐火,その他"</formula1>
    </dataValidation>
    <dataValidation type="list" allowBlank="1" showInputMessage="1" showErrorMessage="1" sqref="C16:H16" xr:uid="{00000000-0002-0000-0800-000001000000}">
      <formula1>"自己所有,その他"</formula1>
    </dataValidation>
    <dataValidation type="list" allowBlank="1" showInputMessage="1" showErrorMessage="1" sqref="I65:I66" xr:uid="{00000000-0002-0000-0800-000002000000}">
      <formula1>"○,×"</formula1>
    </dataValidation>
  </dataValidations>
  <pageMargins left="0.70866141732283472" right="0.70866141732283472" top="0.74803149606299213" bottom="0.74803149606299213" header="0.31496062992125984" footer="0.31496062992125984"/>
  <pageSetup paperSize="9" scale="97"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view="pageBreakPreview" zoomScaleNormal="100" zoomScaleSheetLayoutView="100" workbookViewId="0">
      <selection activeCell="C20" sqref="C20"/>
    </sheetView>
  </sheetViews>
  <sheetFormatPr defaultColWidth="9" defaultRowHeight="13" x14ac:dyDescent="0.2"/>
  <cols>
    <col min="1" max="1" width="25.90625" customWidth="1"/>
    <col min="2" max="2" width="20.90625" customWidth="1"/>
    <col min="3" max="3" width="12.90625" customWidth="1"/>
    <col min="4" max="4" width="13" customWidth="1"/>
    <col min="5" max="5" width="15.7265625" customWidth="1"/>
  </cols>
  <sheetData>
    <row r="1" spans="1:5" ht="16.5" x14ac:dyDescent="0.2">
      <c r="A1" s="216" t="s">
        <v>302</v>
      </c>
    </row>
    <row r="4" spans="1:5" x14ac:dyDescent="0.2">
      <c r="A4" t="s">
        <v>277</v>
      </c>
    </row>
    <row r="5" spans="1:5" x14ac:dyDescent="0.2">
      <c r="A5" s="350" t="s">
        <v>278</v>
      </c>
      <c r="B5" s="350" t="s">
        <v>206</v>
      </c>
      <c r="C5" s="350" t="s">
        <v>207</v>
      </c>
      <c r="D5" s="363" t="s">
        <v>314</v>
      </c>
      <c r="E5" s="350" t="s">
        <v>108</v>
      </c>
    </row>
    <row r="6" spans="1:5" x14ac:dyDescent="0.2">
      <c r="A6" s="364" t="s">
        <v>279</v>
      </c>
      <c r="B6" s="365"/>
      <c r="C6" s="238"/>
      <c r="D6" s="242">
        <f>ROUND(SUM(参考様式１!C8:C11)/20,2)</f>
        <v>0</v>
      </c>
      <c r="E6" s="237"/>
    </row>
    <row r="7" spans="1:5" x14ac:dyDescent="0.2">
      <c r="A7" s="364" t="s">
        <v>280</v>
      </c>
      <c r="B7" s="365"/>
      <c r="C7" s="238"/>
      <c r="D7" s="242">
        <f>ROUND(SUM(参考様式１!C8:C11)/40,2)</f>
        <v>0</v>
      </c>
      <c r="E7" s="237"/>
    </row>
    <row r="8" spans="1:5" x14ac:dyDescent="0.2">
      <c r="A8" s="364" t="s">
        <v>281</v>
      </c>
      <c r="B8" s="365"/>
      <c r="C8" s="238"/>
      <c r="D8" s="365"/>
      <c r="E8" s="237"/>
    </row>
    <row r="9" spans="1:5" x14ac:dyDescent="0.2">
      <c r="A9" s="364" t="s">
        <v>282</v>
      </c>
      <c r="B9" s="365"/>
      <c r="C9" s="238"/>
      <c r="D9" s="365"/>
      <c r="E9" s="237"/>
    </row>
    <row r="10" spans="1:5" x14ac:dyDescent="0.2">
      <c r="A10" s="364" t="s">
        <v>283</v>
      </c>
      <c r="B10" s="365"/>
      <c r="C10" s="238"/>
      <c r="D10" s="365"/>
      <c r="E10" s="237"/>
    </row>
    <row r="11" spans="1:5" x14ac:dyDescent="0.2">
      <c r="A11" s="292"/>
      <c r="B11" s="292"/>
      <c r="C11" s="366"/>
      <c r="D11" s="292"/>
      <c r="E11" s="292"/>
    </row>
    <row r="12" spans="1:5" x14ac:dyDescent="0.2">
      <c r="A12" s="292" t="s">
        <v>457</v>
      </c>
      <c r="B12" s="292"/>
      <c r="C12" s="366"/>
      <c r="D12" s="292"/>
      <c r="E12" s="292"/>
    </row>
    <row r="13" spans="1:5" ht="7.5" customHeight="1" x14ac:dyDescent="0.2">
      <c r="A13" s="292"/>
      <c r="B13" s="292"/>
      <c r="C13" s="366"/>
      <c r="D13" s="292"/>
      <c r="E13" s="292"/>
    </row>
    <row r="14" spans="1:5" x14ac:dyDescent="0.2">
      <c r="A14" s="239"/>
      <c r="B14" s="239"/>
      <c r="C14" s="366"/>
      <c r="D14" s="292"/>
      <c r="E14" s="292"/>
    </row>
    <row r="15" spans="1:5" ht="7.5" customHeight="1" x14ac:dyDescent="0.2">
      <c r="A15" s="292"/>
      <c r="B15" s="292"/>
      <c r="C15" s="366"/>
      <c r="D15" s="292"/>
      <c r="E15" s="292"/>
    </row>
    <row r="17" spans="1:5" x14ac:dyDescent="0.2">
      <c r="A17" t="s">
        <v>284</v>
      </c>
    </row>
    <row r="18" spans="1:5" x14ac:dyDescent="0.2">
      <c r="A18" s="350" t="s">
        <v>205</v>
      </c>
      <c r="B18" s="350" t="s">
        <v>206</v>
      </c>
      <c r="C18" s="350" t="s">
        <v>207</v>
      </c>
      <c r="D18" s="350" t="s">
        <v>208</v>
      </c>
      <c r="E18" s="350" t="s">
        <v>209</v>
      </c>
    </row>
    <row r="19" spans="1:5" x14ac:dyDescent="0.2">
      <c r="A19" s="237" t="s">
        <v>285</v>
      </c>
      <c r="B19" s="240"/>
      <c r="C19" s="241"/>
      <c r="D19" s="240"/>
      <c r="E19" s="240"/>
    </row>
    <row r="20" spans="1:5" x14ac:dyDescent="0.2">
      <c r="A20" s="237" t="s">
        <v>210</v>
      </c>
      <c r="B20" s="240"/>
      <c r="C20" s="241"/>
      <c r="D20" s="240"/>
      <c r="E20" s="240"/>
    </row>
    <row r="21" spans="1:5" x14ac:dyDescent="0.2">
      <c r="A21" s="237" t="s">
        <v>211</v>
      </c>
      <c r="B21" s="240"/>
      <c r="C21" s="241"/>
      <c r="D21" s="240"/>
      <c r="E21" s="240"/>
    </row>
    <row r="22" spans="1:5" x14ac:dyDescent="0.2">
      <c r="A22" s="237" t="s">
        <v>212</v>
      </c>
      <c r="B22" s="240"/>
      <c r="C22" s="241"/>
      <c r="D22" s="240"/>
      <c r="E22" s="240"/>
    </row>
    <row r="24" spans="1:5" x14ac:dyDescent="0.2">
      <c r="A24" t="s">
        <v>415</v>
      </c>
    </row>
    <row r="25" spans="1:5" x14ac:dyDescent="0.2">
      <c r="A25" s="350" t="s">
        <v>205</v>
      </c>
      <c r="B25" s="350" t="s">
        <v>206</v>
      </c>
      <c r="C25" s="350" t="s">
        <v>207</v>
      </c>
      <c r="D25" s="350" t="s">
        <v>208</v>
      </c>
      <c r="E25" s="350" t="s">
        <v>209</v>
      </c>
    </row>
    <row r="26" spans="1:5" x14ac:dyDescent="0.2">
      <c r="A26" s="237"/>
      <c r="B26" s="237"/>
      <c r="C26" s="238"/>
      <c r="D26" s="237"/>
      <c r="E26" s="237"/>
    </row>
    <row r="27" spans="1:5" x14ac:dyDescent="0.2">
      <c r="A27" s="237"/>
      <c r="B27" s="237"/>
      <c r="C27" s="238"/>
      <c r="D27" s="237"/>
      <c r="E27" s="237"/>
    </row>
    <row r="28" spans="1:5" x14ac:dyDescent="0.2">
      <c r="A28" s="237"/>
      <c r="B28" s="237"/>
      <c r="C28" s="238"/>
      <c r="D28" s="237"/>
      <c r="E28" s="237"/>
    </row>
    <row r="29" spans="1:5" x14ac:dyDescent="0.2">
      <c r="A29" s="237"/>
      <c r="B29" s="237"/>
      <c r="C29" s="238"/>
      <c r="D29" s="237"/>
      <c r="E29" s="237"/>
    </row>
    <row r="30" spans="1:5" x14ac:dyDescent="0.2">
      <c r="A30" s="237"/>
      <c r="B30" s="237"/>
      <c r="C30" s="238"/>
      <c r="D30" s="237"/>
      <c r="E30" s="237"/>
    </row>
    <row r="31" spans="1:5" x14ac:dyDescent="0.2">
      <c r="C31" s="352"/>
    </row>
    <row r="32" spans="1:5" x14ac:dyDescent="0.2">
      <c r="A32" t="s">
        <v>416</v>
      </c>
    </row>
    <row r="33" spans="1:5" x14ac:dyDescent="0.2">
      <c r="A33" s="350" t="s">
        <v>205</v>
      </c>
      <c r="B33" s="350" t="s">
        <v>206</v>
      </c>
      <c r="C33" s="350" t="s">
        <v>207</v>
      </c>
      <c r="D33" s="350" t="s">
        <v>208</v>
      </c>
      <c r="E33" s="350" t="s">
        <v>209</v>
      </c>
    </row>
    <row r="34" spans="1:5" x14ac:dyDescent="0.2">
      <c r="A34" s="237"/>
      <c r="B34" s="237"/>
      <c r="C34" s="238"/>
      <c r="D34" s="237"/>
      <c r="E34" s="237"/>
    </row>
    <row r="35" spans="1:5" x14ac:dyDescent="0.2">
      <c r="A35" s="237"/>
      <c r="B35" s="237"/>
      <c r="C35" s="238"/>
      <c r="D35" s="237"/>
      <c r="E35" s="237"/>
    </row>
    <row r="36" spans="1:5" x14ac:dyDescent="0.2">
      <c r="A36" s="237"/>
      <c r="B36" s="237"/>
      <c r="C36" s="238"/>
      <c r="D36" s="237"/>
      <c r="E36" s="237"/>
    </row>
    <row r="37" spans="1:5" x14ac:dyDescent="0.2">
      <c r="A37" s="237"/>
      <c r="B37" s="237"/>
      <c r="C37" s="238"/>
      <c r="D37" s="237"/>
      <c r="E37" s="237"/>
    </row>
    <row r="38" spans="1:5" x14ac:dyDescent="0.2">
      <c r="A38" s="237"/>
      <c r="B38" s="237"/>
      <c r="C38" s="238"/>
      <c r="D38" s="237"/>
      <c r="E38" s="237"/>
    </row>
    <row r="40" spans="1:5" x14ac:dyDescent="0.2">
      <c r="A40" t="s">
        <v>417</v>
      </c>
    </row>
    <row r="41" spans="1:5" x14ac:dyDescent="0.2">
      <c r="A41" s="350" t="s">
        <v>205</v>
      </c>
      <c r="B41" s="350" t="s">
        <v>206</v>
      </c>
      <c r="C41" s="350" t="s">
        <v>207</v>
      </c>
      <c r="D41" s="350" t="s">
        <v>208</v>
      </c>
      <c r="E41" s="350" t="s">
        <v>209</v>
      </c>
    </row>
    <row r="42" spans="1:5" x14ac:dyDescent="0.2">
      <c r="A42" s="238"/>
      <c r="B42" s="238"/>
      <c r="C42" s="238"/>
      <c r="D42" s="238"/>
      <c r="E42" s="238"/>
    </row>
    <row r="43" spans="1:5" x14ac:dyDescent="0.2">
      <c r="A43" s="237"/>
      <c r="B43" s="237"/>
      <c r="C43" s="238"/>
      <c r="D43" s="237"/>
      <c r="E43" s="237"/>
    </row>
    <row r="44" spans="1:5" x14ac:dyDescent="0.2">
      <c r="A44" s="237"/>
      <c r="B44" s="237"/>
      <c r="C44" s="238"/>
      <c r="D44" s="237"/>
      <c r="E44" s="237"/>
    </row>
    <row r="45" spans="1:5" x14ac:dyDescent="0.2">
      <c r="A45" s="237"/>
      <c r="B45" s="237"/>
      <c r="C45" s="238"/>
      <c r="D45" s="237"/>
      <c r="E45" s="237"/>
    </row>
    <row r="46" spans="1:5" x14ac:dyDescent="0.2">
      <c r="A46" s="237"/>
      <c r="B46" s="237"/>
      <c r="C46" s="238"/>
      <c r="D46" s="237"/>
      <c r="E46" s="237"/>
    </row>
    <row r="48" spans="1:5" x14ac:dyDescent="0.2">
      <c r="A48" t="s">
        <v>418</v>
      </c>
    </row>
    <row r="49" spans="1:5" x14ac:dyDescent="0.2">
      <c r="A49" s="350" t="s">
        <v>205</v>
      </c>
      <c r="B49" s="350" t="s">
        <v>206</v>
      </c>
      <c r="C49" s="350" t="s">
        <v>207</v>
      </c>
      <c r="D49" s="350" t="s">
        <v>208</v>
      </c>
      <c r="E49" s="350" t="s">
        <v>209</v>
      </c>
    </row>
    <row r="50" spans="1:5" x14ac:dyDescent="0.2">
      <c r="A50" s="237"/>
      <c r="B50" s="237"/>
      <c r="C50" s="238"/>
      <c r="D50" s="237"/>
      <c r="E50" s="237"/>
    </row>
    <row r="51" spans="1:5" x14ac:dyDescent="0.2">
      <c r="A51" s="237"/>
      <c r="B51" s="237"/>
      <c r="C51" s="238"/>
      <c r="D51" s="237"/>
      <c r="E51" s="237"/>
    </row>
    <row r="52" spans="1:5" x14ac:dyDescent="0.2">
      <c r="A52" s="237"/>
      <c r="B52" s="237"/>
      <c r="C52" s="238"/>
      <c r="D52" s="237"/>
      <c r="E52" s="237"/>
    </row>
    <row r="53" spans="1:5" x14ac:dyDescent="0.2">
      <c r="A53" s="237"/>
      <c r="B53" s="237"/>
      <c r="C53" s="238"/>
      <c r="D53" s="237"/>
      <c r="E53" s="237"/>
    </row>
    <row r="54" spans="1:5" x14ac:dyDescent="0.2">
      <c r="A54" s="237"/>
      <c r="B54" s="237"/>
      <c r="C54" s="238"/>
      <c r="D54" s="237"/>
      <c r="E54" s="237"/>
    </row>
    <row r="56" spans="1:5" x14ac:dyDescent="0.2">
      <c r="A56" t="s">
        <v>213</v>
      </c>
    </row>
  </sheetData>
  <sheetProtection algorithmName="SHA-512" hashValue="K/H5tntvv8UQbmljSqWp3PvE7cVmH8INRQLJEUqDgy8gSQnRya1mvH2KBry9oW2trm0oPR5M3gz8ENKqs8YoSw==" saltValue="9toAPShSssrW9vqWdtCYpQ==" spinCount="100000" sheet="1" objects="1" scenarios="1"/>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279400</xdr:colOff>
                    <xdr:row>12</xdr:row>
                    <xdr:rowOff>57150</xdr:rowOff>
                  </from>
                  <to>
                    <xdr:col>0</xdr:col>
                    <xdr:colOff>1746250</xdr:colOff>
                    <xdr:row>14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107950</xdr:colOff>
                    <xdr:row>12</xdr:row>
                    <xdr:rowOff>50800</xdr:rowOff>
                  </from>
                  <to>
                    <xdr:col>1</xdr:col>
                    <xdr:colOff>1581150</xdr:colOff>
                    <xdr:row>14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参考様式１</vt:lpstr>
      <vt:lpstr>参考様式２</vt:lpstr>
      <vt:lpstr>園長経歴</vt:lpstr>
      <vt:lpstr>学級担任</vt:lpstr>
      <vt:lpstr>参考様式３</vt:lpstr>
      <vt:lpstr>各室別面積表</vt:lpstr>
      <vt:lpstr>Sheet2</vt:lpstr>
      <vt:lpstr>各室等の状況</vt:lpstr>
      <vt:lpstr>設備の概要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lpstr>設備の概要!Print_Area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2023-04-21T07:29:06Z</cp:lastPrinted>
  <dcterms:created xsi:type="dcterms:W3CDTF">2014-09-08T00:05:04Z</dcterms:created>
  <dcterms:modified xsi:type="dcterms:W3CDTF">2026-04-08T08:38:48Z</dcterms:modified>
</cp:coreProperties>
</file>