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87-420こども育成班\旧 こども園係\10_認定こども園認可・認定事務\R07\01市町通知\認可・認定手続通知等\"/>
    </mc:Choice>
  </mc:AlternateContent>
  <xr:revisionPtr revIDLastSave="0" documentId="8_{158CA68B-5938-43A9-BBE3-F4B530AFD148}" xr6:coauthVersionLast="47" xr6:coauthVersionMax="47" xr10:uidLastSave="{00000000-0000-0000-0000-000000000000}"/>
  <bookViews>
    <workbookView xWindow="28680" yWindow="-120" windowWidth="29040" windowHeight="15720" activeTab="2" xr2:uid="{00000000-000D-0000-FFFF-FFFF00000000}"/>
  </bookViews>
  <sheets>
    <sheet name="様式第１号の２" sheetId="5" r:id="rId1"/>
    <sheet name="参考様式１" sheetId="3" r:id="rId2"/>
    <sheet name="参考様式２" sheetId="4" r:id="rId3"/>
    <sheet name="園長経歴" sheetId="8" r:id="rId4"/>
    <sheet name="学級担任" sheetId="9" r:id="rId5"/>
    <sheet name="参考様式３" sheetId="1" r:id="rId6"/>
    <sheet name="Sheet2" sheetId="2" state="hidden" r:id="rId7"/>
    <sheet name="各室別面積表" sheetId="6" r:id="rId8"/>
    <sheet name="各室等の状況" sheetId="10" r:id="rId9"/>
    <sheet name="運営の状況" sheetId="11" r:id="rId10"/>
  </sheets>
  <definedNames>
    <definedName name="_xlnm.Print_Area" localSheetId="9">運営の状況!$A$1:$V$110</definedName>
    <definedName name="_xlnm.Print_Area" localSheetId="3">園長経歴!$A$1:$N$45</definedName>
    <definedName name="_xlnm.Print_Area" localSheetId="7">各室別面積表!$A$1:$J$65</definedName>
    <definedName name="_xlnm.Print_Area" localSheetId="4">学級担任!$A$1:$I$72</definedName>
    <definedName name="_xlnm.Print_Area" localSheetId="1">参考様式１!$A$1:$P$12</definedName>
    <definedName name="_xlnm.Print_Area" localSheetId="2">参考様式２!$A$1:$S$73</definedName>
    <definedName name="_xlnm.Print_Area" localSheetId="5">参考様式３!$A$1:$Q$49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3" l="1"/>
  <c r="L8" i="3"/>
  <c r="L7" i="3"/>
  <c r="H56" i="9" l="1"/>
  <c r="E56" i="9"/>
  <c r="D56" i="9"/>
  <c r="H54" i="10" l="1"/>
  <c r="D47" i="9" l="1"/>
  <c r="E47" i="9"/>
  <c r="G47" i="9" l="1"/>
  <c r="H47" i="9"/>
  <c r="Q43" i="1"/>
  <c r="E48" i="9" l="1"/>
  <c r="G6" i="9"/>
  <c r="C31" i="9" l="1"/>
  <c r="D31" i="9" s="1"/>
  <c r="C30" i="9"/>
  <c r="D30" i="9" s="1"/>
  <c r="C29" i="9"/>
  <c r="D29" i="9" s="1"/>
  <c r="C28" i="9"/>
  <c r="D28" i="9" s="1"/>
  <c r="C27" i="9"/>
  <c r="D27" i="9" s="1"/>
  <c r="C25" i="9"/>
  <c r="D25" i="9" s="1"/>
  <c r="C24" i="9"/>
  <c r="D24" i="9" s="1"/>
  <c r="C23" i="9"/>
  <c r="D23" i="9" s="1"/>
  <c r="C22" i="9"/>
  <c r="D22" i="9" s="1"/>
  <c r="C21" i="9"/>
  <c r="D21" i="9" s="1"/>
  <c r="C19" i="9"/>
  <c r="C18" i="9"/>
  <c r="C17" i="9"/>
  <c r="C16" i="9"/>
  <c r="C15" i="9"/>
  <c r="F3" i="10"/>
  <c r="J2" i="11"/>
  <c r="H48" i="10" l="1"/>
  <c r="E41" i="1" s="1"/>
  <c r="H47" i="10"/>
  <c r="H46" i="10"/>
  <c r="E39" i="1" s="1"/>
  <c r="H45" i="10"/>
  <c r="E38" i="1" s="1"/>
  <c r="H44" i="10"/>
  <c r="E37" i="1" s="1"/>
  <c r="H43" i="10"/>
  <c r="E36" i="1" s="1"/>
  <c r="H42" i="10"/>
  <c r="E35" i="1" s="1"/>
  <c r="H41" i="10"/>
  <c r="E34" i="1" s="1"/>
  <c r="H40" i="10"/>
  <c r="E33" i="1" s="1"/>
  <c r="H39" i="10"/>
  <c r="E32" i="1" s="1"/>
  <c r="H38" i="10"/>
  <c r="E31" i="1" s="1"/>
  <c r="H37" i="10"/>
  <c r="E30" i="1" s="1"/>
  <c r="H36" i="10"/>
  <c r="E29" i="1" s="1"/>
  <c r="I18" i="10"/>
  <c r="G6" i="10"/>
  <c r="F32" i="9"/>
  <c r="E32" i="9"/>
  <c r="L31" i="9"/>
  <c r="K31" i="9"/>
  <c r="L30" i="9"/>
  <c r="K30" i="9"/>
  <c r="L29" i="9"/>
  <c r="K29" i="9"/>
  <c r="L28" i="9"/>
  <c r="K28" i="9"/>
  <c r="L27" i="9"/>
  <c r="D32" i="9"/>
  <c r="F26" i="9"/>
  <c r="E26" i="9"/>
  <c r="L25" i="9"/>
  <c r="K25" i="9"/>
  <c r="L24" i="9"/>
  <c r="K24" i="9"/>
  <c r="L23" i="9"/>
  <c r="K23" i="9"/>
  <c r="L22" i="9"/>
  <c r="K22" i="9"/>
  <c r="L21" i="9"/>
  <c r="F20" i="9"/>
  <c r="E20" i="9"/>
  <c r="L19" i="9"/>
  <c r="D19" i="9"/>
  <c r="K19" i="9" s="1"/>
  <c r="L18" i="9"/>
  <c r="D18" i="9"/>
  <c r="K18" i="9" s="1"/>
  <c r="L17" i="9"/>
  <c r="D17" i="9"/>
  <c r="K17" i="9" s="1"/>
  <c r="L16" i="9"/>
  <c r="D16" i="9"/>
  <c r="K16" i="9" s="1"/>
  <c r="L15" i="9"/>
  <c r="D15" i="9"/>
  <c r="B40" i="9"/>
  <c r="A40" i="9"/>
  <c r="E33" i="9" l="1"/>
  <c r="D20" i="9"/>
  <c r="L26" i="9"/>
  <c r="L32" i="9"/>
  <c r="L20" i="9"/>
  <c r="K32" i="9"/>
  <c r="K21" i="9"/>
  <c r="D26" i="9"/>
  <c r="D33" i="9" s="1"/>
  <c r="K20" i="9"/>
  <c r="K15" i="9"/>
  <c r="K27" i="9"/>
  <c r="F33" i="9"/>
  <c r="L33" i="9" s="1"/>
  <c r="K33" i="9" l="1"/>
  <c r="K26" i="9"/>
  <c r="P36" i="1" l="1"/>
  <c r="M38" i="6"/>
  <c r="M37" i="6"/>
  <c r="M36" i="6"/>
  <c r="M35" i="6"/>
  <c r="M34" i="6"/>
  <c r="M32" i="6"/>
  <c r="M31" i="6"/>
  <c r="M30" i="6"/>
  <c r="M29" i="6"/>
  <c r="M28" i="6"/>
  <c r="M26" i="6"/>
  <c r="M25" i="6"/>
  <c r="M24" i="6"/>
  <c r="M23" i="6"/>
  <c r="M22" i="6"/>
  <c r="M17" i="6"/>
  <c r="M16" i="6"/>
  <c r="M14" i="6"/>
  <c r="M13" i="6"/>
  <c r="M11" i="6"/>
  <c r="M10" i="6"/>
  <c r="E22" i="1"/>
  <c r="E21" i="1"/>
  <c r="E19" i="1"/>
  <c r="N10" i="3"/>
  <c r="I10" i="3"/>
  <c r="F10" i="3"/>
  <c r="C10" i="3"/>
  <c r="R9" i="3"/>
  <c r="O9" i="3"/>
  <c r="K9" i="3"/>
  <c r="R8" i="3"/>
  <c r="O8" i="3"/>
  <c r="K8" i="3"/>
  <c r="R7" i="3"/>
  <c r="K7" i="3"/>
  <c r="R6" i="3"/>
  <c r="L6" i="3"/>
  <c r="O6" i="3" s="1"/>
  <c r="R5" i="3"/>
  <c r="L5" i="3"/>
  <c r="O5" i="3" s="1"/>
  <c r="R4" i="3"/>
  <c r="L4" i="3"/>
  <c r="L10" i="3" l="1"/>
  <c r="O4" i="3"/>
  <c r="K10" i="3"/>
  <c r="M27" i="6"/>
  <c r="M39" i="6"/>
  <c r="M12" i="6"/>
  <c r="M15" i="6"/>
  <c r="M18" i="6"/>
  <c r="M33" i="6"/>
  <c r="O10" i="3"/>
  <c r="B6" i="9" s="1"/>
  <c r="H38" i="6"/>
  <c r="H37" i="6"/>
  <c r="H36" i="6"/>
  <c r="H35" i="6"/>
  <c r="H34" i="6"/>
  <c r="H32" i="6"/>
  <c r="H31" i="6"/>
  <c r="H30" i="6"/>
  <c r="H29" i="6"/>
  <c r="H28" i="6"/>
  <c r="H26" i="6"/>
  <c r="H25" i="6"/>
  <c r="H24" i="6"/>
  <c r="H23" i="6"/>
  <c r="H22" i="6"/>
  <c r="M46" i="6" l="1"/>
  <c r="M47" i="6" s="1"/>
  <c r="E53" i="6" s="1"/>
  <c r="G36" i="1" s="1"/>
  <c r="F3" i="6"/>
  <c r="T34" i="5" l="1"/>
  <c r="Z36" i="5"/>
  <c r="Z34" i="5"/>
  <c r="G38" i="1" l="1"/>
  <c r="F33" i="1"/>
  <c r="F32" i="1"/>
  <c r="L26" i="6"/>
  <c r="L25" i="6"/>
  <c r="L24" i="6"/>
  <c r="L23" i="6"/>
  <c r="L22" i="6"/>
  <c r="L32" i="6"/>
  <c r="L31" i="6"/>
  <c r="L30" i="6"/>
  <c r="L29" i="6"/>
  <c r="L28" i="6"/>
  <c r="L38" i="6"/>
  <c r="L37" i="6"/>
  <c r="L36" i="6"/>
  <c r="L35" i="6"/>
  <c r="L34" i="6"/>
  <c r="L17" i="6"/>
  <c r="L16" i="6"/>
  <c r="L14" i="6"/>
  <c r="L13" i="6"/>
  <c r="L11" i="6"/>
  <c r="L10" i="6"/>
  <c r="L40" i="6"/>
  <c r="F34" i="1"/>
  <c r="G41" i="1"/>
  <c r="G40" i="1"/>
  <c r="G37" i="1"/>
  <c r="G39" i="1"/>
  <c r="H17" i="6"/>
  <c r="H16" i="6"/>
  <c r="H14" i="6"/>
  <c r="H13" i="6"/>
  <c r="H11" i="6"/>
  <c r="H10" i="6"/>
  <c r="I38" i="6"/>
  <c r="I37" i="6"/>
  <c r="I36" i="6"/>
  <c r="I35" i="6"/>
  <c r="I34" i="6"/>
  <c r="I32" i="6"/>
  <c r="I31" i="6"/>
  <c r="I30" i="6"/>
  <c r="I29" i="6"/>
  <c r="I28" i="6"/>
  <c r="I26" i="6"/>
  <c r="I25" i="6"/>
  <c r="I24" i="6"/>
  <c r="I23" i="6"/>
  <c r="I17" i="6"/>
  <c r="I16" i="6"/>
  <c r="I14" i="6"/>
  <c r="I13" i="6"/>
  <c r="I11" i="6"/>
  <c r="I10" i="6"/>
  <c r="I22" i="6"/>
  <c r="G27" i="6"/>
  <c r="C20" i="9" s="1"/>
  <c r="E27" i="6"/>
  <c r="D27" i="6"/>
  <c r="G39" i="6"/>
  <c r="C32" i="9" s="1"/>
  <c r="E39" i="6"/>
  <c r="D39" i="6"/>
  <c r="G33" i="6"/>
  <c r="C26" i="9" s="1"/>
  <c r="E33" i="6"/>
  <c r="D33" i="6"/>
  <c r="G18" i="6"/>
  <c r="E18" i="6"/>
  <c r="P31" i="1" s="1"/>
  <c r="D18" i="6"/>
  <c r="G15" i="6"/>
  <c r="E15" i="6"/>
  <c r="L30" i="1" s="1"/>
  <c r="D15" i="6"/>
  <c r="G12" i="6"/>
  <c r="E12" i="6"/>
  <c r="H29" i="1" s="1"/>
  <c r="D12" i="6"/>
  <c r="C33" i="9" l="1"/>
  <c r="G35" i="1"/>
  <c r="L39" i="6"/>
  <c r="L33" i="6"/>
  <c r="L27" i="6"/>
  <c r="L18" i="6"/>
  <c r="D47" i="6"/>
  <c r="I17" i="10" s="1"/>
  <c r="L15" i="6"/>
  <c r="L12" i="6"/>
  <c r="AE41" i="5"/>
  <c r="C22" i="1"/>
  <c r="C21" i="1"/>
  <c r="C19" i="1"/>
  <c r="C17" i="1"/>
  <c r="D18" i="1" s="1"/>
  <c r="C15" i="1"/>
  <c r="C13" i="1"/>
  <c r="AE42" i="5"/>
  <c r="AA42" i="5"/>
  <c r="L42" i="5"/>
  <c r="AA41" i="5"/>
  <c r="N34" i="5"/>
  <c r="L46" i="6" l="1"/>
  <c r="L47" i="6"/>
  <c r="G42" i="1" s="1"/>
  <c r="AF36" i="5"/>
  <c r="AF34" i="5"/>
  <c r="AL33" i="5" l="1"/>
  <c r="B9" i="4"/>
  <c r="B11" i="4" s="1"/>
  <c r="B13" i="4" s="1"/>
  <c r="B15" i="4" s="1"/>
  <c r="B17" i="4" s="1"/>
  <c r="B19" i="4" s="1"/>
  <c r="B21" i="4" s="1"/>
  <c r="B23" i="4" s="1"/>
  <c r="B25" i="4" s="1"/>
  <c r="B27" i="4" s="1"/>
  <c r="B29" i="4" s="1"/>
  <c r="B31" i="4" s="1"/>
  <c r="B33" i="4" s="1"/>
  <c r="B35" i="4" s="1"/>
  <c r="B37" i="4" s="1"/>
  <c r="B39" i="4" s="1"/>
  <c r="B41" i="4" s="1"/>
  <c r="B43" i="4" s="1"/>
  <c r="B45" i="4" s="1"/>
  <c r="P35" i="1" l="1"/>
  <c r="F43" i="1"/>
  <c r="L41" i="5" s="1"/>
  <c r="L43" i="1" l="1"/>
  <c r="H43" i="1"/>
  <c r="P43" i="1"/>
  <c r="L16" i="1" l="1"/>
  <c r="L23" i="1" s="1"/>
  <c r="L44" i="1" s="1"/>
  <c r="L45" i="1" s="1"/>
  <c r="L46" i="1" s="1"/>
  <c r="H16" i="1"/>
  <c r="H23" i="1" s="1"/>
  <c r="H44" i="1" s="1"/>
  <c r="H45" i="1" s="1"/>
  <c r="H46" i="1" s="1"/>
  <c r="D20" i="1"/>
  <c r="P20" i="1" s="1"/>
  <c r="E23" i="1"/>
  <c r="P21" i="2" s="1"/>
  <c r="C23" i="1"/>
  <c r="D14" i="1"/>
  <c r="S16" i="1" s="1"/>
  <c r="P18" i="1" l="1"/>
  <c r="P23" i="1" s="1"/>
  <c r="P44" i="1" s="1"/>
  <c r="P45" i="1" s="1"/>
  <c r="P46" i="1" s="1"/>
  <c r="P20" i="2"/>
  <c r="P22" i="2" s="1"/>
  <c r="P19" i="2"/>
  <c r="F20" i="1"/>
  <c r="F23" i="1" s="1"/>
  <c r="F44" i="1" s="1"/>
  <c r="F45" i="1" s="1"/>
  <c r="F46" i="1" s="1"/>
  <c r="D23" i="1"/>
  <c r="P23" i="2" l="1"/>
  <c r="Q23" i="1" s="1"/>
  <c r="Q44" i="1" s="1"/>
  <c r="Q45" i="1" s="1"/>
  <c r="Q46" i="1" s="1"/>
</calcChain>
</file>

<file path=xl/sharedStrings.xml><?xml version="1.0" encoding="utf-8"?>
<sst xmlns="http://schemas.openxmlformats.org/spreadsheetml/2006/main" count="756" uniqueCount="485">
  <si>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</si>
  <si>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</si>
  <si>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</si>
  <si>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</si>
  <si>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</si>
  <si>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</si>
  <si>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</si>
  <si>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</si>
  <si>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</si>
  <si>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</si>
  <si>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</si>
  <si>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</si>
  <si>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</si>
  <si>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</si>
  <si>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</si>
  <si>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</si>
  <si>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</si>
  <si>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</si>
  <si>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</si>
  <si>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</si>
  <si>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</si>
  <si>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</si>
  <si>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</si>
  <si>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</si>
  <si>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</si>
  <si>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</si>
  <si>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</si>
  <si>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</si>
  <si>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</si>
  <si>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</si>
  <si>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</si>
  <si>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</si>
  <si>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</si>
  <si>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</si>
  <si>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</si>
  <si>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２学級
以上</t>
    <rPh sb="1" eb="3">
      <t>ガッキュウ</t>
    </rPh>
    <rPh sb="4" eb="6">
      <t>イジョウ</t>
    </rPh>
    <phoneticPr fontId="2"/>
  </si>
  <si>
    <t>園　　　　　舎</t>
    <rPh sb="0" eb="1">
      <t>エン</t>
    </rPh>
    <rPh sb="6" eb="7">
      <t>シャ</t>
    </rPh>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</si>
  <si>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</si>
  <si>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</si>
  <si>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</si>
  <si>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</si>
  <si>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園　　　　　庭</t>
    <rPh sb="0" eb="1">
      <t>エン</t>
    </rPh>
    <rPh sb="6" eb="7">
      <t>ニワ</t>
    </rPh>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</si>
  <si>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</si>
  <si>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</si>
  <si>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</si>
  <si>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</si>
  <si>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</si>
  <si>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</si>
  <si>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</si>
  <si>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</si>
  <si>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</si>
  <si>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</si>
  <si>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</si>
  <si>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</si>
  <si>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</si>
  <si>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</si>
  <si>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</si>
  <si>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</si>
  <si>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</si>
  <si>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</si>
  <si>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</si>
  <si>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</si>
  <si>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</si>
  <si>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</si>
  <si>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</si>
  <si>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④学級数に応じた面積</t>
    <rPh sb="1" eb="4">
      <t>ガッキュウスウ</t>
    </rPh>
    <rPh sb="5" eb="6">
      <t>オウ</t>
    </rPh>
    <rPh sb="8" eb="10">
      <t>メンセキ</t>
    </rPh>
    <phoneticPr fontId="2"/>
  </si>
  <si>
    <t>④３～５歳児</t>
    <rPh sb="4" eb="6">
      <t>サイジ</t>
    </rPh>
    <phoneticPr fontId="2"/>
  </si>
  <si>
    <t>⑤（＝人数×1.65㎡）</t>
    <rPh sb="3" eb="5">
      <t>ニンズウ</t>
    </rPh>
    <phoneticPr fontId="2"/>
  </si>
  <si>
    <t>⑥（＝人数×3.3㎡）</t>
    <rPh sb="3" eb="5">
      <t>ニンズウ</t>
    </rPh>
    <phoneticPr fontId="2"/>
  </si>
  <si>
    <t>⑦（＝②×1.98㎡）</t>
    <phoneticPr fontId="2"/>
  </si>
  <si>
    <t>⑨</t>
    <phoneticPr fontId="2"/>
  </si>
  <si>
    <t>次の⑧又は⑨の大きい方の面積</t>
    <rPh sb="0" eb="1">
      <t>ツギ</t>
    </rPh>
    <rPh sb="3" eb="4">
      <t>マタ</t>
    </rPh>
    <rPh sb="7" eb="8">
      <t>オオ</t>
    </rPh>
    <rPh sb="10" eb="11">
      <t>ホウ</t>
    </rPh>
    <rPh sb="12" eb="14">
      <t>メンセキ</t>
    </rPh>
    <phoneticPr fontId="2"/>
  </si>
  <si>
    <t>⑧</t>
    <phoneticPr fontId="2"/>
  </si>
  <si>
    <t>２歳以上児１人につき3.3㎡</t>
    <rPh sb="1" eb="4">
      <t>サイイジョウ</t>
    </rPh>
    <rPh sb="4" eb="5">
      <t>ジ</t>
    </rPh>
    <rPh sb="6" eb="7">
      <t>ニン</t>
    </rPh>
    <phoneticPr fontId="2"/>
  </si>
  <si>
    <t>⑨</t>
    <phoneticPr fontId="2"/>
  </si>
  <si>
    <t>次の(a)と(b)の面積の合計</t>
    <rPh sb="0" eb="1">
      <t>ツギ</t>
    </rPh>
    <rPh sb="10" eb="12">
      <t>メンセキ</t>
    </rPh>
    <rPh sb="13" eb="15">
      <t>ゴウケイ</t>
    </rPh>
    <phoneticPr fontId="2"/>
  </si>
  <si>
    <t>(a)</t>
    <phoneticPr fontId="2"/>
  </si>
  <si>
    <t>(b)</t>
    <phoneticPr fontId="2"/>
  </si>
  <si>
    <t>２歳児１人につき3.3㎡</t>
    <phoneticPr fontId="2"/>
  </si>
  <si>
    <t>⑧又は⑨の
大きい方</t>
    <rPh sb="1" eb="2">
      <t>マタ</t>
    </rPh>
    <rPh sb="6" eb="7">
      <t>オオ</t>
    </rPh>
    <rPh sb="9" eb="10">
      <t>ホウ</t>
    </rPh>
    <phoneticPr fontId="2"/>
  </si>
  <si>
    <t>計</t>
    <rPh sb="0" eb="1">
      <t>ケイ</t>
    </rPh>
    <phoneticPr fontId="2"/>
  </si>
  <si>
    <t>園 舎 規 定 該 当 項 目</t>
    <rPh sb="0" eb="1">
      <t>エン</t>
    </rPh>
    <rPh sb="2" eb="3">
      <t>シャ</t>
    </rPh>
    <rPh sb="4" eb="5">
      <t>タダシ</t>
    </rPh>
    <rPh sb="6" eb="7">
      <t>サダム</t>
    </rPh>
    <rPh sb="8" eb="9">
      <t>ガイ</t>
    </rPh>
    <rPh sb="10" eb="11">
      <t>トウ</t>
    </rPh>
    <rPh sb="12" eb="13">
      <t>コウ</t>
    </rPh>
    <rPh sb="14" eb="15">
      <t>メ</t>
    </rPh>
    <phoneticPr fontId="2"/>
  </si>
  <si>
    <r>
      <t>【幼保連携型認定こども園以外の認定こども園用</t>
    </r>
    <r>
      <rPr>
        <sz val="9"/>
        <color theme="1"/>
        <rFont val="ＭＳ ゴシック"/>
        <family val="3"/>
        <charset val="128"/>
      </rPr>
      <t>（幼稚園型、保育所型又は特定認可外保育施設型）</t>
    </r>
    <r>
      <rPr>
        <sz val="11"/>
        <color theme="1"/>
        <rFont val="ＭＳ ゴシック"/>
        <family val="3"/>
        <charset val="128"/>
      </rPr>
      <t>】</t>
    </r>
    <rPh sb="1" eb="3">
      <t>ヨウホ</t>
    </rPh>
    <rPh sb="3" eb="5">
      <t>レンケイ</t>
    </rPh>
    <rPh sb="5" eb="6">
      <t>ガタ</t>
    </rPh>
    <rPh sb="6" eb="8">
      <t>ニンテイ</t>
    </rPh>
    <rPh sb="11" eb="12">
      <t>エン</t>
    </rPh>
    <rPh sb="12" eb="14">
      <t>イガイ</t>
    </rPh>
    <rPh sb="15" eb="17">
      <t>ニンテイ</t>
    </rPh>
    <rPh sb="20" eb="21">
      <t>エン</t>
    </rPh>
    <rPh sb="21" eb="22">
      <t>ヨウ</t>
    </rPh>
    <rPh sb="23" eb="26">
      <t>ヨウチエン</t>
    </rPh>
    <rPh sb="26" eb="27">
      <t>ガタ</t>
    </rPh>
    <rPh sb="28" eb="31">
      <t>ホイクショ</t>
    </rPh>
    <rPh sb="31" eb="32">
      <t>ガタ</t>
    </rPh>
    <rPh sb="32" eb="33">
      <t>マタ</t>
    </rPh>
    <rPh sb="34" eb="36">
      <t>トクテイ</t>
    </rPh>
    <rPh sb="36" eb="39">
      <t>ニンカガイ</t>
    </rPh>
    <rPh sb="39" eb="41">
      <t>ホイク</t>
    </rPh>
    <rPh sb="41" eb="43">
      <t>シセツ</t>
    </rPh>
    <rPh sb="43" eb="44">
      <t>ガタ</t>
    </rPh>
    <phoneticPr fontId="2"/>
  </si>
  <si>
    <t>（参考様式１：職員配置計算表）</t>
    <rPh sb="1" eb="3">
      <t>サンコウ</t>
    </rPh>
    <rPh sb="3" eb="5">
      <t>ヨウシキ</t>
    </rPh>
    <rPh sb="7" eb="9">
      <t>ショクイン</t>
    </rPh>
    <rPh sb="9" eb="11">
      <t>ハイチ</t>
    </rPh>
    <rPh sb="11" eb="14">
      <t>ケイサンヒョウ</t>
    </rPh>
    <phoneticPr fontId="12"/>
  </si>
  <si>
    <t>子どもの数</t>
    <rPh sb="0" eb="1">
      <t>コ</t>
    </rPh>
    <rPh sb="4" eb="5">
      <t>カズ</t>
    </rPh>
    <phoneticPr fontId="12"/>
  </si>
  <si>
    <t>子どもの数の内訳</t>
    <rPh sb="0" eb="1">
      <t>コ</t>
    </rPh>
    <rPh sb="4" eb="5">
      <t>カズ</t>
    </rPh>
    <rPh sb="6" eb="8">
      <t>ウチワケ</t>
    </rPh>
    <phoneticPr fontId="12"/>
  </si>
  <si>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2"/>
  </si>
  <si>
    <t>教育標準時間認定（１号）</t>
    <rPh sb="0" eb="2">
      <t>キョウイク</t>
    </rPh>
    <rPh sb="2" eb="4">
      <t>ヒョウジュン</t>
    </rPh>
    <rPh sb="4" eb="6">
      <t>ジカン</t>
    </rPh>
    <rPh sb="6" eb="8">
      <t>ニンテイ</t>
    </rPh>
    <rPh sb="10" eb="11">
      <t>ゴウ</t>
    </rPh>
    <phoneticPr fontId="12"/>
  </si>
  <si>
    <t>０歳児</t>
    <rPh sb="1" eb="3">
      <t>サイジ</t>
    </rPh>
    <phoneticPr fontId="12"/>
  </si>
  <si>
    <t>人</t>
    <rPh sb="0" eb="1">
      <t>ニン</t>
    </rPh>
    <phoneticPr fontId="2"/>
  </si>
  <si>
    <t>人</t>
    <rPh sb="0" eb="1">
      <t>ニン</t>
    </rPh>
    <phoneticPr fontId="12"/>
  </si>
  <si>
    <t>３号認定</t>
    <rPh sb="1" eb="2">
      <t>ゴウ</t>
    </rPh>
    <rPh sb="2" eb="4">
      <t>ニンテイ</t>
    </rPh>
    <phoneticPr fontId="12"/>
  </si>
  <si>
    <t>１歳児</t>
    <rPh sb="1" eb="3">
      <t>サイジ</t>
    </rPh>
    <phoneticPr fontId="12"/>
  </si>
  <si>
    <t>２歳児</t>
    <rPh sb="1" eb="3">
      <t>サイジ</t>
    </rPh>
    <phoneticPr fontId="12"/>
  </si>
  <si>
    <t>３歳児</t>
    <rPh sb="1" eb="3">
      <t>サイジ</t>
    </rPh>
    <phoneticPr fontId="12"/>
  </si>
  <si>
    <t>２号認定</t>
    <rPh sb="1" eb="2">
      <t>ゴウ</t>
    </rPh>
    <rPh sb="2" eb="4">
      <t>ニンテイ</t>
    </rPh>
    <phoneticPr fontId="12"/>
  </si>
  <si>
    <t>１号認定</t>
    <rPh sb="1" eb="2">
      <t>ゴウ</t>
    </rPh>
    <rPh sb="2" eb="4">
      <t>ニンテイ</t>
    </rPh>
    <phoneticPr fontId="12"/>
  </si>
  <si>
    <t>４歳児</t>
    <rPh sb="1" eb="3">
      <t>サイジ</t>
    </rPh>
    <phoneticPr fontId="12"/>
  </si>
  <si>
    <t>５歳児</t>
    <rPh sb="1" eb="3">
      <t>サイジ</t>
    </rPh>
    <phoneticPr fontId="12"/>
  </si>
  <si>
    <t>計</t>
    <rPh sb="0" eb="1">
      <t>ケイ</t>
    </rPh>
    <phoneticPr fontId="12"/>
  </si>
  <si>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</si>
  <si>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</si>
  <si>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</si>
  <si>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</si>
  <si>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</si>
  <si>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</si>
  <si>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</si>
  <si>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</si>
  <si>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</si>
  <si>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</si>
  <si>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</si>
  <si>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</si>
  <si>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</si>
  <si>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</si>
  <si>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</si>
  <si>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</si>
  <si>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</si>
  <si>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</si>
  <si>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</si>
  <si>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t>
    <phoneticPr fontId="2"/>
  </si>
  <si>
    <t>)</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</si>
  <si>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</si>
  <si>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</si>
  <si>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</si>
  <si>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</si>
  <si>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</si>
  <si>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</si>
  <si>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</si>
  <si>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</si>
  <si>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</si>
  <si>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</si>
  <si>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</si>
  <si>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様式第１号の２（第３条関係）</t>
    <rPh sb="0" eb="2">
      <t>ヨウシキ</t>
    </rPh>
    <rPh sb="2" eb="3">
      <t>ダイ</t>
    </rPh>
    <rPh sb="4" eb="5">
      <t>ゴウ</t>
    </rPh>
    <rPh sb="8" eb="9">
      <t>ダイ</t>
    </rPh>
    <rPh sb="10" eb="11">
      <t>ジョウ</t>
    </rPh>
    <rPh sb="11" eb="13">
      <t>カンケイ</t>
    </rPh>
    <phoneticPr fontId="2"/>
  </si>
  <si>
    <t>認定こども園認定申請書</t>
    <rPh sb="0" eb="2">
      <t>ニンテイ</t>
    </rPh>
    <rPh sb="5" eb="6">
      <t>エン</t>
    </rPh>
    <rPh sb="6" eb="8">
      <t>ニンテイ</t>
    </rPh>
    <rPh sb="8" eb="11">
      <t>シンセイショ</t>
    </rPh>
    <phoneticPr fontId="2"/>
  </si>
  <si>
    <t>年</t>
    <rPh sb="0" eb="1">
      <t>ネン</t>
    </rPh>
    <phoneticPr fontId="2"/>
  </si>
  <si>
    <t>月</t>
    <rPh sb="0" eb="1">
      <t>ガツ</t>
    </rPh>
    <phoneticPr fontId="2"/>
  </si>
  <si>
    <t>日</t>
    <rPh sb="0" eb="1">
      <t>ニチ</t>
    </rPh>
    <phoneticPr fontId="2"/>
  </si>
  <si>
    <t>　　　兵庫県知事　様</t>
    <rPh sb="3" eb="6">
      <t>ヒョウゴケン</t>
    </rPh>
    <rPh sb="6" eb="8">
      <t>チジ</t>
    </rPh>
    <rPh sb="9" eb="10">
      <t>サマ</t>
    </rPh>
    <phoneticPr fontId="2"/>
  </si>
  <si>
    <t>　　　　　申請者　住所（法人にあっては、主たる事務所の所在地）</t>
    <rPh sb="9" eb="11">
      <t>ジュウショ</t>
    </rPh>
    <rPh sb="12" eb="14">
      <t>ホウジン</t>
    </rPh>
    <phoneticPr fontId="2"/>
  </si>
  <si>
    <t>　　　　    　　　氏名（法人にあっては、名称及び代表者の氏名）</t>
    <rPh sb="11" eb="13">
      <t>シメイ</t>
    </rPh>
    <rPh sb="14" eb="16">
      <t>ホウジン</t>
    </rPh>
    <phoneticPr fontId="2"/>
  </si>
  <si>
    <t>電話</t>
    <rPh sb="0" eb="2">
      <t>デンワ</t>
    </rPh>
    <phoneticPr fontId="2"/>
  </si>
  <si>
    <t>（</t>
    <phoneticPr fontId="2"/>
  </si>
  <si>
    <t>）</t>
    <phoneticPr fontId="2"/>
  </si>
  <si>
    <t>－</t>
    <phoneticPr fontId="2"/>
  </si>
  <si>
    <t>番</t>
    <rPh sb="0" eb="1">
      <t>バン</t>
    </rPh>
    <phoneticPr fontId="2"/>
  </si>
  <si>
    <t>１　認定を受けようとする施設の現況</t>
    <rPh sb="2" eb="4">
      <t>ニンテイ</t>
    </rPh>
    <rPh sb="5" eb="6">
      <t>ウ</t>
    </rPh>
    <rPh sb="12" eb="14">
      <t>シセツ</t>
    </rPh>
    <rPh sb="15" eb="17">
      <t>ゲンキョウ</t>
    </rPh>
    <phoneticPr fontId="2"/>
  </si>
  <si>
    <t>種別</t>
    <rPh sb="0" eb="1">
      <t>タネ</t>
    </rPh>
    <rPh sb="1" eb="2">
      <t>ベツ</t>
    </rPh>
    <phoneticPr fontId="2"/>
  </si>
  <si>
    <t>幼稚園</t>
    <rPh sb="0" eb="3">
      <t>ヨウチエン</t>
    </rPh>
    <phoneticPr fontId="2"/>
  </si>
  <si>
    <t>保育所</t>
    <rPh sb="0" eb="3">
      <t>ホイクショ</t>
    </rPh>
    <phoneticPr fontId="2"/>
  </si>
  <si>
    <t>認可外保育施設</t>
    <rPh sb="0" eb="3">
      <t>ニンカガイ</t>
    </rPh>
    <rPh sb="3" eb="5">
      <t>ホイク</t>
    </rPh>
    <rPh sb="5" eb="7">
      <t>シセツ</t>
    </rPh>
    <phoneticPr fontId="2"/>
  </si>
  <si>
    <t>名称</t>
    <rPh sb="0" eb="1">
      <t>ナ</t>
    </rPh>
    <rPh sb="1" eb="2">
      <t>ショウ</t>
    </rPh>
    <phoneticPr fontId="2"/>
  </si>
  <si>
    <t>所在地</t>
    <rPh sb="0" eb="1">
      <t>ショ</t>
    </rPh>
    <rPh sb="1" eb="2">
      <t>ザイ</t>
    </rPh>
    <rPh sb="2" eb="3">
      <t>チ</t>
    </rPh>
    <phoneticPr fontId="2"/>
  </si>
  <si>
    <t>設置者</t>
    <rPh sb="0" eb="1">
      <t>セツ</t>
    </rPh>
    <rPh sb="1" eb="2">
      <t>チ</t>
    </rPh>
    <rPh sb="2" eb="3">
      <t>シャ</t>
    </rPh>
    <phoneticPr fontId="2"/>
  </si>
  <si>
    <t>設置年月日</t>
    <rPh sb="0" eb="2">
      <t>セッチ</t>
    </rPh>
    <rPh sb="2" eb="5">
      <t>ネンガッピ</t>
    </rPh>
    <phoneticPr fontId="2"/>
  </si>
  <si>
    <t>月</t>
    <rPh sb="0" eb="1">
      <t>ゲツ</t>
    </rPh>
    <phoneticPr fontId="2"/>
  </si>
  <si>
    <t>定員</t>
    <rPh sb="0" eb="1">
      <t>サダム</t>
    </rPh>
    <rPh sb="1" eb="2">
      <t>イン</t>
    </rPh>
    <phoneticPr fontId="2"/>
  </si>
  <si>
    <t>２　認定を受けようとする認定こども園</t>
    <rPh sb="2" eb="4">
      <t>ニンテイ</t>
    </rPh>
    <rPh sb="5" eb="6">
      <t>ウ</t>
    </rPh>
    <rPh sb="12" eb="14">
      <t>ニンテイ</t>
    </rPh>
    <rPh sb="17" eb="18">
      <t>エン</t>
    </rPh>
    <phoneticPr fontId="2"/>
  </si>
  <si>
    <t>概要</t>
    <rPh sb="0" eb="2">
      <t>ガイヨウ</t>
    </rPh>
    <phoneticPr fontId="2"/>
  </si>
  <si>
    <t>類　　　型</t>
    <rPh sb="0" eb="1">
      <t>タグイ</t>
    </rPh>
    <rPh sb="4" eb="5">
      <t>カタ</t>
    </rPh>
    <phoneticPr fontId="2"/>
  </si>
  <si>
    <t>幼稚園型</t>
    <rPh sb="0" eb="3">
      <t>ヨウチエン</t>
    </rPh>
    <rPh sb="3" eb="4">
      <t>ガタ</t>
    </rPh>
    <phoneticPr fontId="2"/>
  </si>
  <si>
    <t>保育所型</t>
    <rPh sb="0" eb="3">
      <t>ホイクショ</t>
    </rPh>
    <rPh sb="3" eb="4">
      <t>ガタ</t>
    </rPh>
    <phoneticPr fontId="2"/>
  </si>
  <si>
    <t>特定認可外保育施設型</t>
    <rPh sb="0" eb="2">
      <t>トクテイ</t>
    </rPh>
    <rPh sb="2" eb="5">
      <t>ニンカガイ</t>
    </rPh>
    <rPh sb="5" eb="7">
      <t>ホイク</t>
    </rPh>
    <rPh sb="7" eb="9">
      <t>シセツ</t>
    </rPh>
    <rPh sb="9" eb="10">
      <t>ガタ</t>
    </rPh>
    <phoneticPr fontId="2"/>
  </si>
  <si>
    <t>名　　　称</t>
    <rPh sb="0" eb="1">
      <t>ナ</t>
    </rPh>
    <rPh sb="4" eb="5">
      <t>ショウ</t>
    </rPh>
    <phoneticPr fontId="2"/>
  </si>
  <si>
    <t>所　在　地</t>
    <rPh sb="0" eb="1">
      <t>ショ</t>
    </rPh>
    <rPh sb="2" eb="3">
      <t>ザイ</t>
    </rPh>
    <rPh sb="4" eb="5">
      <t>チ</t>
    </rPh>
    <phoneticPr fontId="2"/>
  </si>
  <si>
    <t>認定こども園の長となるべき者の氏名</t>
    <rPh sb="0" eb="2">
      <t>ニンテイ</t>
    </rPh>
    <rPh sb="5" eb="6">
      <t>エン</t>
    </rPh>
    <rPh sb="7" eb="8">
      <t>オサ</t>
    </rPh>
    <rPh sb="13" eb="14">
      <t>シャ</t>
    </rPh>
    <rPh sb="15" eb="17">
      <t>シメイ</t>
    </rPh>
    <phoneticPr fontId="2"/>
  </si>
  <si>
    <t>開園予定年月日</t>
    <rPh sb="0" eb="2">
      <t>カイエン</t>
    </rPh>
    <rPh sb="2" eb="4">
      <t>ヨテイ</t>
    </rPh>
    <rPh sb="4" eb="7">
      <t>ネンガッピ</t>
    </rPh>
    <phoneticPr fontId="2"/>
  </si>
  <si>
    <t>保育
する
子ど
もの
数</t>
    <rPh sb="0" eb="2">
      <t>ホイク</t>
    </rPh>
    <rPh sb="6" eb="7">
      <t>コ</t>
    </rPh>
    <rPh sb="12" eb="13">
      <t>カズ</t>
    </rPh>
    <phoneticPr fontId="2"/>
  </si>
  <si>
    <t>１・２歳</t>
    <rPh sb="3" eb="4">
      <t>サイ</t>
    </rPh>
    <phoneticPr fontId="2"/>
  </si>
  <si>
    <t>３～５歳</t>
    <rPh sb="3" eb="4">
      <t>サイ</t>
    </rPh>
    <phoneticPr fontId="2"/>
  </si>
  <si>
    <t>合計</t>
    <rPh sb="0" eb="2">
      <t>ゴウケイ</t>
    </rPh>
    <phoneticPr fontId="2"/>
  </si>
  <si>
    <t>保　 育 　認 　定</t>
    <rPh sb="0" eb="1">
      <t>タモツ</t>
    </rPh>
    <rPh sb="3" eb="4">
      <t>イク</t>
    </rPh>
    <rPh sb="6" eb="7">
      <t>シノブ</t>
    </rPh>
    <rPh sb="9" eb="10">
      <t>サダム</t>
    </rPh>
    <phoneticPr fontId="2"/>
  </si>
  <si>
    <t>（３号認定）</t>
    <rPh sb="2" eb="3">
      <t>ゴウ</t>
    </rPh>
    <rPh sb="3" eb="5">
      <t>ニンテイ</t>
    </rPh>
    <phoneticPr fontId="2"/>
  </si>
  <si>
    <t>（２号認定）</t>
    <rPh sb="2" eb="3">
      <t>ゴウ</t>
    </rPh>
    <rPh sb="3" eb="5">
      <t>ニンテイ</t>
    </rPh>
    <phoneticPr fontId="2"/>
  </si>
  <si>
    <t>教育標準時間認定</t>
    <rPh sb="0" eb="2">
      <t>キョウイク</t>
    </rPh>
    <rPh sb="2" eb="4">
      <t>ヒョウジュン</t>
    </rPh>
    <rPh sb="4" eb="6">
      <t>ジカン</t>
    </rPh>
    <rPh sb="6" eb="8">
      <t>ニンテイ</t>
    </rPh>
    <phoneticPr fontId="2"/>
  </si>
  <si>
    <t>（１号認定）</t>
    <rPh sb="2" eb="3">
      <t>ゴウ</t>
    </rPh>
    <rPh sb="3" eb="5">
      <t>ニンテイ</t>
    </rPh>
    <phoneticPr fontId="2"/>
  </si>
  <si>
    <t>定員の弾力化の有無</t>
    <rPh sb="0" eb="2">
      <t>テイイン</t>
    </rPh>
    <rPh sb="3" eb="6">
      <t>ダンリョクカ</t>
    </rPh>
    <rPh sb="7" eb="9">
      <t>ウム</t>
    </rPh>
    <phoneticPr fontId="2"/>
  </si>
  <si>
    <t>有</t>
    <rPh sb="0" eb="1">
      <t>ア</t>
    </rPh>
    <phoneticPr fontId="2"/>
  </si>
  <si>
    <t>無</t>
    <rPh sb="0" eb="1">
      <t>ム</t>
    </rPh>
    <phoneticPr fontId="2"/>
  </si>
  <si>
    <t>施設
設備</t>
    <rPh sb="0" eb="2">
      <t>シセツ</t>
    </rPh>
    <rPh sb="3" eb="5">
      <t>セツビ</t>
    </rPh>
    <phoneticPr fontId="2"/>
  </si>
  <si>
    <t>区　　分</t>
    <rPh sb="0" eb="1">
      <t>ク</t>
    </rPh>
    <rPh sb="3" eb="4">
      <t>ブン</t>
    </rPh>
    <phoneticPr fontId="2"/>
  </si>
  <si>
    <t>面　　積</t>
    <rPh sb="0" eb="1">
      <t>メン</t>
    </rPh>
    <rPh sb="3" eb="4">
      <t>セキ</t>
    </rPh>
    <phoneticPr fontId="2"/>
  </si>
  <si>
    <t>区　分</t>
    <rPh sb="0" eb="1">
      <t>ク</t>
    </rPh>
    <rPh sb="2" eb="3">
      <t>ブン</t>
    </rPh>
    <phoneticPr fontId="2"/>
  </si>
  <si>
    <t>室数</t>
    <rPh sb="0" eb="1">
      <t>シツ</t>
    </rPh>
    <rPh sb="1" eb="2">
      <t>カズ</t>
    </rPh>
    <phoneticPr fontId="2"/>
  </si>
  <si>
    <t>園舎の面積</t>
    <rPh sb="0" eb="1">
      <t>エン</t>
    </rPh>
    <rPh sb="1" eb="2">
      <t>シャ</t>
    </rPh>
    <rPh sb="3" eb="4">
      <t>メン</t>
    </rPh>
    <rPh sb="4" eb="5">
      <t>セキ</t>
    </rPh>
    <phoneticPr fontId="2"/>
  </si>
  <si>
    <t>平方メートル</t>
    <phoneticPr fontId="2"/>
  </si>
  <si>
    <t>平方メートル</t>
    <phoneticPr fontId="2"/>
  </si>
  <si>
    <t>保育室又は遊戯室の面積</t>
    <rPh sb="0" eb="3">
      <t>ホイクシツ</t>
    </rPh>
    <rPh sb="3" eb="4">
      <t>マタ</t>
    </rPh>
    <rPh sb="5" eb="8">
      <t>ユウギシツ</t>
    </rPh>
    <rPh sb="9" eb="10">
      <t>メン</t>
    </rPh>
    <rPh sb="10" eb="11">
      <t>ツモル</t>
    </rPh>
    <phoneticPr fontId="2"/>
  </si>
  <si>
    <t>屋外遊戯場
の面積</t>
    <rPh sb="0" eb="2">
      <t>オクガイ</t>
    </rPh>
    <rPh sb="2" eb="4">
      <t>ユウギ</t>
    </rPh>
    <rPh sb="4" eb="5">
      <t>バ</t>
    </rPh>
    <rPh sb="7" eb="8">
      <t>メン</t>
    </rPh>
    <rPh sb="8" eb="9">
      <t>セキ</t>
    </rPh>
    <phoneticPr fontId="2"/>
  </si>
  <si>
    <t>うち乳児室及びほふく室</t>
    <phoneticPr fontId="2"/>
  </si>
  <si>
    <t>その他設備の
概要</t>
    <rPh sb="2" eb="3">
      <t>タ</t>
    </rPh>
    <rPh sb="3" eb="5">
      <t>セツビ</t>
    </rPh>
    <rPh sb="7" eb="9">
      <t>ガイヨウ</t>
    </rPh>
    <phoneticPr fontId="2"/>
  </si>
  <si>
    <t>教育及び保育の主
な内容</t>
    <rPh sb="0" eb="2">
      <t>キョウイク</t>
    </rPh>
    <rPh sb="2" eb="3">
      <t>オヨ</t>
    </rPh>
    <rPh sb="4" eb="6">
      <t>ホイク</t>
    </rPh>
    <rPh sb="7" eb="8">
      <t>オモ</t>
    </rPh>
    <rPh sb="10" eb="12">
      <t>ナイヨウ</t>
    </rPh>
    <phoneticPr fontId="2"/>
  </si>
  <si>
    <t>（教育及び保育の目標及び理念）</t>
    <rPh sb="1" eb="3">
      <t>キョウイク</t>
    </rPh>
    <rPh sb="3" eb="4">
      <t>オヨ</t>
    </rPh>
    <rPh sb="5" eb="7">
      <t>ホイク</t>
    </rPh>
    <rPh sb="8" eb="10">
      <t>モクヒョウ</t>
    </rPh>
    <rPh sb="10" eb="11">
      <t>オヨ</t>
    </rPh>
    <rPh sb="12" eb="14">
      <t>リネン</t>
    </rPh>
    <phoneticPr fontId="2"/>
  </si>
  <si>
    <t>（教育及び保育のねらい及び概要）</t>
    <rPh sb="1" eb="3">
      <t>キョウイク</t>
    </rPh>
    <rPh sb="3" eb="4">
      <t>オヨ</t>
    </rPh>
    <rPh sb="5" eb="7">
      <t>ホイク</t>
    </rPh>
    <rPh sb="11" eb="12">
      <t>オヨ</t>
    </rPh>
    <rPh sb="13" eb="15">
      <t>ガイヨウ</t>
    </rPh>
    <phoneticPr fontId="2"/>
  </si>
  <si>
    <t>年間開園日数</t>
    <rPh sb="0" eb="2">
      <t>ネンカン</t>
    </rPh>
    <rPh sb="2" eb="4">
      <t>カイエン</t>
    </rPh>
    <rPh sb="4" eb="6">
      <t>ニッスウ</t>
    </rPh>
    <phoneticPr fontId="2"/>
  </si>
  <si>
    <t>開 園 時 間</t>
    <rPh sb="0" eb="1">
      <t>カイ</t>
    </rPh>
    <rPh sb="2" eb="3">
      <t>エン</t>
    </rPh>
    <rPh sb="4" eb="5">
      <t>トキ</t>
    </rPh>
    <rPh sb="6" eb="7">
      <t>アイダ</t>
    </rPh>
    <phoneticPr fontId="2"/>
  </si>
  <si>
    <t>平　　　　日</t>
    <rPh sb="0" eb="1">
      <t>ヒラ</t>
    </rPh>
    <rPh sb="5" eb="6">
      <t>ヒ</t>
    </rPh>
    <phoneticPr fontId="2"/>
  </si>
  <si>
    <t>土　 曜 　日</t>
    <rPh sb="0" eb="1">
      <t>ツチ</t>
    </rPh>
    <rPh sb="3" eb="4">
      <t>ヒカリ</t>
    </rPh>
    <rPh sb="6" eb="7">
      <t>ヒ</t>
    </rPh>
    <phoneticPr fontId="2"/>
  </si>
  <si>
    <t>日曜日・祝日</t>
    <rPh sb="0" eb="3">
      <t>ニチヨウビ</t>
    </rPh>
    <rPh sb="4" eb="6">
      <t>シュクジツ</t>
    </rPh>
    <phoneticPr fontId="2"/>
  </si>
  <si>
    <t>子育て支援事業のうち認定こども園が実施するもの</t>
    <rPh sb="0" eb="2">
      <t>コソダ</t>
    </rPh>
    <rPh sb="3" eb="5">
      <t>シエン</t>
    </rPh>
    <rPh sb="5" eb="7">
      <t>ジギョウ</t>
    </rPh>
    <rPh sb="10" eb="12">
      <t>ニンテイ</t>
    </rPh>
    <rPh sb="15" eb="16">
      <t>エン</t>
    </rPh>
    <rPh sb="17" eb="19">
      <t>ジッシ</t>
    </rPh>
    <phoneticPr fontId="2"/>
  </si>
  <si>
    <t>実施する事業
の概要</t>
    <rPh sb="0" eb="2">
      <t>ジッシ</t>
    </rPh>
    <rPh sb="4" eb="6">
      <t>ジギョウ</t>
    </rPh>
    <rPh sb="8" eb="10">
      <t>ガイヨウ</t>
    </rPh>
    <phoneticPr fontId="2"/>
  </si>
  <si>
    <t>（事業内容及び実施体制）</t>
    <rPh sb="1" eb="3">
      <t>ジギョウ</t>
    </rPh>
    <rPh sb="3" eb="5">
      <t>ナイヨウ</t>
    </rPh>
    <rPh sb="5" eb="6">
      <t>オヨ</t>
    </rPh>
    <rPh sb="7" eb="9">
      <t>ジッシ</t>
    </rPh>
    <rPh sb="9" eb="11">
      <t>タイセイ</t>
    </rPh>
    <phoneticPr fontId="2"/>
  </si>
  <si>
    <t>備　　　　　　考</t>
    <rPh sb="0" eb="1">
      <t>ソナエ</t>
    </rPh>
    <rPh sb="7" eb="8">
      <t>コウ</t>
    </rPh>
    <phoneticPr fontId="2"/>
  </si>
  <si>
    <t>（注）１　□については、該当するものに「レ」を記入すること。</t>
    <rPh sb="1" eb="2">
      <t>チュウ</t>
    </rPh>
    <phoneticPr fontId="2"/>
  </si>
  <si>
    <t xml:space="preserve">      ２　複数の施設を統廃合して、認定を受けようとする場合は、「１　認定を受けようとする施設の</t>
    <rPh sb="8" eb="10">
      <t>フクスウ</t>
    </rPh>
    <rPh sb="11" eb="13">
      <t>シセツ</t>
    </rPh>
    <rPh sb="14" eb="17">
      <t>トウハイゴウ</t>
    </rPh>
    <rPh sb="20" eb="22">
      <t>ニンテイ</t>
    </rPh>
    <rPh sb="23" eb="24">
      <t>ウ</t>
    </rPh>
    <rPh sb="30" eb="32">
      <t>バアイ</t>
    </rPh>
    <rPh sb="37" eb="39">
      <t>ニンテイ</t>
    </rPh>
    <rPh sb="40" eb="41">
      <t>ウ</t>
    </rPh>
    <rPh sb="47" eb="49">
      <t>シセツ</t>
    </rPh>
    <phoneticPr fontId="2"/>
  </si>
  <si>
    <t>　　　　現況」欄に当該統廃合する複数の施設の現況を併記すること。</t>
    <rPh sb="4" eb="6">
      <t>ゲンキョウ</t>
    </rPh>
    <rPh sb="7" eb="8">
      <t>ラン</t>
    </rPh>
    <rPh sb="9" eb="11">
      <t>トウガイ</t>
    </rPh>
    <rPh sb="11" eb="14">
      <t>トウハイゴウ</t>
    </rPh>
    <rPh sb="16" eb="18">
      <t>フクスウ</t>
    </rPh>
    <rPh sb="19" eb="21">
      <t>シセツ</t>
    </rPh>
    <rPh sb="22" eb="24">
      <t>ゲンキョウ</t>
    </rPh>
    <rPh sb="25" eb="27">
      <t>ヘイキ</t>
    </rPh>
    <phoneticPr fontId="2"/>
  </si>
  <si>
    <t>　　　３　記載欄が不足する場合は、適宜欄を設けて記載するか、別紙に記載して添付すること。</t>
    <rPh sb="5" eb="7">
      <t>キサイ</t>
    </rPh>
    <rPh sb="7" eb="8">
      <t>ラン</t>
    </rPh>
    <rPh sb="9" eb="11">
      <t>フソク</t>
    </rPh>
    <rPh sb="13" eb="15">
      <t>バアイ</t>
    </rPh>
    <rPh sb="17" eb="19">
      <t>テキギ</t>
    </rPh>
    <rPh sb="19" eb="20">
      <t>ラン</t>
    </rPh>
    <rPh sb="21" eb="22">
      <t>モウ</t>
    </rPh>
    <rPh sb="24" eb="26">
      <t>キサイ</t>
    </rPh>
    <rPh sb="30" eb="32">
      <t>ベッシ</t>
    </rPh>
    <rPh sb="33" eb="35">
      <t>キサイ</t>
    </rPh>
    <rPh sb="37" eb="39">
      <t>テンプ</t>
    </rPh>
    <phoneticPr fontId="2"/>
  </si>
  <si>
    <t>幼稚園教諭免許</t>
    <rPh sb="0" eb="3">
      <t>ヨウチエン</t>
    </rPh>
    <rPh sb="3" eb="5">
      <t>キョウユ</t>
    </rPh>
    <rPh sb="5" eb="7">
      <t>メンキョ</t>
    </rPh>
    <phoneticPr fontId="2"/>
  </si>
  <si>
    <t>２種</t>
    <rPh sb="1" eb="2">
      <t>シュ</t>
    </rPh>
    <phoneticPr fontId="2"/>
  </si>
  <si>
    <t>内法有効面積</t>
    <rPh sb="0" eb="1">
      <t>ウチ</t>
    </rPh>
    <rPh sb="1" eb="2">
      <t>ホウ</t>
    </rPh>
    <rPh sb="2" eb="4">
      <t>ユウコウ</t>
    </rPh>
    <rPh sb="4" eb="6">
      <t>メンセキ</t>
    </rPh>
    <phoneticPr fontId="2"/>
  </si>
  <si>
    <t>保育する
園児数</t>
    <rPh sb="0" eb="2">
      <t>ホイク</t>
    </rPh>
    <rPh sb="5" eb="7">
      <t>エンジ</t>
    </rPh>
    <rPh sb="7" eb="8">
      <t>カズ</t>
    </rPh>
    <phoneticPr fontId="2"/>
  </si>
  <si>
    <t>(1)</t>
    <phoneticPr fontId="2"/>
  </si>
  <si>
    <t>(2)</t>
    <phoneticPr fontId="2"/>
  </si>
  <si>
    <t>２歳児保育室</t>
    <rPh sb="1" eb="3">
      <t>サイジ</t>
    </rPh>
    <rPh sb="3" eb="6">
      <t>ホイクシツ</t>
    </rPh>
    <phoneticPr fontId="2"/>
  </si>
  <si>
    <t>(3)</t>
  </si>
  <si>
    <t>(4)</t>
  </si>
  <si>
    <t>(5)</t>
  </si>
  <si>
    <t>３歳児保育室</t>
    <rPh sb="1" eb="3">
      <t>サイジ</t>
    </rPh>
    <rPh sb="3" eb="6">
      <t>ホイクシツ</t>
    </rPh>
    <phoneticPr fontId="2"/>
  </si>
  <si>
    <t>４歳児保育室</t>
    <rPh sb="1" eb="3">
      <t>サイジ</t>
    </rPh>
    <rPh sb="3" eb="6">
      <t>ホイクシツ</t>
    </rPh>
    <phoneticPr fontId="2"/>
  </si>
  <si>
    <t>５歳児保育室</t>
    <rPh sb="1" eb="3">
      <t>サイジ</t>
    </rPh>
    <rPh sb="3" eb="6">
      <t>ホイクシツ</t>
    </rPh>
    <phoneticPr fontId="2"/>
  </si>
  <si>
    <t>小計</t>
    <rPh sb="0" eb="1">
      <t>ショウケイ</t>
    </rPh>
    <phoneticPr fontId="2"/>
  </si>
  <si>
    <t>保健室（医務室）</t>
    <rPh sb="0" eb="3">
      <t>ホケンシツ</t>
    </rPh>
    <rPh sb="4" eb="7">
      <t>イムシツ</t>
    </rPh>
    <phoneticPr fontId="2"/>
  </si>
  <si>
    <t>名　　称</t>
    <rPh sb="0" eb="1">
      <t>ナ</t>
    </rPh>
    <rPh sb="3" eb="4">
      <t>ショウ</t>
    </rPh>
    <phoneticPr fontId="2"/>
  </si>
  <si>
    <t>沐　　浴　　室</t>
    <rPh sb="0" eb="1">
      <t>アラ</t>
    </rPh>
    <rPh sb="3" eb="4">
      <t>ヨク</t>
    </rPh>
    <rPh sb="6" eb="7">
      <t>シツ</t>
    </rPh>
    <phoneticPr fontId="2"/>
  </si>
  <si>
    <t>調　　乳　　室</t>
    <rPh sb="0" eb="1">
      <t>チョウ</t>
    </rPh>
    <rPh sb="3" eb="4">
      <t>チチ</t>
    </rPh>
    <rPh sb="6" eb="7">
      <t>シツ</t>
    </rPh>
    <phoneticPr fontId="2"/>
  </si>
  <si>
    <t>職　　員　　室</t>
    <rPh sb="0" eb="1">
      <t>ショク</t>
    </rPh>
    <rPh sb="3" eb="4">
      <t>イン</t>
    </rPh>
    <rPh sb="6" eb="7">
      <t>シツ</t>
    </rPh>
    <phoneticPr fontId="2"/>
  </si>
  <si>
    <t>調　　理　　室</t>
    <rPh sb="0" eb="1">
      <t>チョウ</t>
    </rPh>
    <rPh sb="3" eb="4">
      <t>リ</t>
    </rPh>
    <rPh sb="6" eb="7">
      <t>シツ</t>
    </rPh>
    <phoneticPr fontId="2"/>
  </si>
  <si>
    <t>廊　　　　　下</t>
    <rPh sb="0" eb="1">
      <t>ロウ</t>
    </rPh>
    <rPh sb="6" eb="7">
      <t>シタ</t>
    </rPh>
    <phoneticPr fontId="2"/>
  </si>
  <si>
    <t>便　　　　　所</t>
    <rPh sb="0" eb="1">
      <t>ビン</t>
    </rPh>
    <rPh sb="6" eb="7">
      <t>ショ</t>
    </rPh>
    <phoneticPr fontId="2"/>
  </si>
  <si>
    <t>そ　　の　　他</t>
    <rPh sb="6" eb="7">
      <t>タ</t>
    </rPh>
    <phoneticPr fontId="2"/>
  </si>
  <si>
    <t>ほ ふ く 室</t>
    <rPh sb="6" eb="7">
      <t>シツ</t>
    </rPh>
    <phoneticPr fontId="2"/>
  </si>
  <si>
    <t>乳　児　室</t>
    <rPh sb="0" eb="1">
      <t>チチ</t>
    </rPh>
    <rPh sb="2" eb="3">
      <t>コ</t>
    </rPh>
    <rPh sb="4" eb="5">
      <t>シツ</t>
    </rPh>
    <phoneticPr fontId="2"/>
  </si>
  <si>
    <t>必要面積</t>
    <rPh sb="0" eb="2">
      <t>ヒツヨウ</t>
    </rPh>
    <rPh sb="2" eb="4">
      <t>メンセキ</t>
    </rPh>
    <phoneticPr fontId="2"/>
  </si>
  <si>
    <t>適否</t>
    <rPh sb="0" eb="2">
      <t>テキヒ</t>
    </rPh>
    <phoneticPr fontId="2"/>
  </si>
  <si>
    <t>面　　　　積</t>
    <rPh sb="0" eb="1">
      <t>メン</t>
    </rPh>
    <rPh sb="5" eb="6">
      <t>セキ</t>
    </rPh>
    <phoneticPr fontId="2"/>
  </si>
  <si>
    <t>遊　　戯　　室</t>
    <rPh sb="0" eb="1">
      <t>ユウ</t>
    </rPh>
    <rPh sb="3" eb="4">
      <t>ギ</t>
    </rPh>
    <rPh sb="6" eb="7">
      <t>シツ</t>
    </rPh>
    <phoneticPr fontId="2"/>
  </si>
  <si>
    <t>　※　遊戯室について</t>
    <rPh sb="3" eb="6">
      <t>ユウギシツ</t>
    </rPh>
    <phoneticPr fontId="2"/>
  </si>
  <si>
    <t>区　　　　　　分</t>
    <rPh sb="0" eb="1">
      <t>ク</t>
    </rPh>
    <rPh sb="7" eb="8">
      <t>ブン</t>
    </rPh>
    <phoneticPr fontId="2"/>
  </si>
  <si>
    <t>保育室と兼用
する部分の面積</t>
    <rPh sb="0" eb="3">
      <t>ホイクシツ</t>
    </rPh>
    <rPh sb="4" eb="6">
      <t>ケンヨウ</t>
    </rPh>
    <rPh sb="9" eb="11">
      <t>ブブン</t>
    </rPh>
    <rPh sb="12" eb="14">
      <t>メンセキ</t>
    </rPh>
    <phoneticPr fontId="2"/>
  </si>
  <si>
    <t>合計（延床面積）</t>
    <rPh sb="0" eb="1">
      <t>ア</t>
    </rPh>
    <rPh sb="1" eb="2">
      <t>ケイ</t>
    </rPh>
    <rPh sb="3" eb="4">
      <t>ノ</t>
    </rPh>
    <rPh sb="4" eb="5">
      <t>ユカ</t>
    </rPh>
    <rPh sb="5" eb="7">
      <t>メンセキ</t>
    </rPh>
    <phoneticPr fontId="2"/>
  </si>
  <si>
    <t>施　設　名</t>
    <rPh sb="0" eb="1">
      <t>シ</t>
    </rPh>
    <rPh sb="2" eb="3">
      <t>セツ</t>
    </rPh>
    <rPh sb="4" eb="5">
      <t>メイ</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</si>
  <si>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</si>
  <si>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壁芯面積</t>
    <rPh sb="0" eb="2">
      <t>ヘキシン</t>
    </rPh>
    <rPh sb="2" eb="4">
      <t>メンセキ</t>
    </rPh>
    <phoneticPr fontId="2"/>
  </si>
  <si>
    <t>壁芯と内法の差</t>
    <rPh sb="0" eb="2">
      <t>ヘキシン</t>
    </rPh>
    <rPh sb="3" eb="5">
      <t>ナイホウ</t>
    </rPh>
    <rPh sb="6" eb="7">
      <t>サ</t>
    </rPh>
    <phoneticPr fontId="2"/>
  </si>
  <si>
    <t>専修
１種</t>
    <rPh sb="0" eb="2">
      <t>センシュウ</t>
    </rPh>
    <rPh sb="4" eb="5">
      <t>シュ</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</si>
  <si>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</si>
  <si>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</si>
  <si>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フリガナ</t>
    <phoneticPr fontId="12"/>
  </si>
  <si>
    <t>生年月日</t>
    <rPh sb="0" eb="2">
      <t>セイネン</t>
    </rPh>
    <rPh sb="2" eb="4">
      <t>ガッピ</t>
    </rPh>
    <phoneticPr fontId="12"/>
  </si>
  <si>
    <t>　　年　　月　　日（　　歳）</t>
    <phoneticPr fontId="2"/>
  </si>
  <si>
    <t>氏名</t>
    <rPh sb="0" eb="2">
      <t>シメイ</t>
    </rPh>
    <phoneticPr fontId="12"/>
  </si>
  <si>
    <t>職務に関連する資格</t>
    <rPh sb="0" eb="2">
      <t>ショクム</t>
    </rPh>
    <rPh sb="3" eb="5">
      <t>カンレン</t>
    </rPh>
    <rPh sb="7" eb="9">
      <t>シカク</t>
    </rPh>
    <phoneticPr fontId="12"/>
  </si>
  <si>
    <t>教諭の免許・保育士登録</t>
    <rPh sb="0" eb="2">
      <t>キョウユ</t>
    </rPh>
    <rPh sb="3" eb="5">
      <t>メンキョ</t>
    </rPh>
    <rPh sb="6" eb="9">
      <t>ホイクシ</t>
    </rPh>
    <rPh sb="9" eb="11">
      <t>トウロク</t>
    </rPh>
    <phoneticPr fontId="12"/>
  </si>
  <si>
    <t>取得年月日</t>
    <rPh sb="0" eb="2">
      <t>シュトク</t>
    </rPh>
    <rPh sb="2" eb="5">
      <t>ネンガッピ</t>
    </rPh>
    <phoneticPr fontId="1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</si>
  <si>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</si>
  <si>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</si>
  <si>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</si>
  <si>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</si>
  <si>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2"/>
  </si>
  <si>
    <t>年月日</t>
    <rPh sb="0" eb="3">
      <t>ネンガッピ</t>
    </rPh>
    <phoneticPr fontId="12"/>
  </si>
  <si>
    <t>施設名</t>
    <rPh sb="0" eb="3">
      <t>シセツメイ</t>
    </rPh>
    <phoneticPr fontId="2"/>
  </si>
  <si>
    <t>職種</t>
    <rPh sb="0" eb="2">
      <t>ショクシュ</t>
    </rPh>
    <phoneticPr fontId="12"/>
  </si>
  <si>
    <t>勤続年数</t>
    <rPh sb="0" eb="2">
      <t>キンゾク</t>
    </rPh>
    <rPh sb="2" eb="4">
      <t>ネンスウ</t>
    </rPh>
    <phoneticPr fontId="2"/>
  </si>
  <si>
    <t>～</t>
    <phoneticPr fontId="2"/>
  </si>
  <si>
    <t>　　年　　月　　日</t>
    <phoneticPr fontId="2"/>
  </si>
  <si>
    <t>児童の
年齢</t>
    <rPh sb="0" eb="2">
      <t>ジドウ</t>
    </rPh>
    <rPh sb="4" eb="6">
      <t>ネンレイ</t>
    </rPh>
    <phoneticPr fontId="12"/>
  </si>
  <si>
    <t>必要な数</t>
    <rPh sb="0" eb="2">
      <t>ヒツヨウ</t>
    </rPh>
    <rPh sb="3" eb="4">
      <t>スウ</t>
    </rPh>
    <phoneticPr fontId="2"/>
  </si>
  <si>
    <t>学級
編制数</t>
    <rPh sb="0" eb="2">
      <t>ガッキュウ</t>
    </rPh>
    <rPh sb="3" eb="5">
      <t>ヘンセイ</t>
    </rPh>
    <rPh sb="5" eb="6">
      <t>スウ</t>
    </rPh>
    <phoneticPr fontId="2"/>
  </si>
  <si>
    <t>基準上
必要な
職員の数</t>
    <rPh sb="0" eb="2">
      <t>キジュン</t>
    </rPh>
    <rPh sb="2" eb="3">
      <t>ジョウ</t>
    </rPh>
    <rPh sb="4" eb="6">
      <t>ヒツヨウ</t>
    </rPh>
    <rPh sb="8" eb="10">
      <t>ショクイン</t>
    </rPh>
    <rPh sb="11" eb="12">
      <t>カズ</t>
    </rPh>
    <phoneticPr fontId="12"/>
  </si>
  <si>
    <t>学級数</t>
    <phoneticPr fontId="2"/>
  </si>
  <si>
    <r>
      <t xml:space="preserve">職員の数
</t>
    </r>
    <r>
      <rPr>
        <sz val="8.5"/>
        <rFont val="ＭＳ ゴシック"/>
        <family val="3"/>
        <charset val="128"/>
      </rPr>
      <t>（常勤換算）</t>
    </r>
    <rPh sb="6" eb="8">
      <t>ジョウキン</t>
    </rPh>
    <rPh sb="8" eb="10">
      <t>カンサン</t>
    </rPh>
    <phoneticPr fontId="2"/>
  </si>
  <si>
    <t>チェック</t>
    <phoneticPr fontId="12"/>
  </si>
  <si>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</si>
  <si>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</si>
  <si>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</si>
  <si>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</si>
  <si>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認定こども園の類型</t>
    <rPh sb="0" eb="2">
      <t>ニンテイ</t>
    </rPh>
    <rPh sb="5" eb="6">
      <t>エン</t>
    </rPh>
    <rPh sb="7" eb="9">
      <t>ルイケイ</t>
    </rPh>
    <phoneticPr fontId="2"/>
  </si>
  <si>
    <t>いずれかに○</t>
    <phoneticPr fontId="2"/>
  </si>
  <si>
    <t>建築面積</t>
    <rPh sb="0" eb="2">
      <t>ケンチク</t>
    </rPh>
    <rPh sb="2" eb="4">
      <t>メンセキ</t>
    </rPh>
    <phoneticPr fontId="2"/>
  </si>
  <si>
    <t>専用</t>
    <rPh sb="0" eb="1">
      <t>セン</t>
    </rPh>
    <rPh sb="1" eb="2">
      <t>ヨウ</t>
    </rPh>
    <phoneticPr fontId="2"/>
  </si>
  <si>
    <t>保育室と兼用</t>
    <rPh sb="0" eb="3">
      <t>ホイクシツ</t>
    </rPh>
    <rPh sb="4" eb="6">
      <t>ケンヨウ</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</si>
  <si>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</si>
  <si>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</si>
  <si>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</si>
  <si>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</si>
  <si>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</si>
  <si>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配置予定職員数</t>
    <rPh sb="0" eb="2">
      <t>ハイチ</t>
    </rPh>
    <rPh sb="2" eb="4">
      <t>ヨテイ</t>
    </rPh>
    <rPh sb="4" eb="7">
      <t>ショクインスウ</t>
    </rPh>
    <phoneticPr fontId="2"/>
  </si>
  <si>
    <t>常勤</t>
    <rPh sb="0" eb="2">
      <t>ジョウキン</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</si>
  <si>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</si>
  <si>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</si>
  <si>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</si>
  <si>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</si>
  <si>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</si>
  <si>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</si>
  <si>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　常勤・非常勤については、正規・非正規による判断ではなく、当該施設内での</t>
    <phoneticPr fontId="2"/>
  </si>
  <si>
    <t>　フルタイム勤務か否かで判断すること。</t>
    <phoneticPr fontId="2"/>
  </si>
  <si>
    <t>２　学級担任の状況（１の再掲）</t>
    <rPh sb="2" eb="4">
      <t>ガッキュウ</t>
    </rPh>
    <rPh sb="4" eb="6">
      <t>タンニン</t>
    </rPh>
    <rPh sb="7" eb="9">
      <t>ジョウキョウ</t>
    </rPh>
    <rPh sb="12" eb="14">
      <t>サイケイ</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</si>
  <si>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</si>
  <si>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</si>
  <si>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</si>
  <si>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</si>
  <si>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</si>
  <si>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３歳児</t>
    <rPh sb="1" eb="3">
      <t>サイジ</t>
    </rPh>
    <phoneticPr fontId="2"/>
  </si>
  <si>
    <t>４歳児</t>
    <rPh sb="1" eb="3">
      <t>サイジ</t>
    </rPh>
    <phoneticPr fontId="2"/>
  </si>
  <si>
    <t>５歳児</t>
    <rPh sb="1" eb="3">
      <t>サイジ</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</si>
  <si>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</si>
  <si>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</si>
  <si>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</si>
  <si>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職員数</t>
    <rPh sb="0" eb="3">
      <t>ショクインスウ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</si>
  <si>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</si>
  <si>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</si>
  <si>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保育士資格のみ保有</t>
    <rPh sb="0" eb="3">
      <t>ホイクシ</t>
    </rPh>
    <rPh sb="3" eb="5">
      <t>シカク</t>
    </rPh>
    <rPh sb="7" eb="9">
      <t>ホユウ</t>
    </rPh>
    <phoneticPr fontId="2"/>
  </si>
  <si>
    <t>非常勤</t>
    <rPh sb="0" eb="3">
      <t>ヒジョウキン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</si>
  <si>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</si>
  <si>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</si>
  <si>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４　調理員の状況</t>
    <rPh sb="2" eb="5">
      <t>チョウリイン</t>
    </rPh>
    <rPh sb="6" eb="8">
      <t>ジョウキョウ</t>
    </rPh>
    <phoneticPr fontId="2"/>
  </si>
  <si>
    <t>０～２歳</t>
    <rPh sb="3" eb="4">
      <t>サイ</t>
    </rPh>
    <phoneticPr fontId="2"/>
  </si>
  <si>
    <t>外部搬入の
対象人数</t>
    <rPh sb="0" eb="2">
      <t>ガイブ</t>
    </rPh>
    <rPh sb="2" eb="4">
      <t>ハンニュウ</t>
    </rPh>
    <rPh sb="6" eb="8">
      <t>タイショウ</t>
    </rPh>
    <rPh sb="8" eb="10">
      <t>ニンズウ</t>
    </rPh>
    <phoneticPr fontId="2"/>
  </si>
  <si>
    <t>園児数</t>
    <rPh sb="0" eb="2">
      <t>エンジ</t>
    </rPh>
    <rPh sb="2" eb="3">
      <t>スウ</t>
    </rPh>
    <phoneticPr fontId="2"/>
  </si>
  <si>
    <t>保育認定</t>
    <rPh sb="0" eb="2">
      <t>ホイク</t>
    </rPh>
    <rPh sb="2" eb="4">
      <t>ニンテイ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</si>
  <si>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</si>
  <si>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</si>
  <si>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</si>
  <si>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</si>
  <si>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</si>
  <si>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</si>
  <si>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</si>
  <si>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＜上記におけるその他チェック項目＞</t>
    <rPh sb="1" eb="3">
      <t>ジョウキ</t>
    </rPh>
    <rPh sb="9" eb="10">
      <t>タ</t>
    </rPh>
    <rPh sb="14" eb="16">
      <t>コウモク</t>
    </rPh>
    <phoneticPr fontId="2"/>
  </si>
  <si>
    <t>内容</t>
    <rPh sb="0" eb="2">
      <t>ナイヨウ</t>
    </rPh>
    <phoneticPr fontId="2"/>
  </si>
  <si>
    <t>チェック欄</t>
    <rPh sb="4" eb="5">
      <t>ラン</t>
    </rPh>
    <phoneticPr fontId="2"/>
  </si>
  <si>
    <t>保育時間について、常時２人以上配置している。</t>
    <rPh sb="0" eb="2">
      <t>ホイク</t>
    </rPh>
    <rPh sb="2" eb="4">
      <t>ジカン</t>
    </rPh>
    <rPh sb="9" eb="11">
      <t>ジョウジ</t>
    </rPh>
    <phoneticPr fontId="2"/>
  </si>
  <si>
    <t>学級担任は、教育時間を通じて配置している。</t>
  </si>
  <si>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</si>
  <si>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１　敷地の状況</t>
    <rPh sb="2" eb="4">
      <t>シキチ</t>
    </rPh>
    <rPh sb="5" eb="7">
      <t>ジョウキョウ</t>
    </rPh>
    <phoneticPr fontId="2"/>
  </si>
  <si>
    <t>面積</t>
    <rPh sb="0" eb="2">
      <t>メンセキ</t>
    </rPh>
    <phoneticPr fontId="2"/>
  </si>
  <si>
    <t>自己所有</t>
    <rPh sb="0" eb="2">
      <t>ジコ</t>
    </rPh>
    <rPh sb="2" eb="4">
      <t>ショユウ</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</si>
  <si>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</si>
  <si>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</si>
  <si>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</si>
  <si>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</si>
  <si>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２　園舎の状況</t>
    <rPh sb="2" eb="4">
      <t>エンシャ</t>
    </rPh>
    <rPh sb="5" eb="7">
      <t>ジョウキョウ</t>
    </rPh>
    <phoneticPr fontId="2"/>
  </si>
  <si>
    <t>区分</t>
    <rPh sb="0" eb="2">
      <t>クブン</t>
    </rPh>
    <phoneticPr fontId="2"/>
  </si>
  <si>
    <t>園舎①</t>
    <rPh sb="0" eb="2">
      <t>エンシャ</t>
    </rPh>
    <phoneticPr fontId="2"/>
  </si>
  <si>
    <t>園舎②</t>
    <rPh sb="0" eb="2">
      <t>エンシャ</t>
    </rPh>
    <phoneticPr fontId="2"/>
  </si>
  <si>
    <t>園舎③</t>
    <rPh sb="0" eb="2">
      <t>エンシャ</t>
    </rPh>
    <phoneticPr fontId="2"/>
  </si>
  <si>
    <t>構造</t>
    <rPh sb="0" eb="2">
      <t>コウゾウ</t>
    </rPh>
    <phoneticPr fontId="2"/>
  </si>
  <si>
    <t>階層</t>
    <rPh sb="0" eb="2">
      <t>カイソウ</t>
    </rPh>
    <phoneticPr fontId="2"/>
  </si>
  <si>
    <t>保有形態</t>
    <rPh sb="0" eb="2">
      <t>ホユウ</t>
    </rPh>
    <rPh sb="2" eb="4">
      <t>ケイタイ</t>
    </rPh>
    <phoneticPr fontId="2"/>
  </si>
  <si>
    <t>延床面積</t>
    <rPh sb="0" eb="1">
      <t>ノ</t>
    </rPh>
    <rPh sb="1" eb="4">
      <t>ユカメンセキ</t>
    </rPh>
    <phoneticPr fontId="2"/>
  </si>
  <si>
    <t>耐火性能</t>
    <rPh sb="0" eb="3">
      <t>タイカセイ</t>
    </rPh>
    <rPh sb="3" eb="4">
      <t>ノウ</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</si>
  <si>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</si>
  <si>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</si>
  <si>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園舎④</t>
    <rPh sb="0" eb="2">
      <t>エンシャ</t>
    </rPh>
    <phoneticPr fontId="2"/>
  </si>
  <si>
    <t>園舎⑤</t>
    <rPh sb="0" eb="2">
      <t>エンシャ</t>
    </rPh>
    <phoneticPr fontId="2"/>
  </si>
  <si>
    <t>園舎⑥</t>
    <rPh sb="0" eb="2">
      <t>エンシャ</t>
    </rPh>
    <phoneticPr fontId="2"/>
  </si>
  <si>
    <t>３　各室の状況（面積以外）</t>
    <rPh sb="2" eb="4">
      <t>カクシツ</t>
    </rPh>
    <rPh sb="5" eb="7">
      <t>ジョウキョウ</t>
    </rPh>
    <rPh sb="8" eb="10">
      <t>メンセキ</t>
    </rPh>
    <rPh sb="10" eb="12">
      <t>イガイ</t>
    </rPh>
    <phoneticPr fontId="2"/>
  </si>
  <si>
    <t>室　　　　　数</t>
    <rPh sb="0" eb="1">
      <t>シツ</t>
    </rPh>
    <rPh sb="6" eb="7">
      <t>スウ</t>
    </rPh>
    <phoneticPr fontId="2"/>
  </si>
  <si>
    <t>１階</t>
    <rPh sb="1" eb="2">
      <t>カイ</t>
    </rPh>
    <phoneticPr fontId="2"/>
  </si>
  <si>
    <t>２階</t>
    <rPh sb="1" eb="2">
      <t>カイ</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</si>
  <si>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</si>
  <si>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</si>
  <si>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４　園庭の状況</t>
    <rPh sb="2" eb="4">
      <t>エンテイ</t>
    </rPh>
    <rPh sb="5" eb="7">
      <t>ジョウキョウ</t>
    </rPh>
    <phoneticPr fontId="2"/>
  </si>
  <si>
    <t>屋上園庭</t>
    <rPh sb="0" eb="2">
      <t>オクジョウ</t>
    </rPh>
    <rPh sb="2" eb="4">
      <t>エンテイ</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</si>
  <si>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</si>
  <si>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５　調理室の状況（チェック欄に記入）</t>
    <rPh sb="2" eb="5">
      <t>チョウリシツ</t>
    </rPh>
    <rPh sb="6" eb="8">
      <t>ジョウキョウ</t>
    </rPh>
    <rPh sb="13" eb="14">
      <t>ラン</t>
    </rPh>
    <rPh sb="15" eb="17">
      <t>キニュウ</t>
    </rPh>
    <phoneticPr fontId="2"/>
  </si>
  <si>
    <t>子どもが立ち入らないよう仕切り等が設置され、安全・衛生について配慮している。</t>
    <phoneticPr fontId="2"/>
  </si>
  <si>
    <t>調理室を間仕切りや固定家具等で仕切っている。</t>
    <phoneticPr fontId="2"/>
  </si>
  <si>
    <t>【参考様式４】運営の状況</t>
    <rPh sb="1" eb="3">
      <t>サンコウ</t>
    </rPh>
    <rPh sb="3" eb="5">
      <t>ヨウシキ</t>
    </rPh>
    <rPh sb="7" eb="9">
      <t>ウンエイ</t>
    </rPh>
    <rPh sb="10" eb="12">
      <t>ジョウキョウ</t>
    </rPh>
    <phoneticPr fontId="2"/>
  </si>
  <si>
    <t>１　開園状況について</t>
    <rPh sb="2" eb="4">
      <t>カイエン</t>
    </rPh>
    <rPh sb="4" eb="6">
      <t>ジョウキョウ</t>
    </rPh>
    <phoneticPr fontId="2"/>
  </si>
  <si>
    <t>開園時間</t>
    <rPh sb="0" eb="2">
      <t>カイエン</t>
    </rPh>
    <rPh sb="2" eb="4">
      <t>ジカン</t>
    </rPh>
    <phoneticPr fontId="2"/>
  </si>
  <si>
    <t>月～金</t>
    <rPh sb="0" eb="1">
      <t>ゲツ</t>
    </rPh>
    <rPh sb="2" eb="3">
      <t>キン</t>
    </rPh>
    <phoneticPr fontId="2"/>
  </si>
  <si>
    <t>時</t>
    <rPh sb="0" eb="1">
      <t>ジ</t>
    </rPh>
    <phoneticPr fontId="2"/>
  </si>
  <si>
    <t>分</t>
    <rPh sb="0" eb="1">
      <t>フン</t>
    </rPh>
    <phoneticPr fontId="2"/>
  </si>
  <si>
    <t>～</t>
    <phoneticPr fontId="2"/>
  </si>
  <si>
    <t>土曜日</t>
    <rPh sb="0" eb="3">
      <t>ドヨウビ</t>
    </rPh>
    <phoneticPr fontId="2"/>
  </si>
  <si>
    <t>休　日</t>
    <rPh sb="0" eb="1">
      <t>キュウ</t>
    </rPh>
    <rPh sb="2" eb="3">
      <t>ヒ</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</si>
  <si>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</si>
  <si>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</si>
  <si>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（備考）</t>
    <rPh sb="1" eb="3">
      <t>ビコウ</t>
    </rPh>
    <phoneticPr fontId="2"/>
  </si>
  <si>
    <t>教育時間
（３～５歳児のみ）</t>
    <rPh sb="0" eb="2">
      <t>キョウイク</t>
    </rPh>
    <rPh sb="2" eb="4">
      <t>ジカン</t>
    </rPh>
    <rPh sb="9" eb="11">
      <t>サイジ</t>
    </rPh>
    <phoneticPr fontId="2"/>
  </si>
  <si>
    <t>長期休暇
（１号認定のみ）</t>
    <rPh sb="0" eb="2">
      <t>チョウキ</t>
    </rPh>
    <rPh sb="2" eb="4">
      <t>キュウカ</t>
    </rPh>
    <rPh sb="7" eb="8">
      <t>ゴウ</t>
    </rPh>
    <rPh sb="8" eb="10">
      <t>ニンテイ</t>
    </rPh>
    <phoneticPr fontId="2"/>
  </si>
  <si>
    <t>夏季休暇</t>
    <rPh sb="0" eb="2">
      <t>カキ</t>
    </rPh>
    <rPh sb="2" eb="4">
      <t>キュウカ</t>
    </rPh>
    <phoneticPr fontId="2"/>
  </si>
  <si>
    <t>～</t>
    <phoneticPr fontId="2"/>
  </si>
  <si>
    <t>冬季休暇</t>
    <rPh sb="0" eb="2">
      <t>トウキ</t>
    </rPh>
    <rPh sb="2" eb="4">
      <t>キュウカ</t>
    </rPh>
    <phoneticPr fontId="2"/>
  </si>
  <si>
    <t>春季休暇</t>
    <rPh sb="0" eb="2">
      <t>シュンキ</t>
    </rPh>
    <rPh sb="2" eb="4">
      <t>キュウカ</t>
    </rPh>
    <phoneticPr fontId="2"/>
  </si>
  <si>
    <t>学級編制</t>
    <rPh sb="0" eb="2">
      <t>ガッキュウ</t>
    </rPh>
    <rPh sb="2" eb="4">
      <t>ヘンセイ</t>
    </rPh>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</si>
  <si>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</si>
  <si>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学年の初めの日の前日において同じ年齢にある園児で編制している。</t>
    <phoneticPr fontId="2"/>
  </si>
  <si>
    <t>上記で×印の場合（理由を記入）</t>
    <rPh sb="0" eb="2">
      <t>ジョウキ</t>
    </rPh>
    <rPh sb="4" eb="5">
      <t>シルシ</t>
    </rPh>
    <rPh sb="6" eb="8">
      <t>バアイ</t>
    </rPh>
    <rPh sb="9" eb="11">
      <t>リユウ</t>
    </rPh>
    <rPh sb="12" eb="14">
      <t>キニュウ</t>
    </rPh>
    <phoneticPr fontId="2"/>
  </si>
  <si>
    <t>運営規程</t>
    <rPh sb="0" eb="2">
      <t>ウンエイ</t>
    </rPh>
    <rPh sb="2" eb="4">
      <t>キテイ</t>
    </rPh>
    <phoneticPr fontId="2"/>
  </si>
  <si>
    <t>第</t>
    <rPh sb="0" eb="1">
      <t>ダイ</t>
    </rPh>
    <phoneticPr fontId="2"/>
  </si>
  <si>
    <t>条</t>
    <rPh sb="0" eb="1">
      <t>ジョウ</t>
    </rPh>
    <phoneticPr fontId="2"/>
  </si>
  <si>
    <t>施設の目的及び運営の方針</t>
    <phoneticPr fontId="2"/>
  </si>
  <si>
    <t>提供する教育・保育の内容</t>
    <phoneticPr fontId="2"/>
  </si>
  <si>
    <t>職員の職種、員数及び職務の内容</t>
    <phoneticPr fontId="2"/>
  </si>
  <si>
    <t>教育・保育の提供を行う日及び時間、提供を行わない日</t>
    <phoneticPr fontId="2"/>
  </si>
  <si>
    <t>保護者から受領する利用者負担その他の費用の種類、支払を求める理由及びその額</t>
    <phoneticPr fontId="2"/>
  </si>
  <si>
    <t>子どもの区分ごとの利用定員</t>
    <phoneticPr fontId="2"/>
  </si>
  <si>
    <t>施設の利用の開始、終了に関する事項及び利用に当たっての留意事項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</si>
  <si>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</si>
  <si>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</si>
  <si>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</si>
  <si>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</si>
  <si>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</si>
  <si>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</si>
  <si>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</si>
  <si>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</si>
  <si>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</si>
  <si>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</si>
  <si>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</si>
  <si>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</si>
  <si>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５　職員研修の状況（チェック欄に記入）</t>
    <rPh sb="2" eb="4">
      <t>ショクイン</t>
    </rPh>
    <rPh sb="4" eb="6">
      <t>ケンシュウ</t>
    </rPh>
    <rPh sb="7" eb="9">
      <t>ジョウキョウ</t>
    </rPh>
    <rPh sb="14" eb="15">
      <t>ラン</t>
    </rPh>
    <rPh sb="16" eb="18">
      <t>キニュウ</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</si>
  <si>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</si>
  <si>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</si>
  <si>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</si>
  <si>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</si>
  <si>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６　その他</t>
    <rPh sb="4" eb="5">
      <t>タ</t>
    </rPh>
    <phoneticPr fontId="2"/>
  </si>
  <si>
    <t>賠償責任保険</t>
    <rPh sb="0" eb="2">
      <t>バイショウ</t>
    </rPh>
    <rPh sb="2" eb="4">
      <t>セキニン</t>
    </rPh>
    <rPh sb="4" eb="6">
      <t>ホケン</t>
    </rPh>
    <phoneticPr fontId="2"/>
  </si>
  <si>
    <t>傷害保険</t>
    <rPh sb="0" eb="2">
      <t>ショウガイ</t>
    </rPh>
    <rPh sb="2" eb="4">
      <t>ホケン</t>
    </rPh>
    <phoneticPr fontId="2"/>
  </si>
  <si>
    <t>園児</t>
    <rPh sb="0" eb="2">
      <t>エンジ</t>
    </rPh>
    <phoneticPr fontId="2"/>
  </si>
  <si>
    <t>開園年度</t>
    <rPh sb="0" eb="2">
      <t>カイエン</t>
    </rPh>
    <rPh sb="2" eb="4">
      <t>ネンド</t>
    </rPh>
    <phoneticPr fontId="2"/>
  </si>
  <si>
    <t>翌年度以降</t>
    <rPh sb="0" eb="3">
      <t>ヨクネンド</t>
    </rPh>
    <rPh sb="3" eb="5">
      <t>イコウ</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</si>
  <si>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</si>
  <si>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</si>
  <si>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</si>
  <si>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</si>
  <si>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</si>
  <si>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</si>
  <si>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移行特例の適用</t>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</si>
  <si>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</si>
  <si>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２　運営規程</t>
    <rPh sb="2" eb="4">
      <t>ウンエイ</t>
    </rPh>
    <rPh sb="4" eb="6">
      <t>キテイ</t>
    </rPh>
    <phoneticPr fontId="2"/>
  </si>
  <si>
    <t>運営基準（※）第20条</t>
    <phoneticPr fontId="2"/>
  </si>
  <si>
    <t>（※）特定教育・保育施設及び特定地域型保育事業の運営に関する基準（平成26年内閣府令第39号）</t>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5">
      <t>ヘイセイ</t>
    </rPh>
    <rPh sb="37" eb="38">
      <t>ネン</t>
    </rPh>
    <rPh sb="38" eb="42">
      <t>ナイカクフレイ</t>
    </rPh>
    <rPh sb="42" eb="43">
      <t>ダイ</t>
    </rPh>
    <rPh sb="45" eb="46">
      <t>ゴウ</t>
    </rPh>
    <phoneticPr fontId="2"/>
  </si>
  <si>
    <t>各学級ごとに常勤かつ専任の幼稚園教諭免許状保有者を１人以上（３歳児で２５人以上の学級は２人以上）配置している。</t>
    <rPh sb="6" eb="8">
      <t>ジョウキン</t>
    </rPh>
    <rPh sb="13" eb="16">
      <t>ヨウチエン</t>
    </rPh>
    <rPh sb="16" eb="18">
      <t>キョウユ</t>
    </rPh>
    <rPh sb="18" eb="21">
      <t>メンキョジョウ</t>
    </rPh>
    <rPh sb="21" eb="24">
      <t>ホユウシャ</t>
    </rPh>
    <rPh sb="31" eb="33">
      <t>サイジ</t>
    </rPh>
    <rPh sb="36" eb="39">
      <t>ニンイジョウ</t>
    </rPh>
    <rPh sb="40" eb="42">
      <t>ガッキュウ</t>
    </rPh>
    <rPh sb="44" eb="45">
      <t>ニン</t>
    </rPh>
    <rPh sb="45" eb="47">
      <t>イジョウ</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</si>
  <si>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</si>
  <si>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r>
      <t xml:space="preserve">基準上必要な
職員の数
</t>
    </r>
    <r>
      <rPr>
        <sz val="10"/>
        <rFont val="ＭＳ ゴシック"/>
        <family val="3"/>
        <charset val="128"/>
      </rPr>
      <t>（参考様式１の再掲）</t>
    </r>
    <rPh sb="0" eb="2">
      <t>キジュン</t>
    </rPh>
    <rPh sb="2" eb="3">
      <t>ジョウ</t>
    </rPh>
    <rPh sb="3" eb="5">
      <t>ヒツヨウ</t>
    </rPh>
    <rPh sb="7" eb="9">
      <t>ショクイン</t>
    </rPh>
    <rPh sb="10" eb="11">
      <t>カズ</t>
    </rPh>
    <rPh sb="13" eb="15">
      <t>サンコウ</t>
    </rPh>
    <rPh sb="15" eb="17">
      <t>ヨウシキ</t>
    </rPh>
    <rPh sb="19" eb="21">
      <t>サイケイ</t>
    </rPh>
    <phoneticPr fontId="1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</si>
  <si>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</si>
  <si>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</si>
  <si>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</si>
  <si>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</si>
  <si>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</si>
  <si>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</si>
  <si>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園舎④</t>
    <rPh sb="0" eb="2">
      <t>エンシャ</t>
    </rPh>
    <phoneticPr fontId="2"/>
  </si>
  <si>
    <t>園舎⑤</t>
    <rPh sb="0" eb="2">
      <t>エンシャ</t>
    </rPh>
    <phoneticPr fontId="2"/>
  </si>
  <si>
    <t>園舎⑥</t>
    <rPh sb="0" eb="2">
      <t>エンシャ</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</si>
  <si>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</si>
  <si>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</si>
  <si>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合計（代替地除く）</t>
    <rPh sb="0" eb="2">
      <t>ゴウケイ</t>
    </rPh>
    <rPh sb="3" eb="6">
      <t>ダイタイチ</t>
    </rPh>
    <rPh sb="6" eb="7">
      <t>ノゾ</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</si>
  <si>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</si>
  <si>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</si>
  <si>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</si>
  <si>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</si>
  <si>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令和</t>
    <rPh sb="0" eb="2">
      <t>レイワ</t>
    </rPh>
    <phoneticPr fontId="2"/>
  </si>
  <si>
    <t>（有の場合は概要を記入）</t>
    <rPh sb="1" eb="2">
      <t>ア</t>
    </rPh>
    <rPh sb="3" eb="5">
      <t>バアイ</t>
    </rPh>
    <rPh sb="6" eb="8">
      <t>ガイヨウ</t>
    </rPh>
    <rPh sb="9" eb="11">
      <t>キニュウ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</si>
  <si>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</si>
  <si>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　「従事内容」欄は空欄とする。</t>
    <rPh sb="3" eb="5">
      <t>ジュウジ</t>
    </rPh>
    <rPh sb="5" eb="7">
      <t>ナイヨウ</t>
    </rPh>
    <rPh sb="8" eb="9">
      <t>ラン</t>
    </rPh>
    <rPh sb="10" eb="12">
      <t>クウラン</t>
    </rPh>
    <phoneticPr fontId="2"/>
  </si>
  <si>
    <t>主幹教諭、主任保育士等</t>
    <rPh sb="0" eb="2">
      <t>シュカン</t>
    </rPh>
    <rPh sb="2" eb="4">
      <t>キョウユ</t>
    </rPh>
    <rPh sb="5" eb="7">
      <t>シュニン</t>
    </rPh>
    <rPh sb="7" eb="10">
      <t>ホイクシ</t>
    </rPh>
    <rPh sb="10" eb="11">
      <t>トウ</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</si>
  <si>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</si>
  <si>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電子メール</t>
    <rPh sb="0" eb="2">
      <t>デンシ</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</si>
  <si>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</si>
  <si>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</si>
  <si>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有資格者の人数</t>
    <phoneticPr fontId="2"/>
  </si>
  <si>
    <t>（常勤換算後）</t>
    <rPh sb="1" eb="3">
      <t>ジョウキン</t>
    </rPh>
    <rPh sb="3" eb="5">
      <t>カンサン</t>
    </rPh>
    <rPh sb="5" eb="6">
      <t>ゴ</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</si>
  <si>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</si>
  <si>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</si>
  <si>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</si>
  <si>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</si>
  <si>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</si>
  <si>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</si>
  <si>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</si>
  <si>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台</t>
    <rPh sb="0" eb="1">
      <t>ダイ</t>
    </rPh>
    <phoneticPr fontId="2"/>
  </si>
  <si>
    <t>安全装置</t>
    <rPh sb="0" eb="2">
      <t>アンゼン</t>
    </rPh>
    <rPh sb="2" eb="4">
      <t>ソウチ</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</si>
  <si>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</si>
  <si>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</si>
  <si>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</si>
  <si>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</si>
  <si>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</si>
  <si>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</si>
  <si>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</si>
  <si>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</si>
  <si>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</si>
  <si>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</si>
  <si>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</si>
  <si>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</si>
  <si>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10" eb="612">
      <t>ガッキュウ</t>
    </rPh>
    <rPh sb="612" eb="614">
      <t>ヘンセイ</t>
    </rPh>
    <rPh sb="614" eb="615">
      <t>スウ</t>
    </rPh>
    <rPh sb="619" eb="620">
      <t>オオ</t>
    </rPh>
    <rPh sb="621" eb="622">
      <t>スウ</t>
    </rPh>
    <phoneticPr fontId="12"/>
  </si>
  <si>
    <t>令和８年４月１日現在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</si>
</sst>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_ "/>
    <numFmt numFmtId="178" formatCode="#,##0.00_ "/>
    <numFmt numFmtId="179" formatCode="#,##0.00&quot; &quot;;&quot;△ &quot;#,##0.00&quot; &quot;"/>
    <numFmt numFmtId="180" formatCode="#,##0;&quot;△ &quot;#,##0"/>
    <numFmt numFmtId="181" formatCode="#,##0.00;&quot;△ &quot;#,##0.00"/>
    <numFmt numFmtId="182" formatCode="#,##0.00&quot;㎡ &quot;"/>
    <numFmt numFmtId="183" formatCode="#,##0&quot;人 &quot;"/>
    <numFmt numFmtId="184" formatCode="##&quot;人&quot;"/>
    <numFmt numFmtId="185" formatCode="##&quot;階&quot;&quot;建&quot;&quot;て&quot;"/>
  </numFmts>
  <fonts count="29"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color theme="1"/>
      <name val="ＭＳ ゴシック"/>
      <family val="3"/>
      <charset val="128"/>
    </font>
    <font>
      <sz val="12"/>
      <color theme="1"/>
      <name val="ＭＳ 明朝"/>
      <family val="1"/>
      <charset val="128"/>
    </font>
    <font>
      <sz val="12"/>
      <color theme="1"/>
      <name val="ＭＳ Ｐゴシック"/>
      <family val="2"/>
      <charset val="128"/>
      <scheme val="minor"/>
    </font>
    <font>
      <sz val="11"/>
      <color rgb="FFFF0000"/>
      <name val="ＭＳ 明朝"/>
      <family val="1"/>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9"/>
      <name val="ＭＳ ゴシック"/>
      <family val="3"/>
      <charset val="128"/>
    </font>
    <font>
      <sz val="8.5"/>
      <name val="ＭＳ 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
      <name val="ＭＳ 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2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diagonalUp="1">
      <left style="medium">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bottom style="dotted">
        <color auto="1"/>
      </bottom>
      <diagonal/>
    </border>
    <border>
      <left/>
      <right/>
      <top style="dotted">
        <color auto="1"/>
      </top>
      <bottom style="dotted">
        <color auto="1"/>
      </bottom>
      <diagonal/>
    </border>
    <border diagonalUp="1">
      <left style="thin">
        <color auto="1"/>
      </left>
      <right/>
      <top/>
      <bottom style="thin">
        <color auto="1"/>
      </bottom>
      <diagonal style="thin">
        <color auto="1"/>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thin">
        <color auto="1"/>
      </bottom>
      <diagonal style="thin">
        <color auto="1"/>
      </diagonal>
    </border>
    <border>
      <left/>
      <right style="medium">
        <color auto="1"/>
      </right>
      <top/>
      <bottom/>
      <diagonal/>
    </border>
    <border>
      <left/>
      <right style="medium">
        <color auto="1"/>
      </right>
      <top style="dotted">
        <color auto="1"/>
      </top>
      <bottom style="dotted">
        <color auto="1"/>
      </bottom>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dotted">
        <color auto="1"/>
      </bottom>
      <diagonal/>
    </border>
    <border>
      <left style="medium">
        <color auto="1"/>
      </left>
      <right/>
      <top style="medium">
        <color auto="1"/>
      </top>
      <bottom style="dotted">
        <color auto="1"/>
      </bottom>
      <diagonal/>
    </border>
    <border>
      <left/>
      <right/>
      <top style="medium">
        <color indexed="64"/>
      </top>
      <bottom style="dotted">
        <color indexed="64"/>
      </bottom>
      <diagonal/>
    </border>
    <border>
      <left/>
      <right style="thin">
        <color auto="1"/>
      </right>
      <top style="medium">
        <color indexed="64"/>
      </top>
      <bottom style="dotted">
        <color indexed="64"/>
      </bottom>
      <diagonal/>
    </border>
    <border>
      <left style="medium">
        <color auto="1"/>
      </left>
      <right/>
      <top style="dotted">
        <color auto="1"/>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diagonalUp="1">
      <left style="medium">
        <color auto="1"/>
      </left>
      <right style="thin">
        <color auto="1"/>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style="medium">
        <color auto="1"/>
      </left>
      <right style="thin">
        <color auto="1"/>
      </right>
      <top/>
      <bottom style="thin">
        <color indexed="64"/>
      </bottom>
      <diagonal style="thin">
        <color indexed="64"/>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medium">
        <color auto="1"/>
      </bottom>
      <diagonal/>
    </border>
    <border diagonalUp="1">
      <left style="medium">
        <color auto="1"/>
      </left>
      <right style="medium">
        <color auto="1"/>
      </right>
      <top style="thin">
        <color auto="1"/>
      </top>
      <bottom style="medium">
        <color auto="1"/>
      </bottom>
      <diagonal style="thin">
        <color auto="1"/>
      </diagonal>
    </border>
    <border>
      <left style="thick">
        <color auto="1"/>
      </left>
      <right style="thick">
        <color auto="1"/>
      </right>
      <top style="thick">
        <color auto="1"/>
      </top>
      <bottom/>
      <diagonal/>
    </border>
    <border>
      <left style="medium">
        <color indexed="64"/>
      </left>
      <right/>
      <top style="dotted">
        <color auto="1"/>
      </top>
      <bottom style="medium">
        <color indexed="64"/>
      </bottom>
      <diagonal/>
    </border>
    <border>
      <left style="medium">
        <color auto="1"/>
      </left>
      <right style="double">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medium">
        <color indexed="64"/>
      </top>
      <bottom/>
      <diagonal/>
    </border>
    <border>
      <left style="medium">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dotted">
        <color auto="1"/>
      </top>
      <bottom/>
      <diagonal/>
    </border>
    <border>
      <left style="thin">
        <color auto="1"/>
      </left>
      <right style="double">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thin">
        <color auto="1"/>
      </top>
      <bottom style="thin">
        <color auto="1"/>
      </bottom>
      <diagonal style="thin">
        <color auto="1"/>
      </diagonal>
    </border>
    <border>
      <left style="dotted">
        <color auto="1"/>
      </left>
      <right/>
      <top/>
      <bottom/>
      <diagonal/>
    </border>
    <border diagonalUp="1">
      <left style="thin">
        <color indexed="64"/>
      </left>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1122">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1" xfId="0" applyFont="1" applyBorder="1" applyAlignment="1">
      <alignment horizontal="center" vertical="center" wrapText="1"/>
    </xf>
    <xf numFmtId="0" fontId="1" fillId="0" borderId="71" xfId="0" applyFont="1" applyBorder="1" applyAlignment="1">
      <alignment horizontal="center" vertical="center"/>
    </xf>
    <xf numFmtId="178" fontId="3" fillId="0" borderId="1" xfId="0" applyNumberFormat="1" applyFont="1" applyBorder="1">
      <alignment vertical="center"/>
    </xf>
    <xf numFmtId="0" fontId="1" fillId="0" borderId="49" xfId="0" applyFont="1" applyBorder="1">
      <alignmen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1" xfId="0" applyFont="1" applyBorder="1">
      <alignment vertical="center"/>
    </xf>
    <xf numFmtId="0" fontId="1" fillId="0" borderId="98" xfId="0" applyFont="1" applyBorder="1" applyAlignment="1">
      <alignment horizontal="center" vertical="center"/>
    </xf>
    <xf numFmtId="178" fontId="3" fillId="0" borderId="2" xfId="0" applyNumberFormat="1" applyFont="1" applyBorder="1">
      <alignment vertical="center"/>
    </xf>
    <xf numFmtId="178" fontId="3" fillId="0" borderId="7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8" xfId="0" applyFont="1" applyBorder="1" applyAlignment="1">
      <alignment horizontal="center" vertical="center"/>
    </xf>
    <xf numFmtId="0" fontId="7" fillId="0" borderId="65" xfId="0" applyFont="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4" xfId="0" applyNumberFormat="1" applyFont="1" applyBorder="1">
      <alignment vertical="center"/>
    </xf>
    <xf numFmtId="179" fontId="3" fillId="0" borderId="2" xfId="0" applyNumberFormat="1" applyFont="1" applyBorder="1">
      <alignment vertical="center"/>
    </xf>
    <xf numFmtId="179" fontId="3" fillId="0" borderId="95" xfId="0" applyNumberFormat="1" applyFont="1" applyBorder="1">
      <alignment vertical="center"/>
    </xf>
    <xf numFmtId="0" fontId="1" fillId="0" borderId="34" xfId="0" applyFont="1" applyBorder="1" applyAlignment="1">
      <alignment horizontal="center" vertical="center"/>
    </xf>
    <xf numFmtId="179" fontId="3" fillId="0" borderId="15" xfId="0" applyNumberFormat="1" applyFont="1" applyBorder="1">
      <alignment vertical="center"/>
    </xf>
    <xf numFmtId="0" fontId="15" fillId="2" borderId="47" xfId="1" applyFont="1" applyFill="1" applyBorder="1" applyProtection="1">
      <alignment vertical="center"/>
      <protection locked="0"/>
    </xf>
    <xf numFmtId="0" fontId="15" fillId="2" borderId="49" xfId="1" applyFont="1" applyFill="1" applyBorder="1" applyProtection="1">
      <alignment vertical="center"/>
      <protection locked="0"/>
    </xf>
    <xf numFmtId="0" fontId="15" fillId="2" borderId="40" xfId="1" applyFont="1" applyFill="1" applyBorder="1" applyProtection="1">
      <alignment vertical="center"/>
      <protection locked="0"/>
    </xf>
    <xf numFmtId="0" fontId="15" fillId="2" borderId="37" xfId="1" applyFont="1" applyFill="1" applyBorder="1" applyProtection="1">
      <alignment vertical="center"/>
      <protection locked="0"/>
    </xf>
    <xf numFmtId="0" fontId="15" fillId="2" borderId="41" xfId="1" applyFont="1" applyFill="1" applyBorder="1" applyProtection="1">
      <alignment vertical="center"/>
      <protection locked="0"/>
    </xf>
    <xf numFmtId="0" fontId="15" fillId="2" borderId="48"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183" fontId="3" fillId="2" borderId="120" xfId="0" applyNumberFormat="1" applyFont="1" applyFill="1" applyBorder="1" applyProtection="1">
      <alignment vertical="center"/>
      <protection locked="0"/>
    </xf>
    <xf numFmtId="182" fontId="3" fillId="2" borderId="114" xfId="0" applyNumberFormat="1" applyFont="1" applyFill="1" applyBorder="1" applyProtection="1">
      <alignment vertical="center"/>
      <protection locked="0"/>
    </xf>
    <xf numFmtId="182" fontId="3" fillId="2" borderId="31" xfId="0" applyNumberFormat="1" applyFont="1" applyFill="1" applyBorder="1" applyProtection="1">
      <alignment vertical="center"/>
      <protection locked="0"/>
    </xf>
    <xf numFmtId="183" fontId="3" fillId="2" borderId="95" xfId="0" applyNumberFormat="1" applyFont="1" applyFill="1" applyBorder="1" applyProtection="1">
      <alignment vertical="center"/>
      <protection locked="0"/>
    </xf>
    <xf numFmtId="182" fontId="3" fillId="2" borderId="117" xfId="0" applyNumberFormat="1" applyFont="1" applyFill="1" applyBorder="1" applyProtection="1">
      <alignment vertical="center"/>
      <protection locked="0"/>
    </xf>
    <xf numFmtId="182" fontId="3" fillId="2" borderId="137" xfId="0" applyNumberFormat="1" applyFont="1" applyFill="1" applyBorder="1" applyProtection="1">
      <alignment vertical="center"/>
      <protection locked="0"/>
    </xf>
    <xf numFmtId="182" fontId="3" fillId="2" borderId="140" xfId="0" applyNumberFormat="1" applyFont="1" applyFill="1" applyBorder="1" applyProtection="1">
      <alignment vertical="center"/>
      <protection locked="0"/>
    </xf>
    <xf numFmtId="182" fontId="3" fillId="2" borderId="138" xfId="0" applyNumberFormat="1" applyFont="1" applyFill="1" applyBorder="1" applyProtection="1">
      <alignment vertical="center"/>
      <protection locked="0"/>
    </xf>
    <xf numFmtId="183" fontId="3" fillId="2" borderId="146" xfId="0" applyNumberFormat="1" applyFont="1" applyFill="1" applyBorder="1" applyProtection="1">
      <alignment vertical="center"/>
      <protection locked="0"/>
    </xf>
    <xf numFmtId="182" fontId="3" fillId="2" borderId="116" xfId="0" applyNumberFormat="1" applyFont="1" applyFill="1" applyBorder="1" applyProtection="1">
      <alignment vertical="center"/>
      <protection locked="0"/>
    </xf>
    <xf numFmtId="182" fontId="3" fillId="2" borderId="23" xfId="0" applyNumberFormat="1" applyFont="1" applyFill="1" applyBorder="1" applyProtection="1">
      <alignment vertical="center"/>
      <protection locked="0"/>
    </xf>
    <xf numFmtId="183" fontId="3" fillId="2" borderId="74" xfId="0" applyNumberFormat="1" applyFont="1" applyFill="1" applyBorder="1" applyProtection="1">
      <alignment vertical="center"/>
      <protection locked="0"/>
    </xf>
    <xf numFmtId="182" fontId="3" fillId="2" borderId="20" xfId="0" applyNumberFormat="1" applyFont="1" applyFill="1" applyBorder="1" applyProtection="1">
      <alignment vertical="center"/>
      <protection locked="0"/>
    </xf>
    <xf numFmtId="182" fontId="3" fillId="2" borderId="109" xfId="0" applyNumberFormat="1" applyFont="1" applyFill="1" applyBorder="1" applyProtection="1">
      <alignment vertical="center"/>
      <protection locked="0"/>
    </xf>
    <xf numFmtId="182" fontId="3" fillId="2" borderId="22" xfId="0" applyNumberFormat="1" applyFont="1" applyFill="1" applyBorder="1" applyProtection="1">
      <alignment vertical="center"/>
      <protection locked="0"/>
    </xf>
    <xf numFmtId="183" fontId="3" fillId="2" borderId="145" xfId="0" applyNumberFormat="1" applyFont="1" applyFill="1" applyBorder="1" applyProtection="1">
      <alignment vertical="center"/>
      <protection locked="0"/>
    </xf>
    <xf numFmtId="0" fontId="15" fillId="2" borderId="179" xfId="1" applyFont="1" applyFill="1" applyBorder="1" applyProtection="1">
      <alignment vertical="center"/>
      <protection locked="0"/>
    </xf>
    <xf numFmtId="182" fontId="3" fillId="2" borderId="145" xfId="0" applyNumberFormat="1" applyFont="1" applyFill="1" applyBorder="1" applyAlignment="1" applyProtection="1">
      <alignment horizontal="center" vertical="center"/>
      <protection locked="0"/>
    </xf>
    <xf numFmtId="182" fontId="3" fillId="2" borderId="120" xfId="0" applyNumberFormat="1" applyFont="1" applyFill="1" applyBorder="1" applyAlignment="1" applyProtection="1">
      <alignment horizontal="center" vertical="center"/>
      <protection locked="0"/>
    </xf>
    <xf numFmtId="182" fontId="3" fillId="2" borderId="95" xfId="0" applyNumberFormat="1" applyFont="1" applyFill="1" applyBorder="1" applyAlignment="1" applyProtection="1">
      <alignment horizontal="center" vertical="center"/>
      <protection locked="0"/>
    </xf>
    <xf numFmtId="182" fontId="3" fillId="2" borderId="146" xfId="0" applyNumberFormat="1" applyFont="1" applyFill="1" applyBorder="1" applyAlignment="1" applyProtection="1">
      <alignment horizontal="center" vertical="center"/>
      <protection locked="0"/>
    </xf>
    <xf numFmtId="182" fontId="3" fillId="2" borderId="74" xfId="0" applyNumberFormat="1" applyFont="1" applyFill="1" applyBorder="1" applyAlignment="1" applyProtection="1">
      <alignment horizontal="center" vertical="center"/>
      <protection locked="0"/>
    </xf>
    <xf numFmtId="0" fontId="15" fillId="0" borderId="177" xfId="1" applyFont="1" applyBorder="1">
      <alignment vertical="center"/>
    </xf>
    <xf numFmtId="0" fontId="15" fillId="0" borderId="179" xfId="1" applyFont="1" applyBorder="1">
      <alignment vertical="center"/>
    </xf>
    <xf numFmtId="0" fontId="11" fillId="0" borderId="178" xfId="1" applyFont="1" applyBorder="1" applyAlignment="1">
      <alignment horizontal="center" vertical="center"/>
    </xf>
    <xf numFmtId="0" fontId="11" fillId="0" borderId="180" xfId="1" applyFont="1" applyBorder="1" applyAlignment="1">
      <alignment horizontal="center" vertical="center"/>
    </xf>
    <xf numFmtId="0" fontId="11" fillId="0" borderId="183" xfId="1" applyFont="1" applyBorder="1" applyAlignment="1">
      <alignment horizontal="center" vertical="center"/>
    </xf>
    <xf numFmtId="0" fontId="11" fillId="0" borderId="185" xfId="1" applyFont="1" applyBorder="1" applyAlignment="1">
      <alignment horizontal="center" vertical="center"/>
    </xf>
    <xf numFmtId="0" fontId="15" fillId="0" borderId="182" xfId="1" applyFont="1" applyBorder="1">
      <alignment vertical="center"/>
    </xf>
    <xf numFmtId="0" fontId="15" fillId="0" borderId="184" xfId="1" applyFont="1" applyBorder="1">
      <alignment vertical="center"/>
    </xf>
    <xf numFmtId="177" fontId="11" fillId="0" borderId="46" xfId="1" applyNumberFormat="1" applyFont="1" applyBorder="1">
      <alignment vertical="center"/>
    </xf>
    <xf numFmtId="0" fontId="15" fillId="0" borderId="11" xfId="1" applyFont="1" applyBorder="1">
      <alignment vertical="center"/>
    </xf>
    <xf numFmtId="0" fontId="11" fillId="0" borderId="74" xfId="1" applyFont="1" applyBorder="1" applyAlignment="1">
      <alignment horizontal="center" vertical="center"/>
    </xf>
    <xf numFmtId="0" fontId="15" fillId="0" borderId="7" xfId="1" applyFont="1" applyBorder="1">
      <alignment vertical="center"/>
    </xf>
    <xf numFmtId="0" fontId="11" fillId="0" borderId="72" xfId="1" applyFont="1" applyBorder="1" applyAlignment="1">
      <alignment horizontal="center" vertical="center"/>
    </xf>
    <xf numFmtId="0" fontId="15" fillId="0" borderId="9" xfId="1" applyFont="1" applyBorder="1">
      <alignment vertical="center"/>
    </xf>
    <xf numFmtId="0" fontId="11" fillId="0" borderId="95" xfId="1" applyFont="1" applyBorder="1" applyAlignment="1">
      <alignment horizontal="center" vertical="center"/>
    </xf>
    <xf numFmtId="0" fontId="15" fillId="0" borderId="69" xfId="1" applyFont="1" applyBorder="1">
      <alignment vertical="center"/>
    </xf>
    <xf numFmtId="0" fontId="11" fillId="0" borderId="80" xfId="1" applyFont="1" applyBorder="1" applyAlignment="1">
      <alignment horizontal="center" vertical="center"/>
    </xf>
    <xf numFmtId="0" fontId="4" fillId="0" borderId="0" xfId="0" applyFont="1">
      <alignment vertical="center"/>
    </xf>
    <xf numFmtId="3" fontId="4" fillId="0" borderId="0" xfId="0" applyNumberFormat="1" applyFont="1">
      <alignment vertical="center"/>
    </xf>
    <xf numFmtId="0" fontId="0" fillId="0" borderId="128" xfId="0" applyBorder="1" applyAlignment="1">
      <alignment horizontal="center" vertical="center" shrinkToFit="1"/>
    </xf>
    <xf numFmtId="0" fontId="4" fillId="0" borderId="127"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49" xfId="0" applyFont="1" applyBorder="1">
      <alignment vertical="center"/>
    </xf>
    <xf numFmtId="0" fontId="4" fillId="0" borderId="12" xfId="0" applyFont="1" applyBorder="1">
      <alignment vertical="center"/>
    </xf>
    <xf numFmtId="0" fontId="4" fillId="0" borderId="7" xfId="0" applyFont="1" applyBorder="1">
      <alignment vertical="center"/>
    </xf>
    <xf numFmtId="0" fontId="4" fillId="0" borderId="37" xfId="0" applyFont="1" applyBorder="1">
      <alignment vertical="center"/>
    </xf>
    <xf numFmtId="0" fontId="4" fillId="0" borderId="8" xfId="0" applyFont="1" applyBorder="1">
      <alignment vertical="center"/>
    </xf>
    <xf numFmtId="0" fontId="4" fillId="0" borderId="9" xfId="0" applyFont="1" applyBorder="1" applyAlignment="1">
      <alignment vertical="center" shrinkToFit="1"/>
    </xf>
    <xf numFmtId="0" fontId="4" fillId="0" borderId="48" xfId="0" applyFont="1" applyBorder="1" applyAlignment="1">
      <alignment vertical="center" shrinkToFit="1"/>
    </xf>
    <xf numFmtId="0" fontId="4" fillId="0" borderId="48" xfId="0" applyFont="1" applyBorder="1">
      <alignment vertical="center"/>
    </xf>
    <xf numFmtId="0" fontId="4" fillId="0" borderId="10" xfId="0" applyFont="1" applyBorder="1">
      <alignment vertical="center"/>
    </xf>
    <xf numFmtId="0" fontId="4" fillId="0" borderId="49" xfId="0" applyFont="1" applyBorder="1" applyAlignment="1">
      <alignment horizontal="center" vertical="center" shrinkToFit="1"/>
    </xf>
    <xf numFmtId="0" fontId="4" fillId="0" borderId="0" xfId="0" applyFont="1" applyAlignment="1">
      <alignment vertical="center" wrapText="1"/>
    </xf>
    <xf numFmtId="0" fontId="4" fillId="0" borderId="49" xfId="0" applyFont="1" applyBorder="1" applyAlignment="1">
      <alignment vertical="center" wrapText="1"/>
    </xf>
    <xf numFmtId="0" fontId="11" fillId="0" borderId="0" xfId="1" applyFont="1" applyAlignment="1">
      <alignment vertical="top"/>
    </xf>
    <xf numFmtId="0" fontId="14" fillId="0" borderId="28" xfId="1" applyFont="1" applyBorder="1" applyAlignment="1">
      <alignment horizontal="center" vertical="center" shrinkToFit="1"/>
    </xf>
    <xf numFmtId="0" fontId="13" fillId="0" borderId="1" xfId="1" applyFont="1" applyBorder="1" applyAlignment="1">
      <alignment horizontal="center" vertical="center"/>
    </xf>
    <xf numFmtId="0" fontId="11" fillId="0" borderId="63" xfId="1" applyFont="1" applyBorder="1" applyAlignment="1">
      <alignment horizontal="center" vertical="center"/>
    </xf>
    <xf numFmtId="0" fontId="11" fillId="0" borderId="49" xfId="1" applyFont="1" applyBorder="1" applyAlignment="1">
      <alignment horizontal="center" vertical="center"/>
    </xf>
    <xf numFmtId="0" fontId="7" fillId="0" borderId="1" xfId="1" applyFont="1" applyBorder="1" applyAlignment="1">
      <alignment horizontal="center" vertical="center"/>
    </xf>
    <xf numFmtId="0" fontId="11" fillId="0" borderId="103" xfId="1" applyFont="1" applyBorder="1" applyAlignment="1">
      <alignment horizontal="center" vertical="center"/>
    </xf>
    <xf numFmtId="0" fontId="11" fillId="0" borderId="37" xfId="1" applyFont="1" applyBorder="1" applyAlignment="1">
      <alignment horizontal="center" vertical="center"/>
    </xf>
    <xf numFmtId="177" fontId="11" fillId="0" borderId="20" xfId="1" applyNumberFormat="1" applyFont="1" applyBorder="1">
      <alignment vertical="center"/>
    </xf>
    <xf numFmtId="0" fontId="11" fillId="0" borderId="64" xfId="1" applyFont="1" applyBorder="1" applyAlignment="1">
      <alignment horizontal="center" vertical="center"/>
    </xf>
    <xf numFmtId="0" fontId="11" fillId="0" borderId="48" xfId="1" applyFont="1" applyBorder="1" applyAlignment="1">
      <alignment horizontal="center" vertical="center"/>
    </xf>
    <xf numFmtId="177" fontId="11" fillId="0" borderId="114" xfId="1" applyNumberFormat="1" applyFont="1" applyBorder="1">
      <alignment vertical="center"/>
    </xf>
    <xf numFmtId="0" fontId="11" fillId="0" borderId="15" xfId="1" applyFont="1" applyBorder="1" applyAlignment="1">
      <alignment horizontal="center" vertical="center"/>
    </xf>
    <xf numFmtId="0" fontId="15" fillId="0" borderId="46" xfId="1" applyFont="1" applyBorder="1">
      <alignment vertical="center"/>
    </xf>
    <xf numFmtId="0" fontId="15" fillId="0" borderId="70" xfId="1" applyFont="1" applyBorder="1">
      <alignment vertical="center"/>
    </xf>
    <xf numFmtId="0" fontId="11" fillId="0" borderId="70" xfId="1" applyFont="1" applyBorder="1" applyAlignment="1">
      <alignment horizontal="center" vertical="center"/>
    </xf>
    <xf numFmtId="177" fontId="11" fillId="0" borderId="139" xfId="1" applyNumberFormat="1" applyFont="1" applyBorder="1">
      <alignment vertical="center"/>
    </xf>
    <xf numFmtId="0" fontId="20" fillId="0" borderId="0" xfId="0" applyFont="1">
      <alignment vertical="center"/>
    </xf>
    <xf numFmtId="0" fontId="1" fillId="0" borderId="22" xfId="0" quotePrefix="1" applyFont="1" applyBorder="1" applyAlignment="1">
      <alignment horizontal="center" vertical="center"/>
    </xf>
    <xf numFmtId="182" fontId="3" fillId="0" borderId="22" xfId="0" applyNumberFormat="1" applyFont="1" applyBorder="1">
      <alignment vertical="center"/>
    </xf>
    <xf numFmtId="183" fontId="3" fillId="0" borderId="22" xfId="0" applyNumberFormat="1" applyFont="1" applyBorder="1" applyAlignment="1">
      <alignment horizontal="center" vertical="center"/>
    </xf>
    <xf numFmtId="182" fontId="1" fillId="0" borderId="62" xfId="0" applyNumberFormat="1" applyFont="1" applyBorder="1">
      <alignment vertical="center"/>
    </xf>
    <xf numFmtId="0" fontId="1" fillId="0" borderId="137" xfId="0" quotePrefix="1" applyFont="1" applyBorder="1" applyAlignment="1">
      <alignment horizontal="center" vertical="center"/>
    </xf>
    <xf numFmtId="182" fontId="3" fillId="0" borderId="137" xfId="0" applyNumberFormat="1" applyFont="1" applyBorder="1">
      <alignment vertical="center"/>
    </xf>
    <xf numFmtId="183" fontId="3" fillId="0" borderId="137" xfId="0" applyNumberFormat="1" applyFont="1" applyBorder="1" applyAlignment="1">
      <alignment horizontal="center" vertical="center"/>
    </xf>
    <xf numFmtId="182" fontId="1" fillId="0" borderId="156" xfId="0" applyNumberFormat="1" applyFont="1" applyBorder="1">
      <alignment vertical="center"/>
    </xf>
    <xf numFmtId="0" fontId="1" fillId="0" borderId="21" xfId="0" quotePrefix="1" applyFont="1" applyBorder="1" applyAlignment="1">
      <alignment horizontal="center" vertical="center"/>
    </xf>
    <xf numFmtId="182" fontId="21" fillId="0" borderId="20" xfId="0" applyNumberFormat="1" applyFont="1" applyBorder="1">
      <alignment vertical="center"/>
    </xf>
    <xf numFmtId="182" fontId="21" fillId="0" borderId="21" xfId="0" applyNumberFormat="1" applyFont="1" applyBorder="1">
      <alignment vertical="center"/>
    </xf>
    <xf numFmtId="182" fontId="21" fillId="0" borderId="72" xfId="0" applyNumberFormat="1" applyFont="1" applyBorder="1" applyAlignment="1">
      <alignment horizontal="center" vertical="center"/>
    </xf>
    <xf numFmtId="183" fontId="21" fillId="0" borderId="72" xfId="0" applyNumberFormat="1" applyFont="1" applyBorder="1">
      <alignment vertical="center"/>
    </xf>
    <xf numFmtId="182" fontId="3" fillId="0" borderId="144" xfId="0" applyNumberFormat="1" applyFont="1" applyBorder="1">
      <alignment vertical="center"/>
    </xf>
    <xf numFmtId="183" fontId="3" fillId="0" borderId="142" xfId="0" applyNumberFormat="1" applyFont="1" applyBorder="1" applyAlignment="1">
      <alignment horizontal="center" vertical="center"/>
    </xf>
    <xf numFmtId="182" fontId="22" fillId="0" borderId="103" xfId="0" applyNumberFormat="1" applyFont="1" applyBorder="1">
      <alignment vertical="center"/>
    </xf>
    <xf numFmtId="0" fontId="1" fillId="0" borderId="31" xfId="0" quotePrefix="1" applyFont="1" applyBorder="1" applyAlignment="1">
      <alignment horizontal="center" vertical="center"/>
    </xf>
    <xf numFmtId="182" fontId="3" fillId="0" borderId="31" xfId="0" applyNumberFormat="1" applyFont="1" applyBorder="1">
      <alignment vertical="center"/>
    </xf>
    <xf numFmtId="183" fontId="3" fillId="0" borderId="31" xfId="0" applyNumberFormat="1" applyFont="1" applyBorder="1" applyAlignment="1">
      <alignment horizontal="center" vertical="center"/>
    </xf>
    <xf numFmtId="182" fontId="1" fillId="0" borderId="66" xfId="0" applyNumberFormat="1" applyFont="1" applyBorder="1">
      <alignment vertical="center"/>
    </xf>
    <xf numFmtId="183" fontId="3" fillId="0" borderId="143" xfId="0" applyNumberFormat="1" applyFont="1" applyBorder="1" applyAlignment="1">
      <alignment horizontal="center" vertical="center"/>
    </xf>
    <xf numFmtId="182" fontId="3" fillId="0" borderId="142" xfId="0" applyNumberFormat="1" applyFont="1" applyBorder="1">
      <alignment vertical="center"/>
    </xf>
    <xf numFmtId="182" fontId="3" fillId="0" borderId="147" xfId="0" applyNumberFormat="1" applyFont="1" applyBorder="1" applyAlignment="1">
      <alignment horizontal="center" vertical="center"/>
    </xf>
    <xf numFmtId="0" fontId="1" fillId="0" borderId="147" xfId="0" applyFont="1" applyBorder="1">
      <alignment vertical="center"/>
    </xf>
    <xf numFmtId="0" fontId="1" fillId="0" borderId="142" xfId="0" applyFont="1" applyBorder="1">
      <alignment vertical="center"/>
    </xf>
    <xf numFmtId="0" fontId="1" fillId="0" borderId="143" xfId="0" applyFont="1" applyBorder="1">
      <alignment vertical="center"/>
    </xf>
    <xf numFmtId="182" fontId="1" fillId="0" borderId="64" xfId="0" applyNumberFormat="1" applyFont="1" applyBorder="1">
      <alignment vertical="center"/>
    </xf>
    <xf numFmtId="0" fontId="1" fillId="0" borderId="138" xfId="0" quotePrefix="1" applyFont="1" applyBorder="1" applyAlignment="1">
      <alignment horizontal="center" vertical="center"/>
    </xf>
    <xf numFmtId="182" fontId="3" fillId="0" borderId="138" xfId="0" applyNumberFormat="1" applyFont="1" applyBorder="1">
      <alignment vertical="center"/>
    </xf>
    <xf numFmtId="183" fontId="3" fillId="0" borderId="138" xfId="0" applyNumberFormat="1" applyFont="1" applyBorder="1" applyAlignment="1">
      <alignment horizontal="center" vertical="center"/>
    </xf>
    <xf numFmtId="182" fontId="1" fillId="0" borderId="157" xfId="0" applyNumberFormat="1" applyFont="1" applyBorder="1">
      <alignment vertical="center"/>
    </xf>
    <xf numFmtId="0" fontId="1" fillId="0" borderId="23" xfId="0" quotePrefix="1" applyFont="1" applyBorder="1" applyAlignment="1">
      <alignment horizontal="center" vertical="center"/>
    </xf>
    <xf numFmtId="182" fontId="3" fillId="0" borderId="23" xfId="0" applyNumberFormat="1" applyFont="1" applyBorder="1">
      <alignment vertical="center"/>
    </xf>
    <xf numFmtId="183" fontId="3" fillId="0" borderId="23" xfId="0" applyNumberFormat="1" applyFont="1" applyBorder="1" applyAlignment="1">
      <alignment horizontal="center" vertical="center"/>
    </xf>
    <xf numFmtId="182" fontId="1" fillId="0" borderId="63" xfId="0" applyNumberFormat="1" applyFont="1" applyBorder="1">
      <alignment vertical="center"/>
    </xf>
    <xf numFmtId="182" fontId="22" fillId="0" borderId="65" xfId="0" applyNumberFormat="1" applyFont="1" applyBorder="1">
      <alignment vertical="center"/>
    </xf>
    <xf numFmtId="182" fontId="22" fillId="0" borderId="187" xfId="0" applyNumberFormat="1" applyFont="1" applyBorder="1">
      <alignment vertical="center"/>
    </xf>
    <xf numFmtId="182" fontId="22" fillId="0" borderId="149" xfId="0" applyNumberFormat="1" applyFont="1" applyBorder="1">
      <alignment vertical="center"/>
    </xf>
    <xf numFmtId="182" fontId="22" fillId="0" borderId="188" xfId="0" applyNumberFormat="1" applyFont="1" applyBorder="1">
      <alignment vertical="center"/>
    </xf>
    <xf numFmtId="182" fontId="21" fillId="0" borderId="152" xfId="0" applyNumberFormat="1" applyFont="1" applyBorder="1">
      <alignment vertical="center"/>
    </xf>
    <xf numFmtId="182" fontId="3" fillId="0" borderId="153" xfId="0" applyNumberFormat="1" applyFont="1" applyBorder="1">
      <alignment vertical="center"/>
    </xf>
    <xf numFmtId="182" fontId="3" fillId="0" borderId="154" xfId="0" applyNumberFormat="1" applyFont="1" applyBorder="1">
      <alignment vertical="center"/>
    </xf>
    <xf numFmtId="0" fontId="1" fillId="0" borderId="154" xfId="0" applyFont="1" applyBorder="1">
      <alignment vertical="center"/>
    </xf>
    <xf numFmtId="0" fontId="1" fillId="0" borderId="153" xfId="0" applyFont="1" applyBorder="1">
      <alignment vertical="center"/>
    </xf>
    <xf numFmtId="0" fontId="1" fillId="0" borderId="155" xfId="0" applyFont="1" applyBorder="1">
      <alignment vertical="center"/>
    </xf>
    <xf numFmtId="182" fontId="22"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2" fontId="1" fillId="0" borderId="76" xfId="0" applyNumberFormat="1" applyFont="1" applyBorder="1">
      <alignment vertical="center"/>
    </xf>
    <xf numFmtId="182" fontId="1" fillId="0" borderId="0" xfId="0" applyNumberFormat="1" applyFont="1">
      <alignment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195" xfId="1" applyFont="1" applyBorder="1" applyAlignment="1">
      <alignment horizontal="center" vertical="center" wrapText="1"/>
    </xf>
    <xf numFmtId="0" fontId="13" fillId="0" borderId="196" xfId="1" applyFont="1" applyBorder="1" applyAlignment="1">
      <alignment horizontal="center" vertical="center"/>
    </xf>
    <xf numFmtId="0" fontId="13" fillId="0" borderId="197" xfId="1" applyFont="1" applyBorder="1">
      <alignment vertical="center"/>
    </xf>
    <xf numFmtId="184" fontId="13" fillId="0" borderId="198" xfId="1" applyNumberFormat="1" applyFont="1" applyBorder="1">
      <alignment vertical="center"/>
    </xf>
    <xf numFmtId="0" fontId="13" fillId="0" borderId="0" xfId="1" applyFont="1">
      <alignment vertical="center"/>
    </xf>
    <xf numFmtId="0" fontId="13" fillId="0" borderId="51" xfId="1" applyFont="1" applyBorder="1">
      <alignment vertical="center"/>
    </xf>
    <xf numFmtId="0" fontId="13" fillId="0" borderId="73" xfId="1" applyFont="1" applyBorder="1">
      <alignment vertical="center"/>
    </xf>
    <xf numFmtId="0" fontId="1" fillId="0" borderId="64" xfId="0" quotePrefix="1" applyFont="1" applyBorder="1" applyAlignment="1">
      <alignment horizontal="center" vertical="center"/>
    </xf>
    <xf numFmtId="0" fontId="1" fillId="0" borderId="157" xfId="0" quotePrefix="1" applyFont="1" applyBorder="1" applyAlignment="1">
      <alignment horizontal="center" vertical="center"/>
    </xf>
    <xf numFmtId="0" fontId="1" fillId="0" borderId="66" xfId="0" quotePrefix="1" applyFont="1" applyBorder="1" applyAlignment="1">
      <alignment horizontal="center" vertical="center"/>
    </xf>
    <xf numFmtId="0" fontId="1" fillId="0" borderId="103" xfId="0" quotePrefix="1" applyFont="1" applyBorder="1" applyAlignment="1">
      <alignment horizontal="center" vertical="center"/>
    </xf>
    <xf numFmtId="0" fontId="13" fillId="0" borderId="20" xfId="1" applyFont="1" applyBorder="1" applyAlignment="1">
      <alignment horizontal="center" vertical="center"/>
    </xf>
    <xf numFmtId="0" fontId="13" fillId="0" borderId="1" xfId="1" applyFont="1" applyBorder="1" applyAlignment="1">
      <alignment horizontal="center" vertical="center" wrapText="1"/>
    </xf>
    <xf numFmtId="0" fontId="13" fillId="0" borderId="21" xfId="1" applyFont="1" applyBorder="1" applyAlignment="1">
      <alignment horizontal="center" vertical="center" wrapText="1"/>
    </xf>
    <xf numFmtId="0" fontId="1" fillId="4" borderId="0" xfId="0" applyFont="1" applyFill="1">
      <alignment vertical="center"/>
    </xf>
    <xf numFmtId="0" fontId="1" fillId="0" borderId="80" xfId="0" applyFont="1" applyBorder="1" applyAlignment="1">
      <alignment vertical="center" wrapText="1"/>
    </xf>
    <xf numFmtId="182" fontId="3" fillId="0" borderId="209" xfId="0" applyNumberFormat="1" applyFont="1" applyBorder="1">
      <alignment vertical="center"/>
    </xf>
    <xf numFmtId="0" fontId="13" fillId="0" borderId="0" xfId="3" applyFont="1">
      <alignment vertical="center"/>
    </xf>
    <xf numFmtId="0" fontId="13" fillId="0" borderId="0" xfId="2" applyFont="1" applyAlignment="1">
      <alignment vertical="center"/>
    </xf>
    <xf numFmtId="0" fontId="1" fillId="0" borderId="99" xfId="0" applyFont="1" applyBorder="1" applyAlignment="1">
      <alignment horizontal="center" vertical="center" wrapText="1"/>
    </xf>
    <xf numFmtId="0" fontId="1" fillId="0" borderId="62" xfId="0" applyFont="1" applyBorder="1" applyAlignment="1">
      <alignment horizontal="center" vertical="center" wrapText="1"/>
    </xf>
    <xf numFmtId="184" fontId="1" fillId="0" borderId="64" xfId="0" applyNumberFormat="1" applyFont="1" applyBorder="1">
      <alignment vertical="center"/>
    </xf>
    <xf numFmtId="0" fontId="7" fillId="0" borderId="0" xfId="0" applyFont="1">
      <alignment vertical="center"/>
    </xf>
    <xf numFmtId="184" fontId="1" fillId="0" borderId="157" xfId="0" applyNumberFormat="1" applyFont="1" applyBorder="1">
      <alignment vertical="center"/>
    </xf>
    <xf numFmtId="184" fontId="1" fillId="0" borderId="66" xfId="0" applyNumberFormat="1" applyFont="1" applyBorder="1">
      <alignment vertical="center"/>
    </xf>
    <xf numFmtId="184" fontId="1" fillId="0" borderId="103" xfId="0" applyNumberFormat="1" applyFont="1" applyBorder="1">
      <alignment vertical="center"/>
    </xf>
    <xf numFmtId="184" fontId="1" fillId="0" borderId="203" xfId="0" applyNumberFormat="1" applyFont="1" applyBorder="1">
      <alignment vertical="center"/>
    </xf>
    <xf numFmtId="184" fontId="1" fillId="0" borderId="156" xfId="0" applyNumberFormat="1" applyFont="1" applyBorder="1">
      <alignment vertical="center"/>
    </xf>
    <xf numFmtId="184" fontId="1" fillId="0" borderId="67" xfId="0" applyNumberFormat="1" applyFont="1" applyBorder="1">
      <alignment vertical="center"/>
    </xf>
    <xf numFmtId="184" fontId="1" fillId="0" borderId="28" xfId="0" applyNumberFormat="1" applyFont="1" applyBorder="1">
      <alignment vertical="center"/>
    </xf>
    <xf numFmtId="184" fontId="1" fillId="0" borderId="204" xfId="0" applyNumberFormat="1" applyFont="1" applyBorder="1">
      <alignment vertical="center"/>
    </xf>
    <xf numFmtId="184" fontId="1" fillId="0" borderId="1" xfId="0" applyNumberFormat="1" applyFont="1" applyBorder="1">
      <alignment vertical="center"/>
    </xf>
    <xf numFmtId="0" fontId="1" fillId="0" borderId="205"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4" fontId="1" fillId="0" borderId="76" xfId="0" applyNumberFormat="1" applyFont="1" applyBorder="1">
      <alignment vertical="center"/>
    </xf>
    <xf numFmtId="0" fontId="1" fillId="0" borderId="19" xfId="0" applyFont="1" applyBorder="1" applyAlignment="1">
      <alignment vertical="center" shrinkToFit="1"/>
    </xf>
    <xf numFmtId="184" fontId="13" fillId="3" borderId="199" xfId="1" applyNumberFormat="1" applyFont="1" applyFill="1" applyBorder="1" applyProtection="1">
      <alignment vertical="center"/>
      <protection locked="0"/>
    </xf>
    <xf numFmtId="184" fontId="13" fillId="3" borderId="200" xfId="1" applyNumberFormat="1" applyFont="1" applyFill="1" applyBorder="1" applyProtection="1">
      <alignment vertical="center"/>
      <protection locked="0"/>
    </xf>
    <xf numFmtId="184" fontId="13" fillId="3" borderId="201" xfId="1" applyNumberFormat="1" applyFont="1" applyFill="1" applyBorder="1" applyProtection="1">
      <alignment vertical="center"/>
      <protection locked="0"/>
    </xf>
    <xf numFmtId="184" fontId="13" fillId="3" borderId="18" xfId="1" applyNumberFormat="1" applyFont="1" applyFill="1" applyBorder="1" applyProtection="1">
      <alignment vertical="center"/>
      <protection locked="0"/>
    </xf>
    <xf numFmtId="184" fontId="13" fillId="3" borderId="75" xfId="1" applyNumberFormat="1" applyFont="1" applyFill="1" applyBorder="1" applyProtection="1">
      <alignment vertical="center"/>
      <protection locked="0"/>
    </xf>
    <xf numFmtId="184" fontId="13" fillId="3" borderId="19" xfId="1" applyNumberFormat="1" applyFont="1" applyFill="1" applyBorder="1" applyProtection="1">
      <alignment vertical="center"/>
      <protection locked="0"/>
    </xf>
    <xf numFmtId="184" fontId="1" fillId="3" borderId="64" xfId="0" applyNumberFormat="1" applyFont="1" applyFill="1" applyBorder="1" applyProtection="1">
      <alignment vertical="center"/>
      <protection locked="0"/>
    </xf>
    <xf numFmtId="184" fontId="1" fillId="3" borderId="157" xfId="0" applyNumberFormat="1" applyFont="1" applyFill="1" applyBorder="1" applyProtection="1">
      <alignment vertical="center"/>
      <protection locked="0"/>
    </xf>
    <xf numFmtId="184" fontId="1" fillId="3" borderId="66" xfId="0" applyNumberFormat="1" applyFont="1" applyFill="1" applyBorder="1" applyProtection="1">
      <alignment vertical="center"/>
      <protection locked="0"/>
    </xf>
    <xf numFmtId="184" fontId="1" fillId="3" borderId="52" xfId="0" applyNumberFormat="1" applyFont="1" applyFill="1" applyBorder="1" applyProtection="1">
      <alignment vertical="center"/>
      <protection locked="0"/>
    </xf>
    <xf numFmtId="184" fontId="1" fillId="3" borderId="75" xfId="0" applyNumberFormat="1" applyFont="1" applyFill="1" applyBorder="1" applyProtection="1">
      <alignment vertical="center"/>
      <protection locked="0"/>
    </xf>
    <xf numFmtId="184" fontId="1" fillId="3" borderId="76" xfId="0" applyNumberFormat="1" applyFont="1" applyFill="1" applyBorder="1" applyProtection="1">
      <alignment vertical="center"/>
      <protection locked="0"/>
    </xf>
    <xf numFmtId="184" fontId="1" fillId="3" borderId="1" xfId="0" applyNumberFormat="1"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177" fontId="3" fillId="0" borderId="208" xfId="0" applyNumberFormat="1" applyFont="1" applyBorder="1">
      <alignment vertical="center"/>
    </xf>
    <xf numFmtId="179" fontId="3" fillId="0" borderId="19" xfId="0" applyNumberFormat="1" applyFont="1" applyBorder="1">
      <alignment vertical="center"/>
    </xf>
    <xf numFmtId="183" fontId="3" fillId="3" borderId="22" xfId="0" applyNumberFormat="1" applyFont="1" applyFill="1" applyBorder="1" applyAlignment="1" applyProtection="1">
      <alignment horizontal="center" vertical="center"/>
      <protection locked="0"/>
    </xf>
    <xf numFmtId="183" fontId="3" fillId="3" borderId="137" xfId="0" applyNumberFormat="1" applyFont="1" applyFill="1" applyBorder="1" applyAlignment="1" applyProtection="1">
      <alignment horizontal="center" vertical="center"/>
      <protection locked="0"/>
    </xf>
    <xf numFmtId="183" fontId="3" fillId="3" borderId="31" xfId="0" applyNumberFormat="1" applyFont="1" applyFill="1" applyBorder="1" applyAlignment="1" applyProtection="1">
      <alignment horizontal="center" vertical="center"/>
      <protection locked="0"/>
    </xf>
    <xf numFmtId="183" fontId="3" fillId="3" borderId="138" xfId="0" applyNumberFormat="1" applyFont="1" applyFill="1" applyBorder="1" applyAlignment="1" applyProtection="1">
      <alignment horizontal="center" vertical="center"/>
      <protection locked="0"/>
    </xf>
    <xf numFmtId="183" fontId="3" fillId="3" borderId="23" xfId="0" applyNumberFormat="1" applyFont="1" applyFill="1" applyBorder="1" applyAlignment="1" applyProtection="1">
      <alignment horizontal="center" vertical="center"/>
      <protection locked="0"/>
    </xf>
    <xf numFmtId="182" fontId="1" fillId="3" borderId="34"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wrapText="1"/>
      <protection locked="0"/>
    </xf>
    <xf numFmtId="185" fontId="1" fillId="3" borderId="3"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182" fontId="1" fillId="3" borderId="1" xfId="0" applyNumberFormat="1"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protection locked="0"/>
    </xf>
    <xf numFmtId="0" fontId="0" fillId="3" borderId="78" xfId="0" applyFill="1" applyBorder="1" applyProtection="1">
      <alignment vertical="center"/>
      <protection locked="0"/>
    </xf>
    <xf numFmtId="0" fontId="0" fillId="3" borderId="37" xfId="0" applyFill="1" applyBorder="1" applyProtection="1">
      <alignment vertical="center"/>
      <protection locked="0"/>
    </xf>
    <xf numFmtId="0" fontId="1" fillId="3" borderId="78"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0" fillId="3" borderId="51" xfId="0" applyFill="1" applyBorder="1" applyProtection="1">
      <alignment vertical="center"/>
      <protection locked="0"/>
    </xf>
    <xf numFmtId="0" fontId="22" fillId="3" borderId="13" xfId="2" applyFont="1" applyFill="1" applyBorder="1" applyAlignment="1" applyProtection="1">
      <alignment horizontal="right" vertical="center"/>
      <protection locked="0"/>
    </xf>
    <xf numFmtId="0" fontId="13" fillId="2" borderId="168" xfId="2" applyFont="1" applyFill="1" applyBorder="1" applyAlignment="1" applyProtection="1">
      <alignment vertical="center" shrinkToFit="1"/>
      <protection locked="0"/>
    </xf>
    <xf numFmtId="0" fontId="13" fillId="2" borderId="138" xfId="2" applyFont="1" applyFill="1" applyBorder="1" applyAlignment="1" applyProtection="1">
      <alignment vertical="center" shrinkToFit="1"/>
      <protection locked="0"/>
    </xf>
    <xf numFmtId="0" fontId="13" fillId="2" borderId="171" xfId="2" applyFont="1" applyFill="1" applyBorder="1" applyAlignment="1" applyProtection="1">
      <alignment vertical="center" shrinkToFit="1"/>
      <protection locked="0"/>
    </xf>
    <xf numFmtId="184" fontId="1" fillId="0" borderId="21" xfId="0" applyNumberFormat="1" applyFont="1" applyBorder="1">
      <alignment vertical="center"/>
    </xf>
    <xf numFmtId="184" fontId="1" fillId="0" borderId="0" xfId="0" applyNumberFormat="1" applyFont="1">
      <alignment vertical="center"/>
    </xf>
    <xf numFmtId="184" fontId="1" fillId="0" borderId="211" xfId="0" applyNumberFormat="1" applyFont="1" applyBorder="1">
      <alignment vertical="center"/>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1" xfId="0" applyBorder="1">
      <alignment vertical="center"/>
    </xf>
    <xf numFmtId="0" fontId="1" fillId="0" borderId="102" xfId="0" applyFont="1" applyBorder="1" applyAlignment="1">
      <alignment vertical="center" wrapText="1"/>
    </xf>
    <xf numFmtId="0" fontId="0" fillId="0" borderId="19" xfId="0" applyBorder="1">
      <alignment vertical="center"/>
    </xf>
    <xf numFmtId="0" fontId="16" fillId="3" borderId="27"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 fillId="3" borderId="53" xfId="0" applyFont="1" applyFill="1" applyBorder="1" applyProtection="1">
      <alignment vertical="center"/>
      <protection locked="0"/>
    </xf>
    <xf numFmtId="57" fontId="1" fillId="3" borderId="110" xfId="0" applyNumberFormat="1" applyFont="1" applyFill="1" applyBorder="1" applyAlignment="1" applyProtection="1">
      <alignment horizontal="center" vertical="center" shrinkToFit="1"/>
      <protection locked="0"/>
    </xf>
    <xf numFmtId="57" fontId="1" fillId="3" borderId="132" xfId="0" applyNumberFormat="1" applyFont="1" applyFill="1" applyBorder="1" applyAlignment="1" applyProtection="1">
      <alignment horizontal="center" vertical="center" shrinkToFit="1"/>
      <protection locked="0"/>
    </xf>
    <xf numFmtId="0" fontId="1" fillId="3" borderId="98" xfId="0"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 fillId="3" borderId="48" xfId="0" applyFont="1" applyFill="1" applyBorder="1" applyProtection="1">
      <alignment vertical="center"/>
      <protection locked="0"/>
    </xf>
    <xf numFmtId="57" fontId="1" fillId="3" borderId="117" xfId="0" applyNumberFormat="1" applyFont="1" applyFill="1" applyBorder="1" applyAlignment="1" applyProtection="1">
      <alignment horizontal="center" vertical="center" shrinkToFit="1"/>
      <protection locked="0"/>
    </xf>
    <xf numFmtId="57" fontId="1" fillId="3" borderId="131" xfId="0" applyNumberFormat="1" applyFont="1" applyFill="1" applyBorder="1" applyAlignment="1" applyProtection="1">
      <alignment horizontal="center" vertical="center" shrinkToFit="1"/>
      <protection locked="0"/>
    </xf>
    <xf numFmtId="0" fontId="1" fillId="3" borderId="71" xfId="0"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 fillId="3" borderId="0" xfId="0" applyFont="1" applyFill="1" applyProtection="1">
      <alignment vertical="center"/>
      <protection locked="0"/>
    </xf>
    <xf numFmtId="57" fontId="1" fillId="3" borderId="122" xfId="0" applyNumberFormat="1" applyFont="1" applyFill="1" applyBorder="1" applyAlignment="1" applyProtection="1">
      <alignment horizontal="center" vertical="center" shrinkToFit="1"/>
      <protection locked="0"/>
    </xf>
    <xf numFmtId="57" fontId="1" fillId="3" borderId="133" xfId="0" applyNumberFormat="1" applyFont="1" applyFill="1" applyBorder="1" applyAlignment="1" applyProtection="1">
      <alignment horizontal="center" vertical="center" shrinkToFit="1"/>
      <protection locked="0"/>
    </xf>
    <xf numFmtId="0" fontId="1" fillId="3" borderId="123" xfId="0" applyFont="1" applyFill="1" applyBorder="1" applyAlignment="1" applyProtection="1">
      <alignment horizontal="center" vertical="center" shrinkToFit="1"/>
      <protection locked="0"/>
    </xf>
    <xf numFmtId="0" fontId="13" fillId="0" borderId="68" xfId="1" applyFont="1" applyBorder="1" applyAlignment="1">
      <alignment horizontal="center" vertical="center" wrapText="1"/>
    </xf>
    <xf numFmtId="184" fontId="13" fillId="0" borderId="212" xfId="1" applyNumberFormat="1" applyFont="1" applyBorder="1">
      <alignment vertical="center"/>
    </xf>
    <xf numFmtId="0" fontId="3" fillId="0" borderId="0" xfId="0" applyFont="1">
      <alignment vertical="center"/>
    </xf>
    <xf numFmtId="0" fontId="0" fillId="0" borderId="78" xfId="0" applyBorder="1">
      <alignment vertical="center"/>
    </xf>
    <xf numFmtId="0" fontId="0" fillId="0" borderId="79" xfId="0" applyBorder="1">
      <alignment vertical="center"/>
    </xf>
    <xf numFmtId="0" fontId="0" fillId="0" borderId="37" xfId="0" applyBorder="1">
      <alignment vertical="center"/>
    </xf>
    <xf numFmtId="0" fontId="0" fillId="0" borderId="72"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1" fillId="0" borderId="77" xfId="0" applyFont="1" applyBorder="1" applyAlignment="1">
      <alignment horizontal="center" vertical="center"/>
    </xf>
    <xf numFmtId="0" fontId="0" fillId="0" borderId="88" xfId="0" applyBorder="1">
      <alignment vertical="center"/>
    </xf>
    <xf numFmtId="0" fontId="0" fillId="0" borderId="7" xfId="0" applyBorder="1">
      <alignment vertical="center"/>
    </xf>
    <xf numFmtId="0" fontId="0" fillId="0" borderId="50" xfId="0" applyBorder="1">
      <alignment vertical="center"/>
    </xf>
    <xf numFmtId="0" fontId="0" fillId="0" borderId="51" xfId="0" applyBorder="1">
      <alignment vertical="center"/>
    </xf>
    <xf numFmtId="0" fontId="0" fillId="0" borderId="102" xfId="0" applyBorder="1">
      <alignment vertical="center"/>
    </xf>
    <xf numFmtId="0" fontId="4" fillId="0" borderId="9"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vertical="center" wrapText="1"/>
    </xf>
    <xf numFmtId="0" fontId="4" fillId="0" borderId="37" xfId="0" applyFont="1" applyBorder="1" applyAlignment="1">
      <alignment horizontal="center" vertical="center" wrapText="1"/>
    </xf>
    <xf numFmtId="0" fontId="4" fillId="0" borderId="12" xfId="0" applyFont="1" applyBorder="1" applyAlignment="1">
      <alignment horizontal="center" vertical="center" shrinkToFit="1"/>
    </xf>
    <xf numFmtId="0" fontId="16" fillId="3" borderId="2"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protection locked="0"/>
    </xf>
    <xf numFmtId="0" fontId="1" fillId="3" borderId="118" xfId="0" applyFont="1" applyFill="1" applyBorder="1" applyAlignment="1" applyProtection="1">
      <alignment horizontal="center" vertical="center" shrinkToFit="1"/>
      <protection locked="0"/>
    </xf>
    <xf numFmtId="0" fontId="1" fillId="3" borderId="111" xfId="0" applyFont="1" applyFill="1" applyBorder="1" applyAlignment="1" applyProtection="1">
      <alignment horizontal="center" vertical="center" shrinkToFit="1"/>
      <protection locked="0"/>
    </xf>
    <xf numFmtId="0" fontId="16" fillId="3" borderId="107" xfId="0" applyFont="1" applyFill="1" applyBorder="1" applyAlignment="1" applyProtection="1">
      <alignment horizontal="center" vertical="center"/>
      <protection locked="0"/>
    </xf>
    <xf numFmtId="0" fontId="13" fillId="0" borderId="194" xfId="1" applyFont="1" applyBorder="1" applyAlignment="1">
      <alignment horizontal="center" vertical="center" wrapText="1"/>
    </xf>
    <xf numFmtId="0" fontId="1" fillId="0" borderId="99" xfId="0" applyFont="1" applyBorder="1" applyAlignment="1">
      <alignment horizontal="center" vertical="center"/>
    </xf>
    <xf numFmtId="179" fontId="3" fillId="0" borderId="88" xfId="0" applyNumberFormat="1" applyFont="1" applyBorder="1">
      <alignment vertical="center"/>
    </xf>
    <xf numFmtId="179" fontId="3" fillId="0" borderId="80" xfId="0" applyNumberFormat="1" applyFont="1" applyBorder="1">
      <alignment vertical="center"/>
    </xf>
    <xf numFmtId="0" fontId="1" fillId="0" borderId="39" xfId="0" applyFont="1" applyBorder="1" applyAlignment="1">
      <alignment horizontal="center" vertical="center"/>
    </xf>
    <xf numFmtId="0" fontId="1" fillId="0" borderId="48" xfId="0" applyFont="1" applyBorder="1">
      <alignment vertical="center"/>
    </xf>
    <xf numFmtId="0" fontId="1" fillId="0" borderId="80" xfId="0" applyFont="1" applyBorder="1" applyAlignment="1">
      <alignment horizontal="center" vertical="center"/>
    </xf>
    <xf numFmtId="0" fontId="1" fillId="0" borderId="75" xfId="0" applyFont="1" applyBorder="1" applyAlignment="1">
      <alignment horizontal="center" vertical="center"/>
    </xf>
    <xf numFmtId="177" fontId="3" fillId="0" borderId="67" xfId="0" applyNumberFormat="1"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12" xfId="0" applyNumberFormat="1" applyFont="1" applyBorder="1">
      <alignment vertical="center"/>
    </xf>
    <xf numFmtId="178" fontId="3" fillId="0" borderId="4" xfId="0" applyNumberFormat="1" applyFont="1" applyBorder="1">
      <alignment vertical="center"/>
    </xf>
    <xf numFmtId="0" fontId="1" fillId="0" borderId="40" xfId="0" applyFont="1" applyBorder="1" applyAlignment="1">
      <alignment horizontal="center" vertical="center"/>
    </xf>
    <xf numFmtId="0" fontId="1" fillId="0" borderId="10" xfId="0" applyFont="1" applyBorder="1">
      <alignment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73" xfId="0" applyFont="1" applyBorder="1" applyAlignment="1">
      <alignment horizontal="center" vertical="center"/>
    </xf>
    <xf numFmtId="0" fontId="1" fillId="0" borderId="20" xfId="0" applyFont="1" applyBorder="1" applyAlignment="1">
      <alignment horizontal="center" vertical="center" wrapText="1"/>
    </xf>
    <xf numFmtId="0" fontId="1" fillId="0" borderId="8"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1" fillId="0" borderId="139" xfId="0" applyFont="1" applyBorder="1" applyAlignment="1">
      <alignment horizontal="center" vertical="center"/>
    </xf>
    <xf numFmtId="0" fontId="1" fillId="0" borderId="186"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28" xfId="0" applyFont="1" applyBorder="1" applyAlignment="1">
      <alignment horizontal="center" vertical="center" wrapText="1"/>
    </xf>
    <xf numFmtId="0" fontId="9" fillId="0" borderId="52" xfId="0" applyFont="1" applyBorder="1" applyAlignment="1">
      <alignment horizontal="center" vertical="center" wrapText="1"/>
    </xf>
    <xf numFmtId="20" fontId="1" fillId="0" borderId="0" xfId="0" applyNumberFormat="1" applyFont="1">
      <alignment vertical="center"/>
    </xf>
    <xf numFmtId="0" fontId="28" fillId="0" borderId="0" xfId="0" applyFont="1">
      <alignment vertical="center"/>
    </xf>
    <xf numFmtId="0" fontId="1" fillId="3" borderId="108"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115"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10"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1" fillId="0" borderId="0" xfId="3" applyFont="1">
      <alignment vertical="center"/>
    </xf>
    <xf numFmtId="0" fontId="15" fillId="0" borderId="0" xfId="2" applyFont="1" applyAlignment="1">
      <alignment vertical="center"/>
    </xf>
    <xf numFmtId="0" fontId="23" fillId="0" borderId="0" xfId="2" applyFont="1" applyAlignment="1">
      <alignment vertical="center"/>
    </xf>
    <xf numFmtId="0" fontId="13" fillId="0" borderId="0" xfId="2" applyFont="1" applyAlignment="1">
      <alignment horizontal="right" vertical="center"/>
    </xf>
    <xf numFmtId="0" fontId="13" fillId="0" borderId="26" xfId="2" applyFont="1" applyBorder="1" applyAlignment="1">
      <alignment vertical="center"/>
    </xf>
    <xf numFmtId="0" fontId="13" fillId="0" borderId="29" xfId="2" applyFont="1" applyBorder="1" applyAlignment="1">
      <alignment vertical="center"/>
    </xf>
    <xf numFmtId="0" fontId="13" fillId="0" borderId="9" xfId="2" applyFont="1" applyBorder="1" applyAlignment="1">
      <alignment vertical="center"/>
    </xf>
    <xf numFmtId="0" fontId="13" fillId="0" borderId="48" xfId="2" applyFont="1" applyBorder="1" applyAlignment="1">
      <alignment vertical="center"/>
    </xf>
    <xf numFmtId="0" fontId="13" fillId="0" borderId="13" xfId="2" applyFont="1" applyBorder="1" applyAlignment="1">
      <alignment vertical="center"/>
    </xf>
    <xf numFmtId="0" fontId="13" fillId="0" borderId="165" xfId="2" applyFont="1" applyBorder="1" applyAlignment="1">
      <alignment vertical="center"/>
    </xf>
    <xf numFmtId="0" fontId="13" fillId="0" borderId="163" xfId="2" applyFont="1" applyBorder="1" applyAlignment="1">
      <alignment vertical="center"/>
    </xf>
    <xf numFmtId="0" fontId="13" fillId="0" borderId="11" xfId="2" applyFont="1" applyBorder="1" applyAlignment="1">
      <alignment vertical="center"/>
    </xf>
    <xf numFmtId="0" fontId="13" fillId="0" borderId="21" xfId="2" applyFont="1" applyBorder="1" applyAlignment="1">
      <alignment horizontal="center" vertical="center" shrinkToFit="1"/>
    </xf>
    <xf numFmtId="0" fontId="13" fillId="0" borderId="135" xfId="2" applyFont="1" applyBorder="1" applyAlignment="1">
      <alignment horizontal="center" vertical="center" shrinkToFit="1"/>
    </xf>
    <xf numFmtId="0" fontId="13" fillId="0" borderId="128" xfId="2" applyFont="1" applyBorder="1" applyAlignment="1">
      <alignment horizontal="center" vertical="center" shrinkToFit="1"/>
    </xf>
    <xf numFmtId="0" fontId="13" fillId="0" borderId="125" xfId="2" applyFont="1" applyBorder="1" applyAlignment="1">
      <alignment horizontal="center" vertical="center" shrinkToFit="1"/>
    </xf>
    <xf numFmtId="0" fontId="3" fillId="2" borderId="12"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143" xfId="0" applyFont="1" applyBorder="1" applyAlignment="1">
      <alignment horizontal="center" vertical="center"/>
    </xf>
    <xf numFmtId="0" fontId="1" fillId="0" borderId="207" xfId="0" applyFont="1" applyBorder="1" applyAlignment="1">
      <alignment horizontal="center" vertical="center"/>
    </xf>
    <xf numFmtId="182" fontId="22" fillId="0" borderId="103" xfId="0" applyNumberFormat="1" applyFont="1" applyBorder="1" applyAlignment="1">
      <alignment vertical="center" shrinkToFit="1"/>
    </xf>
    <xf numFmtId="0" fontId="1" fillId="0" borderId="187" xfId="0" applyFont="1" applyBorder="1" applyAlignment="1">
      <alignment vertical="center" shrinkToFit="1"/>
    </xf>
    <xf numFmtId="0" fontId="22" fillId="0" borderId="21" xfId="0" applyFont="1" applyBorder="1" applyAlignment="1">
      <alignment horizontal="center" vertical="center"/>
    </xf>
    <xf numFmtId="0" fontId="22" fillId="0" borderId="76"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shrinkToFit="1"/>
    </xf>
    <xf numFmtId="0" fontId="4" fillId="0" borderId="37" xfId="0" applyFont="1" applyBorder="1" applyAlignment="1">
      <alignment horizontal="center" vertical="center"/>
    </xf>
    <xf numFmtId="0" fontId="19" fillId="3" borderId="37" xfId="0" applyFont="1" applyFill="1" applyBorder="1" applyAlignment="1" applyProtection="1">
      <alignment horizontal="center" vertical="center"/>
      <protection locked="0"/>
    </xf>
    <xf numFmtId="0" fontId="4" fillId="0" borderId="9" xfId="0" applyFont="1" applyBorder="1" applyAlignment="1">
      <alignment horizontal="distributed" vertical="center" indent="1"/>
    </xf>
    <xf numFmtId="0" fontId="4" fillId="0" borderId="48"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0" xfId="0" applyFont="1" applyAlignment="1">
      <alignment horizontal="distributed" vertical="center" indent="1"/>
    </xf>
    <xf numFmtId="0" fontId="4" fillId="0" borderId="14"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8" xfId="0" applyFont="1" applyBorder="1" applyAlignment="1">
      <alignment horizontal="distributed" vertical="center" indent="1"/>
    </xf>
    <xf numFmtId="0" fontId="4" fillId="2" borderId="9" xfId="0" applyFont="1" applyFill="1" applyBorder="1" applyProtection="1">
      <alignment vertical="center"/>
      <protection locked="0"/>
    </xf>
    <xf numFmtId="0" fontId="4" fillId="2" borderId="48"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27" xfId="0" applyFont="1" applyFill="1" applyBorder="1" applyAlignment="1" applyProtection="1">
      <alignment vertical="center" shrinkToFit="1"/>
      <protection locked="0"/>
    </xf>
    <xf numFmtId="0" fontId="4" fillId="0" borderId="128" xfId="0" applyFont="1" applyBorder="1" applyAlignment="1">
      <alignment horizontal="center" vertical="center" shrinkToFit="1"/>
    </xf>
    <xf numFmtId="49" fontId="4" fillId="2" borderId="128" xfId="0" applyNumberFormat="1" applyFont="1" applyFill="1" applyBorder="1" applyAlignment="1" applyProtection="1">
      <alignment horizontal="center" vertical="center" shrinkToFit="1"/>
      <protection locked="0"/>
    </xf>
    <xf numFmtId="49" fontId="0" fillId="2" borderId="128" xfId="0" applyNumberForma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protection locked="0"/>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11" xfId="0" applyFont="1" applyBorder="1" applyAlignment="1">
      <alignment horizontal="distributed" vertical="center" indent="1"/>
    </xf>
    <xf numFmtId="0" fontId="4" fillId="0" borderId="49"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29" xfId="0" applyFont="1" applyBorder="1" applyAlignment="1">
      <alignment horizontal="center" vertical="center"/>
    </xf>
    <xf numFmtId="0" fontId="4" fillId="0" borderId="104" xfId="0" applyFont="1" applyBorder="1" applyAlignment="1">
      <alignment horizontal="center" vertical="center"/>
    </xf>
    <xf numFmtId="0" fontId="4" fillId="0" borderId="97" xfId="0" applyFont="1" applyBorder="1" applyAlignment="1">
      <alignment horizontal="center" vertical="center"/>
    </xf>
    <xf numFmtId="0" fontId="4" fillId="0" borderId="9"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xf>
    <xf numFmtId="0" fontId="4" fillId="0" borderId="48" xfId="0" applyFont="1" applyBorder="1" applyAlignment="1">
      <alignment horizontal="center" vertical="center"/>
    </xf>
    <xf numFmtId="180" fontId="17" fillId="0" borderId="9" xfId="0" applyNumberFormat="1" applyFont="1" applyBorder="1" applyAlignment="1">
      <alignment horizontal="center" vertical="center" shrinkToFit="1"/>
    </xf>
    <xf numFmtId="180" fontId="18" fillId="0" borderId="48" xfId="0" applyNumberFormat="1" applyFont="1" applyBorder="1" applyAlignment="1">
      <alignment horizontal="center" vertical="center" shrinkToFit="1"/>
    </xf>
    <xf numFmtId="180" fontId="18" fillId="0" borderId="13" xfId="0" applyNumberFormat="1" applyFont="1" applyBorder="1" applyAlignment="1">
      <alignment horizontal="center" vertical="center" shrinkToFit="1"/>
    </xf>
    <xf numFmtId="180" fontId="18" fillId="0" borderId="0" xfId="0" applyNumberFormat="1" applyFont="1" applyAlignment="1">
      <alignment horizontal="center" vertical="center" shrinkToFit="1"/>
    </xf>
    <xf numFmtId="180" fontId="18" fillId="0" borderId="11" xfId="0" applyNumberFormat="1" applyFont="1" applyBorder="1" applyAlignment="1">
      <alignment horizontal="center" vertical="center" shrinkToFit="1"/>
    </xf>
    <xf numFmtId="180" fontId="18" fillId="0" borderId="49"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180" fontId="17" fillId="0" borderId="11" xfId="0" applyNumberFormat="1" applyFont="1" applyBorder="1" applyAlignment="1">
      <alignment horizontal="center" vertical="center" shrinkToFit="1"/>
    </xf>
    <xf numFmtId="180" fontId="17" fillId="0" borderId="49" xfId="0" applyNumberFormat="1" applyFont="1" applyBorder="1" applyAlignment="1">
      <alignment horizontal="center" vertical="center" shrinkToFit="1"/>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181" fontId="4" fillId="0" borderId="9" xfId="0" applyNumberFormat="1" applyFont="1" applyBorder="1" applyAlignment="1">
      <alignment horizontal="center" vertical="center"/>
    </xf>
    <xf numFmtId="181" fontId="4" fillId="0" borderId="48" xfId="0" applyNumberFormat="1" applyFont="1" applyBorder="1" applyAlignment="1">
      <alignment horizontal="center" vertical="center"/>
    </xf>
    <xf numFmtId="0" fontId="4" fillId="0" borderId="7" xfId="0" applyFont="1" applyBorder="1" applyAlignment="1">
      <alignment vertical="center" wrapText="1"/>
    </xf>
    <xf numFmtId="0" fontId="4" fillId="0" borderId="37" xfId="0" applyFont="1" applyBorder="1">
      <alignment vertical="center"/>
    </xf>
    <xf numFmtId="0" fontId="4" fillId="0" borderId="8" xfId="0" applyFont="1" applyBorder="1">
      <alignment vertical="center"/>
    </xf>
    <xf numFmtId="0" fontId="4" fillId="2" borderId="7" xfId="0" applyFont="1" applyFill="1" applyBorder="1" applyAlignment="1" applyProtection="1">
      <alignment vertical="center" wrapText="1"/>
      <protection locked="0"/>
    </xf>
    <xf numFmtId="0" fontId="4" fillId="2" borderId="3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0" borderId="9" xfId="0" applyFont="1" applyBorder="1">
      <alignment vertical="center"/>
    </xf>
    <xf numFmtId="0" fontId="4" fillId="0" borderId="48" xfId="0" applyFont="1" applyBorder="1">
      <alignment vertical="center"/>
    </xf>
    <xf numFmtId="0" fontId="4" fillId="0" borderId="10" xfId="0" applyFont="1" applyBorder="1">
      <alignment vertical="center"/>
    </xf>
    <xf numFmtId="0" fontId="4" fillId="2" borderId="11"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119" xfId="0" applyFont="1" applyBorder="1" applyAlignment="1">
      <alignment horizontal="center" vertical="center" shrinkToFit="1"/>
    </xf>
    <xf numFmtId="0" fontId="4" fillId="0" borderId="131" xfId="0" applyFont="1" applyBorder="1" applyAlignment="1">
      <alignment horizontal="center" vertical="center" shrinkToFit="1"/>
    </xf>
    <xf numFmtId="181" fontId="4" fillId="0" borderId="7" xfId="0" applyNumberFormat="1" applyFont="1" applyBorder="1" applyAlignment="1">
      <alignment horizontal="center" vertical="center" shrinkToFit="1"/>
    </xf>
    <xf numFmtId="181" fontId="4" fillId="0" borderId="37" xfId="0" applyNumberFormat="1"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0" xfId="0" applyFont="1" applyBorder="1" applyAlignment="1">
      <alignment vertical="center" wrapText="1"/>
    </xf>
    <xf numFmtId="0" fontId="4" fillId="0" borderId="119" xfId="0" applyFont="1" applyBorder="1" applyAlignment="1">
      <alignment vertical="center" wrapText="1"/>
    </xf>
    <xf numFmtId="0" fontId="4" fillId="0" borderId="131" xfId="0" applyFont="1" applyBorder="1" applyAlignment="1">
      <alignment vertical="center" wrapText="1"/>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31" xfId="0" applyFont="1" applyBorder="1" applyAlignment="1">
      <alignment horizontal="center" vertical="center"/>
    </xf>
    <xf numFmtId="181" fontId="4" fillId="0" borderId="118" xfId="0" applyNumberFormat="1" applyFont="1" applyBorder="1" applyAlignment="1">
      <alignment horizontal="center" vertical="center"/>
    </xf>
    <xf numFmtId="181" fontId="4" fillId="0" borderId="119" xfId="0" applyNumberFormat="1" applyFont="1" applyBorder="1" applyAlignment="1">
      <alignment horizontal="center" vertical="center"/>
    </xf>
    <xf numFmtId="0" fontId="0" fillId="0" borderId="128" xfId="0" applyBorder="1" applyAlignment="1">
      <alignment horizontal="center" vertical="center" shrinkToFit="1"/>
    </xf>
    <xf numFmtId="0" fontId="0" fillId="2" borderId="128" xfId="0" applyFill="1" applyBorder="1" applyAlignment="1" applyProtection="1">
      <alignment horizontal="center" vertical="center" shrinkToFit="1"/>
      <protection locked="0"/>
    </xf>
    <xf numFmtId="0" fontId="0" fillId="2" borderId="127" xfId="0" applyFill="1" applyBorder="1" applyProtection="1">
      <alignment vertical="center"/>
      <protection locked="0"/>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49" xfId="0" applyFont="1" applyBorder="1" applyAlignment="1">
      <alignment horizontal="center" vertical="center"/>
    </xf>
    <xf numFmtId="0" fontId="4" fillId="0" borderId="12" xfId="0" applyFont="1" applyBorder="1" applyAlignment="1">
      <alignment horizontal="center" vertical="center"/>
    </xf>
    <xf numFmtId="0" fontId="4" fillId="2" borderId="7"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2" xfId="0" applyFont="1" applyBorder="1">
      <alignment vertical="center"/>
    </xf>
    <xf numFmtId="0" fontId="4" fillId="0" borderId="9" xfId="0" applyFont="1" applyBorder="1" applyAlignment="1">
      <alignment vertical="center" wrapText="1"/>
    </xf>
    <xf numFmtId="0" fontId="4" fillId="0" borderId="48" xfId="0" applyFont="1" applyBorder="1" applyAlignment="1">
      <alignment vertical="center" wrapText="1"/>
    </xf>
    <xf numFmtId="0" fontId="4" fillId="0" borderId="10" xfId="0" applyFont="1" applyBorder="1" applyAlignment="1">
      <alignment vertical="center" wrapText="1"/>
    </xf>
    <xf numFmtId="0" fontId="14" fillId="0" borderId="99" xfId="1" applyFont="1" applyBorder="1" applyAlignment="1">
      <alignment horizontal="center" vertical="center" wrapText="1"/>
    </xf>
    <xf numFmtId="0" fontId="14" fillId="0" borderId="43" xfId="1" applyFont="1" applyBorder="1" applyAlignment="1">
      <alignment horizontal="center" vertical="center" wrapText="1"/>
    </xf>
    <xf numFmtId="0" fontId="13" fillId="0" borderId="172" xfId="1" applyFont="1" applyBorder="1" applyAlignment="1">
      <alignment horizontal="center" vertical="center" wrapText="1"/>
    </xf>
    <xf numFmtId="0" fontId="13" fillId="0" borderId="173" xfId="1" applyFont="1" applyBorder="1" applyAlignment="1">
      <alignment horizontal="center" vertical="center" wrapText="1"/>
    </xf>
    <xf numFmtId="0" fontId="13" fillId="0" borderId="174" xfId="1" applyFont="1" applyBorder="1" applyAlignment="1">
      <alignment horizontal="center" vertical="center" wrapText="1"/>
    </xf>
    <xf numFmtId="0" fontId="13" fillId="0" borderId="175" xfId="1" applyFont="1" applyBorder="1" applyAlignment="1">
      <alignment horizontal="center" vertical="center" wrapText="1"/>
    </xf>
    <xf numFmtId="0" fontId="24" fillId="0" borderId="50" xfId="1" applyFont="1" applyBorder="1" applyAlignment="1">
      <alignment horizontal="center" vertical="center" wrapText="1"/>
    </xf>
    <xf numFmtId="0" fontId="24" fillId="0" borderId="73" xfId="1" applyFont="1" applyBorder="1" applyAlignment="1">
      <alignment horizontal="center" vertical="center" wrapText="1"/>
    </xf>
    <xf numFmtId="0" fontId="11" fillId="0" borderId="84" xfId="1" applyFont="1" applyBorder="1">
      <alignment vertical="center"/>
    </xf>
    <xf numFmtId="0" fontId="11" fillId="0" borderId="96" xfId="1" applyFont="1" applyBorder="1">
      <alignment vertical="center"/>
    </xf>
    <xf numFmtId="0" fontId="13" fillId="0" borderId="0" xfId="1" applyFont="1" applyAlignment="1">
      <alignment vertical="center" wrapText="1"/>
    </xf>
    <xf numFmtId="0" fontId="13" fillId="0" borderId="0" xfId="1" applyFont="1">
      <alignment vertical="center"/>
    </xf>
    <xf numFmtId="0" fontId="11" fillId="0" borderId="62" xfId="1" applyFont="1" applyBorder="1" applyAlignment="1">
      <alignment horizontal="center" vertical="center" wrapText="1"/>
    </xf>
    <xf numFmtId="0" fontId="11" fillId="0" borderId="67" xfId="1" applyFont="1" applyBorder="1" applyAlignment="1">
      <alignment horizontal="center" vertical="center"/>
    </xf>
    <xf numFmtId="0" fontId="11" fillId="0" borderId="99" xfId="1" applyFont="1" applyBorder="1" applyAlignment="1">
      <alignment horizontal="center" vertical="center"/>
    </xf>
    <xf numFmtId="0" fontId="11" fillId="0" borderId="100" xfId="1" applyFont="1" applyBorder="1" applyAlignment="1">
      <alignment horizontal="center" vertical="center"/>
    </xf>
    <xf numFmtId="0" fontId="11" fillId="0" borderId="43" xfId="1" applyFont="1" applyBorder="1" applyAlignment="1">
      <alignment horizontal="center" vertical="center"/>
    </xf>
    <xf numFmtId="0" fontId="11" fillId="0" borderId="101" xfId="1" applyFont="1" applyBorder="1" applyAlignment="1">
      <alignment horizontal="center" vertical="center"/>
    </xf>
    <xf numFmtId="0" fontId="11" fillId="0" borderId="78" xfId="1" applyFont="1" applyBorder="1" applyAlignment="1">
      <alignment horizontal="center" vertical="center"/>
    </xf>
    <xf numFmtId="0" fontId="11" fillId="0" borderId="79" xfId="1" applyFont="1" applyBorder="1" applyAlignment="1">
      <alignment horizontal="center" vertical="center"/>
    </xf>
    <xf numFmtId="0" fontId="11" fillId="0" borderId="102"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01" xfId="1" applyFont="1" applyBorder="1" applyAlignment="1">
      <alignment horizontal="center" vertical="center" wrapText="1"/>
    </xf>
    <xf numFmtId="0" fontId="11" fillId="0" borderId="36" xfId="1" applyFont="1" applyBorder="1" applyAlignment="1">
      <alignment horizontal="center" vertical="center" textRotation="255"/>
    </xf>
    <xf numFmtId="0" fontId="11" fillId="0" borderId="8" xfId="1" applyFont="1" applyBorder="1" applyAlignment="1">
      <alignment horizontal="center" vertical="center" textRotation="255"/>
    </xf>
    <xf numFmtId="0" fontId="11" fillId="0" borderId="86" xfId="1" applyFont="1" applyBorder="1">
      <alignment vertical="center"/>
    </xf>
    <xf numFmtId="0" fontId="11" fillId="0" borderId="83" xfId="1" applyFont="1" applyBorder="1">
      <alignment vertical="center"/>
    </xf>
    <xf numFmtId="0" fontId="11" fillId="0" borderId="92" xfId="1" applyFont="1" applyBorder="1">
      <alignment vertical="center"/>
    </xf>
    <xf numFmtId="0" fontId="13" fillId="0" borderId="16" xfId="1" applyFont="1" applyBorder="1">
      <alignment vertical="center"/>
    </xf>
    <xf numFmtId="0" fontId="13" fillId="0" borderId="57" xfId="1" applyFont="1" applyBorder="1">
      <alignment vertical="center"/>
    </xf>
    <xf numFmtId="0" fontId="13" fillId="0" borderId="93" xfId="1" applyFont="1" applyBorder="1">
      <alignment vertical="center"/>
    </xf>
    <xf numFmtId="0" fontId="13" fillId="0" borderId="104" xfId="1" applyFont="1" applyBorder="1">
      <alignment vertical="center"/>
    </xf>
    <xf numFmtId="0" fontId="13" fillId="0" borderId="105" xfId="1" applyFont="1" applyBorder="1">
      <alignment vertical="center"/>
    </xf>
    <xf numFmtId="0" fontId="11" fillId="0" borderId="176" xfId="1" applyFont="1" applyBorder="1">
      <alignment vertical="center"/>
    </xf>
    <xf numFmtId="0" fontId="11" fillId="0" borderId="181" xfId="1" applyFont="1" applyBorder="1">
      <alignment vertical="center"/>
    </xf>
    <xf numFmtId="0" fontId="11" fillId="0" borderId="52"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53" xfId="1" applyFont="1" applyBorder="1" applyAlignment="1">
      <alignment horizontal="center" vertical="center"/>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62"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21"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9" fillId="0" borderId="114" xfId="0" applyFont="1" applyBorder="1" applyAlignment="1">
      <alignment horizontal="center" vertical="center" wrapText="1"/>
    </xf>
    <xf numFmtId="0" fontId="9" fillId="0" borderId="1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9" xfId="0" applyFont="1" applyBorder="1" applyAlignment="1">
      <alignment horizontal="center" vertical="center"/>
    </xf>
    <xf numFmtId="0" fontId="1" fillId="0" borderId="53" xfId="0" applyFont="1" applyBorder="1" applyAlignment="1">
      <alignment horizontal="center" vertical="center"/>
    </xf>
    <xf numFmtId="0" fontId="1" fillId="0" borderId="100" xfId="0"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4" xfId="0" applyBorder="1" applyAlignment="1">
      <alignment horizontal="center" vertical="center"/>
    </xf>
    <xf numFmtId="0" fontId="9" fillId="0" borderId="48" xfId="0" applyFont="1" applyBorder="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1" fillId="0" borderId="48" xfId="0" applyFont="1"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145" xfId="0" applyBorder="1" applyAlignment="1">
      <alignment horizontal="center" vertical="center"/>
    </xf>
    <xf numFmtId="0" fontId="0" fillId="0" borderId="101"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6" fillId="3" borderId="114" xfId="0" applyFont="1" applyFill="1" applyBorder="1" applyAlignment="1" applyProtection="1">
      <alignment horizontal="center" vertical="center"/>
      <protection locked="0"/>
    </xf>
    <xf numFmtId="0" fontId="16" fillId="3" borderId="11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0" fontId="1" fillId="3" borderId="106" xfId="0" applyFont="1" applyFill="1" applyBorder="1" applyAlignment="1" applyProtection="1">
      <alignment horizontal="center" vertical="center" wrapText="1"/>
      <protection locked="0"/>
    </xf>
    <xf numFmtId="0" fontId="1" fillId="3" borderId="109"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6" fillId="3" borderId="106" xfId="0" applyFont="1" applyFill="1" applyBorder="1" applyAlignment="1" applyProtection="1">
      <alignment horizontal="center" vertical="center"/>
      <protection locked="0"/>
    </xf>
    <xf numFmtId="0" fontId="16" fillId="3" borderId="109"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 fillId="3" borderId="62"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3" borderId="62" xfId="0" applyFont="1" applyFill="1" applyBorder="1" applyProtection="1">
      <alignment vertical="center"/>
      <protection locked="0"/>
    </xf>
    <xf numFmtId="0" fontId="1" fillId="3" borderId="66" xfId="0" applyFont="1" applyFill="1" applyBorder="1" applyProtection="1">
      <alignment vertical="center"/>
      <protection locked="0"/>
    </xf>
    <xf numFmtId="0" fontId="1" fillId="0" borderId="78" xfId="0" applyFont="1" applyBorder="1" applyAlignment="1">
      <alignment horizontal="center" vertical="center"/>
    </xf>
    <xf numFmtId="0" fontId="1" fillId="3" borderId="118" xfId="0" applyFont="1" applyFill="1" applyBorder="1" applyAlignment="1" applyProtection="1">
      <alignment horizontal="center" vertical="center" shrinkToFit="1"/>
      <protection locked="0"/>
    </xf>
    <xf numFmtId="0" fontId="1" fillId="3" borderId="119" xfId="0" applyFont="1" applyFill="1" applyBorder="1" applyAlignment="1" applyProtection="1">
      <alignment horizontal="center" vertical="center" shrinkToFit="1"/>
      <protection locked="0"/>
    </xf>
    <xf numFmtId="0" fontId="1" fillId="3" borderId="120" xfId="0" applyFont="1" applyFill="1" applyBorder="1" applyAlignment="1" applyProtection="1">
      <alignment horizontal="center" vertical="center" shrinkToFit="1"/>
      <protection locked="0"/>
    </xf>
    <xf numFmtId="0" fontId="1" fillId="3" borderId="114"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64" xfId="0" applyFont="1" applyFill="1" applyBorder="1" applyProtection="1">
      <alignment vertical="center"/>
      <protection locked="0"/>
    </xf>
    <xf numFmtId="0" fontId="1" fillId="3" borderId="63" xfId="0" applyFont="1" applyFill="1" applyBorder="1" applyProtection="1">
      <alignment vertical="center"/>
      <protection locked="0"/>
    </xf>
    <xf numFmtId="0" fontId="1" fillId="3" borderId="111" xfId="0" applyFont="1" applyFill="1" applyBorder="1" applyAlignment="1" applyProtection="1">
      <alignment horizontal="center" vertical="center" shrinkToFit="1"/>
      <protection locked="0"/>
    </xf>
    <xf numFmtId="0" fontId="1" fillId="3" borderId="112" xfId="0" applyFont="1" applyFill="1" applyBorder="1" applyAlignment="1" applyProtection="1">
      <alignment horizontal="center" vertical="center" shrinkToFit="1"/>
      <protection locked="0"/>
    </xf>
    <xf numFmtId="0" fontId="1" fillId="3" borderId="113" xfId="0" applyFont="1" applyFill="1" applyBorder="1" applyAlignment="1" applyProtection="1">
      <alignment horizontal="center" vertical="center" shrinkToFit="1"/>
      <protection locked="0"/>
    </xf>
    <xf numFmtId="0" fontId="1" fillId="3" borderId="121"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protection locked="0"/>
    </xf>
    <xf numFmtId="0" fontId="16" fillId="3" borderId="121"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 fillId="3" borderId="67" xfId="0" applyFont="1" applyFill="1" applyBorder="1" applyAlignment="1" applyProtection="1">
      <alignment horizontal="center" vertical="center" shrinkToFit="1"/>
      <protection locked="0"/>
    </xf>
    <xf numFmtId="0" fontId="1" fillId="3" borderId="67" xfId="0" applyFont="1" applyFill="1" applyBorder="1" applyProtection="1">
      <alignment vertical="center"/>
      <protection locked="0"/>
    </xf>
    <xf numFmtId="0" fontId="1" fillId="3" borderId="124" xfId="0" applyFont="1" applyFill="1" applyBorder="1" applyAlignment="1" applyProtection="1">
      <alignment horizontal="center" vertical="center" shrinkToFit="1"/>
      <protection locked="0"/>
    </xf>
    <xf numFmtId="0" fontId="1" fillId="3" borderId="125" xfId="0" applyFont="1" applyFill="1" applyBorder="1" applyAlignment="1" applyProtection="1">
      <alignment horizontal="center" vertical="center" shrinkToFit="1"/>
      <protection locked="0"/>
    </xf>
    <xf numFmtId="0" fontId="1" fillId="3" borderId="126" xfId="0" applyFont="1" applyFill="1" applyBorder="1" applyAlignment="1" applyProtection="1">
      <alignment horizontal="center" vertical="center" shrinkToFit="1"/>
      <protection locked="0"/>
    </xf>
    <xf numFmtId="0" fontId="13" fillId="2" borderId="189" xfId="2" applyFont="1" applyFill="1" applyBorder="1" applyAlignment="1" applyProtection="1">
      <alignment horizontal="center" vertical="center" shrinkToFit="1"/>
      <protection locked="0"/>
    </xf>
    <xf numFmtId="0" fontId="13" fillId="2" borderId="125"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protection locked="0"/>
    </xf>
    <xf numFmtId="0" fontId="13" fillId="2" borderId="169" xfId="2" applyFont="1" applyFill="1" applyBorder="1" applyAlignment="1" applyProtection="1">
      <alignment horizontal="center" vertical="center" shrinkToFit="1"/>
      <protection locked="0"/>
    </xf>
    <xf numFmtId="0" fontId="13" fillId="2" borderId="128" xfId="2" applyFont="1" applyFill="1" applyBorder="1" applyAlignment="1" applyProtection="1">
      <alignment horizontal="center" vertical="center" shrinkToFit="1"/>
      <protection locked="0"/>
    </xf>
    <xf numFmtId="0" fontId="13" fillId="2" borderId="170" xfId="2" applyFont="1" applyFill="1" applyBorder="1" applyAlignment="1" applyProtection="1">
      <alignment horizontal="center" vertical="center" shrinkToFit="1"/>
      <protection locked="0"/>
    </xf>
    <xf numFmtId="0" fontId="13" fillId="2" borderId="170" xfId="2" applyFont="1" applyFill="1" applyBorder="1" applyAlignment="1" applyProtection="1">
      <alignment horizontal="center" vertical="center"/>
      <protection locked="0"/>
    </xf>
    <xf numFmtId="0" fontId="13" fillId="2" borderId="166" xfId="2" applyFont="1" applyFill="1" applyBorder="1" applyAlignment="1" applyProtection="1">
      <alignment horizontal="center" vertical="center" shrinkToFit="1"/>
      <protection locked="0"/>
    </xf>
    <xf numFmtId="0" fontId="13" fillId="2" borderId="135" xfId="2" applyFont="1" applyFill="1" applyBorder="1" applyAlignment="1" applyProtection="1">
      <alignment horizontal="center" vertical="center" shrinkToFit="1"/>
      <protection locked="0"/>
    </xf>
    <xf numFmtId="0" fontId="13" fillId="2" borderId="167" xfId="2" applyFont="1" applyFill="1" applyBorder="1" applyAlignment="1" applyProtection="1">
      <alignment horizontal="center" vertical="center" shrinkToFit="1"/>
      <protection locked="0"/>
    </xf>
    <xf numFmtId="0" fontId="13" fillId="2" borderId="167" xfId="2" applyFont="1" applyFill="1" applyBorder="1" applyAlignment="1" applyProtection="1">
      <alignment horizontal="center" vertical="center"/>
      <protection locked="0"/>
    </xf>
    <xf numFmtId="0" fontId="13" fillId="3" borderId="41" xfId="2" applyFont="1" applyFill="1" applyBorder="1" applyAlignment="1" applyProtection="1">
      <alignment horizontal="center" vertical="center"/>
      <protection locked="0"/>
    </xf>
    <xf numFmtId="0" fontId="13" fillId="3" borderId="48" xfId="2" applyFont="1" applyFill="1" applyBorder="1" applyAlignment="1" applyProtection="1">
      <alignment horizontal="center" vertical="center"/>
      <protection locked="0"/>
    </xf>
    <xf numFmtId="0" fontId="13" fillId="3" borderId="10" xfId="2" applyFont="1" applyFill="1" applyBorder="1" applyAlignment="1" applyProtection="1">
      <alignment horizontal="center" vertical="center"/>
      <protection locked="0"/>
    </xf>
    <xf numFmtId="0" fontId="13" fillId="3" borderId="42"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13" fillId="3" borderId="162" xfId="2" applyFont="1" applyFill="1" applyBorder="1" applyAlignment="1" applyProtection="1">
      <alignment horizontal="center" vertical="center"/>
      <protection locked="0"/>
    </xf>
    <xf numFmtId="0" fontId="13" fillId="3" borderId="163" xfId="2" applyFont="1" applyFill="1" applyBorder="1" applyAlignment="1" applyProtection="1">
      <alignment horizontal="center" vertical="center"/>
      <protection locked="0"/>
    </xf>
    <xf numFmtId="0" fontId="13" fillId="3" borderId="164" xfId="2" applyFont="1" applyFill="1" applyBorder="1" applyAlignment="1" applyProtection="1">
      <alignment horizontal="center" vertical="center"/>
      <protection locked="0"/>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13" fillId="0" borderId="40" xfId="2" applyFont="1" applyBorder="1" applyAlignment="1">
      <alignment horizontal="center" vertical="center" shrinkToFit="1"/>
    </xf>
    <xf numFmtId="0" fontId="13" fillId="0" borderId="37" xfId="2" applyFont="1" applyBorder="1" applyAlignment="1">
      <alignment horizontal="center" vertical="center" shrinkToFit="1"/>
    </xf>
    <xf numFmtId="0" fontId="13" fillId="0" borderId="1" xfId="2" applyFont="1" applyBorder="1" applyAlignment="1">
      <alignment horizontal="center" vertical="center" shrinkToFit="1"/>
    </xf>
    <xf numFmtId="0" fontId="13" fillId="2" borderId="48" xfId="2" applyFont="1" applyFill="1" applyBorder="1" applyAlignment="1" applyProtection="1">
      <alignment horizontal="left" vertical="center"/>
      <protection locked="0"/>
    </xf>
    <xf numFmtId="0" fontId="13" fillId="2" borderId="95" xfId="2" applyFont="1" applyFill="1" applyBorder="1" applyAlignment="1" applyProtection="1">
      <alignment horizontal="left" vertical="center"/>
      <protection locked="0"/>
    </xf>
    <xf numFmtId="0" fontId="13" fillId="2" borderId="0" xfId="2" applyFont="1" applyFill="1" applyAlignment="1" applyProtection="1">
      <alignment horizontal="left" vertical="center"/>
      <protection locked="0"/>
    </xf>
    <xf numFmtId="0" fontId="13" fillId="2" borderId="145" xfId="2" applyFont="1" applyFill="1" applyBorder="1" applyAlignment="1" applyProtection="1">
      <alignment horizontal="left" vertical="center"/>
      <protection locked="0"/>
    </xf>
    <xf numFmtId="0" fontId="13" fillId="2" borderId="49" xfId="2" applyFont="1" applyFill="1" applyBorder="1" applyAlignment="1" applyProtection="1">
      <alignment horizontal="left" vertical="center"/>
      <protection locked="0"/>
    </xf>
    <xf numFmtId="0" fontId="13" fillId="2" borderId="74" xfId="2" applyFont="1" applyFill="1" applyBorder="1" applyAlignment="1" applyProtection="1">
      <alignment horizontal="left" vertical="center"/>
      <protection locked="0"/>
    </xf>
    <xf numFmtId="0" fontId="13" fillId="0" borderId="41" xfId="2" applyFont="1" applyBorder="1" applyAlignment="1">
      <alignment horizontal="center" vertical="center"/>
    </xf>
    <xf numFmtId="0" fontId="13" fillId="0" borderId="48" xfId="2" applyFont="1" applyBorder="1" applyAlignment="1">
      <alignment horizontal="center" vertical="center"/>
    </xf>
    <xf numFmtId="0" fontId="13" fillId="0" borderId="10" xfId="2" applyFont="1" applyBorder="1" applyAlignment="1">
      <alignment horizontal="center" vertical="center"/>
    </xf>
    <xf numFmtId="0" fontId="13" fillId="0" borderId="42" xfId="2"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3" fillId="0" borderId="162" xfId="2" applyFont="1" applyBorder="1" applyAlignment="1">
      <alignment horizontal="center" vertical="center"/>
    </xf>
    <xf numFmtId="0" fontId="13" fillId="0" borderId="163" xfId="2" applyFont="1" applyBorder="1" applyAlignment="1">
      <alignment horizontal="center" vertical="center"/>
    </xf>
    <xf numFmtId="0" fontId="13" fillId="0" borderId="164" xfId="2" applyFont="1" applyBorder="1" applyAlignment="1">
      <alignment horizontal="center" vertical="center"/>
    </xf>
    <xf numFmtId="0" fontId="13" fillId="2" borderId="41" xfId="2" applyFont="1" applyFill="1" applyBorder="1" applyAlignment="1" applyProtection="1">
      <alignment horizontal="center" vertical="center"/>
      <protection locked="0"/>
    </xf>
    <xf numFmtId="0" fontId="13" fillId="2" borderId="48" xfId="2" applyFont="1" applyFill="1" applyBorder="1" applyAlignment="1" applyProtection="1">
      <alignment horizontal="center" vertical="center"/>
      <protection locked="0"/>
    </xf>
    <xf numFmtId="0" fontId="13" fillId="2" borderId="10" xfId="2" applyFont="1" applyFill="1" applyBorder="1" applyAlignment="1" applyProtection="1">
      <alignment horizontal="center" vertical="center"/>
      <protection locked="0"/>
    </xf>
    <xf numFmtId="0" fontId="13" fillId="2" borderId="42" xfId="2" applyFont="1" applyFill="1" applyBorder="1" applyAlignment="1" applyProtection="1">
      <alignment horizontal="center" vertical="center"/>
      <protection locked="0"/>
    </xf>
    <xf numFmtId="0" fontId="13" fillId="2" borderId="0" xfId="2" applyFont="1" applyFill="1" applyAlignment="1" applyProtection="1">
      <alignment horizontal="center" vertical="center"/>
      <protection locked="0"/>
    </xf>
    <xf numFmtId="0" fontId="13" fillId="2" borderId="14" xfId="2" applyFont="1" applyFill="1" applyBorder="1" applyAlignment="1" applyProtection="1">
      <alignment horizontal="center" vertical="center"/>
      <protection locked="0"/>
    </xf>
    <xf numFmtId="0" fontId="13" fillId="2" borderId="162" xfId="2" applyFont="1" applyFill="1" applyBorder="1" applyAlignment="1" applyProtection="1">
      <alignment horizontal="center" vertical="center"/>
      <protection locked="0"/>
    </xf>
    <xf numFmtId="0" fontId="13" fillId="2" borderId="163" xfId="2" applyFont="1" applyFill="1" applyBorder="1" applyAlignment="1" applyProtection="1">
      <alignment horizontal="center" vertical="center"/>
      <protection locked="0"/>
    </xf>
    <xf numFmtId="0" fontId="13" fillId="2" borderId="164" xfId="2" applyFont="1" applyFill="1" applyBorder="1" applyAlignment="1" applyProtection="1">
      <alignment horizontal="center" vertical="center"/>
      <protection locked="0"/>
    </xf>
    <xf numFmtId="0" fontId="13" fillId="0" borderId="158" xfId="2" applyFont="1" applyBorder="1" applyAlignment="1">
      <alignment horizontal="center" vertical="center"/>
    </xf>
    <xf numFmtId="0" fontId="13" fillId="0" borderId="159" xfId="2" applyFont="1" applyBorder="1" applyAlignment="1">
      <alignment horizontal="center" vertical="center"/>
    </xf>
    <xf numFmtId="0" fontId="13" fillId="0" borderId="160" xfId="2" applyFont="1" applyBorder="1" applyAlignment="1">
      <alignment horizontal="center" vertical="center"/>
    </xf>
    <xf numFmtId="0" fontId="13" fillId="2" borderId="26" xfId="2" applyFont="1" applyFill="1" applyBorder="1" applyAlignment="1" applyProtection="1">
      <alignment horizontal="left" vertical="center" indent="1"/>
      <protection locked="0"/>
    </xf>
    <xf numFmtId="0" fontId="13" fillId="2" borderId="53" xfId="2" applyFont="1" applyFill="1" applyBorder="1" applyAlignment="1" applyProtection="1">
      <alignment horizontal="left" vertical="center" indent="1"/>
      <protection locked="0"/>
    </xf>
    <xf numFmtId="0" fontId="13" fillId="2" borderId="27" xfId="2" applyFont="1" applyFill="1" applyBorder="1" applyAlignment="1" applyProtection="1">
      <alignment horizontal="left" vertical="center" indent="1"/>
      <protection locked="0"/>
    </xf>
    <xf numFmtId="0" fontId="13" fillId="0" borderId="26" xfId="2" applyFont="1" applyBorder="1" applyAlignment="1">
      <alignment horizontal="center" vertical="center"/>
    </xf>
    <xf numFmtId="0" fontId="13" fillId="0" borderId="53" xfId="2" applyFont="1" applyBorder="1" applyAlignment="1">
      <alignment horizontal="center" vertical="center"/>
    </xf>
    <xf numFmtId="0" fontId="13" fillId="0" borderId="27" xfId="2" applyFont="1" applyBorder="1" applyAlignment="1">
      <alignment horizontal="center" vertical="center"/>
    </xf>
    <xf numFmtId="0" fontId="13" fillId="0" borderId="13" xfId="2" applyFont="1" applyBorder="1" applyAlignment="1">
      <alignment horizontal="center" vertical="center"/>
    </xf>
    <xf numFmtId="0" fontId="13" fillId="0" borderId="29" xfId="2" applyFont="1" applyBorder="1" applyAlignment="1">
      <alignment horizontal="center" vertical="center"/>
    </xf>
    <xf numFmtId="0" fontId="13" fillId="0" borderId="102" xfId="2" applyFont="1" applyBorder="1" applyAlignment="1">
      <alignment horizontal="center" vertical="center"/>
    </xf>
    <xf numFmtId="0" fontId="13" fillId="0" borderId="38" xfId="2" applyFont="1" applyBorder="1" applyAlignment="1">
      <alignment horizontal="center" vertical="center"/>
    </xf>
    <xf numFmtId="0" fontId="13" fillId="2" borderId="53" xfId="2" applyFont="1" applyFill="1" applyBorder="1" applyAlignment="1" applyProtection="1">
      <alignment horizontal="center" vertical="center"/>
      <protection locked="0"/>
    </xf>
    <xf numFmtId="0" fontId="13" fillId="2" borderId="100" xfId="2" applyFont="1" applyFill="1" applyBorder="1" applyAlignment="1" applyProtection="1">
      <alignment horizontal="center" vertical="center"/>
      <protection locked="0"/>
    </xf>
    <xf numFmtId="0" fontId="13" fillId="2" borderId="145" xfId="2" applyFont="1" applyFill="1" applyBorder="1" applyAlignment="1" applyProtection="1">
      <alignment horizontal="center" vertical="center"/>
      <protection locked="0"/>
    </xf>
    <xf numFmtId="0" fontId="13" fillId="2" borderId="102" xfId="2" applyFont="1" applyFill="1" applyBorder="1" applyAlignment="1" applyProtection="1">
      <alignment horizontal="center" vertical="center"/>
      <protection locked="0"/>
    </xf>
    <xf numFmtId="0" fontId="13" fillId="2" borderId="101" xfId="2" applyFont="1" applyFill="1" applyBorder="1" applyAlignment="1" applyProtection="1">
      <alignment horizontal="center" vertical="center"/>
      <protection locked="0"/>
    </xf>
    <xf numFmtId="0" fontId="13" fillId="0" borderId="161" xfId="2" applyFont="1" applyBorder="1" applyAlignment="1">
      <alignment horizontal="center" vertical="center"/>
    </xf>
    <xf numFmtId="0" fontId="13" fillId="0" borderId="112" xfId="2" applyFont="1" applyBorder="1" applyAlignment="1">
      <alignment horizontal="center" vertical="center"/>
    </xf>
    <xf numFmtId="0" fontId="13" fillId="0" borderId="132" xfId="2" applyFont="1" applyBorder="1" applyAlignment="1">
      <alignment horizontal="center" vertical="center"/>
    </xf>
    <xf numFmtId="0" fontId="13" fillId="0" borderId="43" xfId="2" applyFont="1" applyBorder="1" applyAlignment="1">
      <alignment horizontal="center" vertical="center"/>
    </xf>
    <xf numFmtId="0" fontId="13" fillId="2" borderId="111" xfId="2" applyFont="1" applyFill="1" applyBorder="1" applyAlignment="1" applyProtection="1">
      <alignment horizontal="left" vertical="center" indent="1"/>
      <protection locked="0"/>
    </xf>
    <xf numFmtId="0" fontId="13" fillId="2" borderId="112" xfId="2" applyFont="1" applyFill="1" applyBorder="1" applyAlignment="1" applyProtection="1">
      <alignment horizontal="left" vertical="center" indent="1"/>
      <protection locked="0"/>
    </xf>
    <xf numFmtId="0" fontId="13" fillId="2" borderId="132" xfId="2" applyFont="1" applyFill="1" applyBorder="1" applyAlignment="1" applyProtection="1">
      <alignment horizontal="left" vertical="center" indent="1"/>
      <protection locked="0"/>
    </xf>
    <xf numFmtId="0" fontId="13" fillId="2" borderId="29" xfId="2" applyFont="1" applyFill="1" applyBorder="1" applyAlignment="1" applyProtection="1">
      <alignment horizontal="left" vertical="center" indent="1"/>
      <protection locked="0"/>
    </xf>
    <xf numFmtId="0" fontId="13" fillId="2" borderId="102" xfId="2" applyFont="1" applyFill="1" applyBorder="1" applyAlignment="1" applyProtection="1">
      <alignment horizontal="left" vertical="center" indent="1"/>
      <protection locked="0"/>
    </xf>
    <xf numFmtId="0" fontId="13" fillId="2" borderId="38" xfId="2" applyFont="1" applyFill="1" applyBorder="1" applyAlignment="1" applyProtection="1">
      <alignment horizontal="left" vertical="center" indent="1"/>
      <protection locked="0"/>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72" xfId="2" applyFont="1" applyBorder="1" applyAlignment="1">
      <alignment horizontal="center"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3" borderId="40"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186"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 fillId="0" borderId="28"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3" fillId="0" borderId="186"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 fillId="0" borderId="2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3" borderId="1" xfId="0" applyFont="1" applyFill="1" applyBorder="1" applyProtection="1">
      <alignment vertical="center"/>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 fillId="0" borderId="20" xfId="0" applyFont="1" applyBorder="1" applyAlignment="1">
      <alignment horizontal="center" vertical="center"/>
    </xf>
    <xf numFmtId="0" fontId="1" fillId="0" borderId="206" xfId="0" applyFont="1" applyBorder="1" applyAlignment="1">
      <alignment horizontal="center" vertical="center"/>
    </xf>
    <xf numFmtId="0" fontId="1" fillId="0" borderId="147" xfId="0" applyFont="1" applyBorder="1" applyAlignment="1">
      <alignment horizontal="center" vertical="center"/>
    </xf>
    <xf numFmtId="0" fontId="1" fillId="0" borderId="27"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12" xfId="0" applyFont="1" applyBorder="1" applyAlignment="1">
      <alignment horizontal="center" vertical="center"/>
    </xf>
    <xf numFmtId="0" fontId="1" fillId="0" borderId="107" xfId="0" applyFont="1" applyBorder="1" applyAlignment="1">
      <alignment horizontal="center" vertical="center"/>
    </xf>
    <xf numFmtId="0" fontId="1" fillId="0" borderId="3" xfId="0" applyFont="1" applyBorder="1" applyAlignment="1">
      <alignment horizontal="center" vertical="center"/>
    </xf>
    <xf numFmtId="0" fontId="8" fillId="0" borderId="107" xfId="0" applyFont="1" applyBorder="1" applyAlignment="1">
      <alignment horizontal="center" vertical="center" wrapText="1"/>
    </xf>
    <xf numFmtId="0" fontId="8" fillId="0" borderId="3" xfId="0" applyFont="1" applyBorder="1" applyAlignment="1">
      <alignment horizontal="center" vertical="center" wrapText="1"/>
    </xf>
    <xf numFmtId="184" fontId="1" fillId="0" borderId="40" xfId="0" applyNumberFormat="1" applyFont="1" applyBorder="1">
      <alignment vertical="center"/>
    </xf>
    <xf numFmtId="184" fontId="1" fillId="0" borderId="37" xfId="0" applyNumberFormat="1" applyFont="1" applyBorder="1">
      <alignment vertical="center"/>
    </xf>
    <xf numFmtId="184" fontId="1" fillId="0" borderId="72" xfId="0" applyNumberFormat="1" applyFont="1" applyBorder="1">
      <alignment vertical="center"/>
    </xf>
    <xf numFmtId="0" fontId="1" fillId="0" borderId="43" xfId="0" applyFont="1" applyBorder="1" applyAlignment="1">
      <alignment horizontal="center" vertical="center"/>
    </xf>
    <xf numFmtId="0" fontId="1" fillId="0" borderId="102" xfId="0" applyFont="1" applyBorder="1" applyAlignment="1">
      <alignment horizontal="center" vertical="center"/>
    </xf>
    <xf numFmtId="184" fontId="1" fillId="0" borderId="186" xfId="0" applyNumberFormat="1" applyFont="1" applyBorder="1">
      <alignment vertical="center"/>
    </xf>
    <xf numFmtId="184" fontId="1" fillId="0" borderId="51" xfId="0" applyNumberFormat="1" applyFont="1" applyBorder="1">
      <alignment vertical="center"/>
    </xf>
    <xf numFmtId="184" fontId="1" fillId="0" borderId="73" xfId="0" applyNumberFormat="1" applyFont="1" applyBorder="1">
      <alignment vertical="center"/>
    </xf>
    <xf numFmtId="0" fontId="1" fillId="0" borderId="191"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202" xfId="0" applyFont="1" applyFill="1" applyBorder="1" applyAlignment="1" applyProtection="1">
      <alignment horizontal="center" vertical="center"/>
      <protection locked="0"/>
    </xf>
    <xf numFmtId="0" fontId="1" fillId="3" borderId="167" xfId="0" applyFont="1" applyFill="1" applyBorder="1" applyAlignment="1" applyProtection="1">
      <alignment horizontal="center" vertical="center"/>
      <protection locked="0"/>
    </xf>
    <xf numFmtId="0" fontId="1" fillId="3" borderId="168" xfId="0" applyFont="1" applyFill="1" applyBorder="1" applyAlignment="1" applyProtection="1">
      <alignment horizontal="center" vertical="center"/>
      <protection locked="0"/>
    </xf>
    <xf numFmtId="0" fontId="1" fillId="3" borderId="140" xfId="0" applyFont="1" applyFill="1" applyBorder="1" applyAlignment="1" applyProtection="1">
      <alignment horizontal="center" vertical="center"/>
      <protection locked="0"/>
    </xf>
    <xf numFmtId="0" fontId="1" fillId="3" borderId="170" xfId="0" applyFont="1" applyFill="1" applyBorder="1" applyAlignment="1" applyProtection="1">
      <alignment horizontal="center" vertical="center"/>
      <protection locked="0"/>
    </xf>
    <xf numFmtId="0" fontId="1" fillId="3" borderId="138"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3" borderId="137" xfId="0" applyFont="1" applyFill="1" applyBorder="1" applyAlignment="1" applyProtection="1">
      <alignment horizontal="center" vertical="center"/>
      <protection locked="0"/>
    </xf>
    <xf numFmtId="0" fontId="13" fillId="0" borderId="28" xfId="1" applyFont="1" applyBorder="1" applyAlignment="1">
      <alignment horizontal="center" vertical="center" shrinkToFit="1"/>
    </xf>
    <xf numFmtId="0" fontId="13" fillId="0" borderId="75" xfId="1" applyFont="1" applyBorder="1" applyAlignment="1">
      <alignment horizontal="center" vertical="center" shrinkToFi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3" fillId="0" borderId="190" xfId="1" applyFont="1" applyBorder="1" applyAlignment="1">
      <alignment horizontal="center" vertical="center" wrapText="1"/>
    </xf>
    <xf numFmtId="0" fontId="13" fillId="0" borderId="193" xfId="1" applyFont="1" applyBorder="1" applyAlignment="1">
      <alignment horizontal="center" vertical="center"/>
    </xf>
    <xf numFmtId="0" fontId="13" fillId="0" borderId="36" xfId="1" applyFont="1" applyBorder="1" applyAlignment="1">
      <alignment horizontal="center" vertical="center" wrapText="1"/>
    </xf>
    <xf numFmtId="0" fontId="13" fillId="0" borderId="191"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94" xfId="1" applyFont="1" applyBorder="1" applyAlignment="1">
      <alignment horizontal="center" vertical="center" wrapText="1"/>
    </xf>
    <xf numFmtId="0" fontId="13" fillId="0" borderId="192" xfId="1" applyFont="1" applyBorder="1" applyAlignment="1">
      <alignment horizontal="center" vertical="center"/>
    </xf>
    <xf numFmtId="0" fontId="13" fillId="0" borderId="53" xfId="1" applyFont="1" applyBorder="1" applyAlignment="1">
      <alignment horizontal="center" vertical="center"/>
    </xf>
    <xf numFmtId="0" fontId="13" fillId="0" borderId="10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 fillId="0" borderId="46" xfId="0" applyFont="1" applyBorder="1" applyAlignment="1">
      <alignment horizontal="center" vertical="center" wrapText="1"/>
    </xf>
    <xf numFmtId="0" fontId="1" fillId="0" borderId="70" xfId="0" applyFont="1" applyBorder="1" applyAlignment="1">
      <alignment horizontal="center" vertical="center"/>
    </xf>
    <xf numFmtId="0" fontId="1" fillId="0" borderId="80" xfId="0" applyFont="1" applyBorder="1" applyAlignment="1">
      <alignment horizontal="center" vertical="center"/>
    </xf>
    <xf numFmtId="0" fontId="1" fillId="3" borderId="46" xfId="0" applyFont="1" applyFill="1" applyBorder="1" applyProtection="1">
      <alignment vertical="center"/>
      <protection locked="0"/>
    </xf>
    <xf numFmtId="0" fontId="1" fillId="3" borderId="70" xfId="0" applyFont="1" applyFill="1" applyBorder="1" applyProtection="1">
      <alignment vertical="center"/>
      <protection locked="0"/>
    </xf>
    <xf numFmtId="0" fontId="1" fillId="3" borderId="80" xfId="0" applyFont="1" applyFill="1" applyBorder="1" applyProtection="1">
      <alignment vertical="center"/>
      <protection locked="0"/>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69" xfId="0" applyNumberFormat="1" applyFont="1" applyBorder="1">
      <alignment vertical="center"/>
    </xf>
    <xf numFmtId="178" fontId="3" fillId="0" borderId="70" xfId="0" applyNumberFormat="1" applyFont="1" applyBorder="1">
      <alignment vertical="center"/>
    </xf>
    <xf numFmtId="178" fontId="3" fillId="0" borderId="39"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26" xfId="0" applyFont="1" applyBorder="1">
      <alignment vertical="center"/>
    </xf>
    <xf numFmtId="0" fontId="1" fillId="0" borderId="53"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49" xfId="0" applyNumberFormat="1" applyFont="1" applyBorder="1">
      <alignment vertical="center"/>
    </xf>
    <xf numFmtId="178" fontId="6" fillId="0" borderId="12" xfId="0" applyNumberFormat="1"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6" fillId="0" borderId="70" xfId="0" applyNumberFormat="1" applyFont="1" applyBorder="1">
      <alignment vertical="center"/>
    </xf>
    <xf numFmtId="178" fontId="6" fillId="0" borderId="39" xfId="0" applyNumberFormat="1" applyFont="1" applyBorder="1">
      <alignment vertical="center"/>
    </xf>
    <xf numFmtId="0" fontId="1" fillId="0" borderId="8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178" fontId="3" fillId="0" borderId="46" xfId="0" applyNumberFormat="1" applyFont="1" applyBorder="1">
      <alignment vertical="center"/>
    </xf>
    <xf numFmtId="0" fontId="1" fillId="0" borderId="41" xfId="0" applyFont="1" applyBorder="1">
      <alignment vertical="center"/>
    </xf>
    <xf numFmtId="0" fontId="1" fillId="0" borderId="10" xfId="0"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0" fontId="1" fillId="0" borderId="7"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31" xfId="0" applyFont="1" applyBorder="1" applyAlignment="1">
      <alignment horizontal="center" vertical="center"/>
    </xf>
    <xf numFmtId="177" fontId="3" fillId="0" borderId="62" xfId="0" applyNumberFormat="1" applyFont="1" applyBorder="1">
      <alignment vertical="center"/>
    </xf>
    <xf numFmtId="177" fontId="3" fillId="0" borderId="66" xfId="0" applyNumberFormat="1" applyFont="1" applyBorder="1">
      <alignment vertical="center"/>
    </xf>
    <xf numFmtId="0" fontId="1" fillId="0" borderId="42" xfId="0" applyFont="1" applyBorder="1" applyAlignment="1">
      <alignment horizontal="center" vertical="center"/>
    </xf>
    <xf numFmtId="177" fontId="3" fillId="0" borderId="67"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0" fillId="0" borderId="75" xfId="0" applyBorder="1" applyAlignment="1">
      <alignment horizontal="center" vertical="center"/>
    </xf>
    <xf numFmtId="0" fontId="0" fillId="0" borderId="50" xfId="0" applyBorder="1" applyAlignment="1">
      <alignment horizontal="center" vertical="center"/>
    </xf>
    <xf numFmtId="0" fontId="1" fillId="0" borderId="47" xfId="0" applyFont="1" applyBorder="1">
      <alignment vertical="center"/>
    </xf>
    <xf numFmtId="0" fontId="1" fillId="0" borderId="49" xfId="0" applyFont="1" applyBorder="1">
      <alignment vertical="center"/>
    </xf>
    <xf numFmtId="0" fontId="1" fillId="0" borderId="40" xfId="0" applyFont="1" applyBorder="1">
      <alignment vertical="center"/>
    </xf>
    <xf numFmtId="0" fontId="1" fillId="0" borderId="37" xfId="0" applyFont="1" applyBorder="1">
      <alignment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2" xfId="0" applyFont="1" applyBorder="1" applyAlignment="1">
      <alignment vertical="center" wrapText="1"/>
    </xf>
    <xf numFmtId="0" fontId="1" fillId="0" borderId="72" xfId="0" applyFont="1" applyBorder="1">
      <alignment vertical="center"/>
    </xf>
    <xf numFmtId="0" fontId="1" fillId="0" borderId="48" xfId="0" applyFont="1" applyBorder="1">
      <alignment vertical="center"/>
    </xf>
    <xf numFmtId="0" fontId="1" fillId="0" borderId="95" xfId="0" applyFont="1" applyBorder="1">
      <alignment vertical="center"/>
    </xf>
    <xf numFmtId="0" fontId="1" fillId="0" borderId="46" xfId="0" applyFont="1" applyBorder="1" applyAlignment="1">
      <alignment horizontal="center" vertical="center"/>
    </xf>
    <xf numFmtId="179" fontId="3" fillId="0" borderId="40" xfId="0" applyNumberFormat="1" applyFont="1" applyBorder="1">
      <alignment vertical="center"/>
    </xf>
    <xf numFmtId="179" fontId="3" fillId="0" borderId="8" xfId="0" applyNumberFormat="1" applyFont="1" applyBorder="1">
      <alignment vertical="center"/>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179" fontId="3" fillId="0" borderId="46" xfId="0" applyNumberFormat="1" applyFont="1" applyBorder="1">
      <alignment vertical="center"/>
    </xf>
    <xf numFmtId="179" fontId="3" fillId="0" borderId="80"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9" xfId="0" applyNumberFormat="1" applyFont="1" applyBorder="1">
      <alignment vertical="center"/>
    </xf>
    <xf numFmtId="179" fontId="3" fillId="0" borderId="48" xfId="0" applyNumberFormat="1" applyFont="1" applyBorder="1">
      <alignment vertical="center"/>
    </xf>
    <xf numFmtId="0" fontId="1" fillId="0" borderId="69" xfId="0" applyFont="1" applyBorder="1" applyAlignment="1">
      <alignment horizontal="center" vertical="center"/>
    </xf>
    <xf numFmtId="179" fontId="3" fillId="0" borderId="88" xfId="0" applyNumberFormat="1" applyFont="1" applyBorder="1">
      <alignment vertical="center"/>
    </xf>
    <xf numFmtId="179" fontId="3" fillId="0" borderId="78" xfId="0" applyNumberFormat="1" applyFont="1" applyBorder="1">
      <alignment vertical="center"/>
    </xf>
    <xf numFmtId="179" fontId="3" fillId="0" borderId="36" xfId="0" applyNumberFormat="1" applyFont="1" applyBorder="1">
      <alignment vertical="center"/>
    </xf>
    <xf numFmtId="179" fontId="3" fillId="0" borderId="8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4" xfId="0" applyNumberFormat="1" applyFont="1" applyBorder="1" applyAlignment="1">
      <alignment horizontal="center" vertical="center"/>
    </xf>
    <xf numFmtId="179" fontId="3" fillId="0" borderId="93" xfId="0" applyNumberFormat="1" applyFont="1" applyBorder="1" applyAlignment="1">
      <alignment horizontal="center" vertical="center"/>
    </xf>
    <xf numFmtId="179" fontId="3" fillId="0" borderId="85" xfId="0" applyNumberFormat="1" applyFont="1" applyBorder="1" applyAlignment="1">
      <alignment horizontal="center" vertical="center"/>
    </xf>
    <xf numFmtId="179" fontId="3" fillId="0" borderId="94" xfId="0" applyNumberFormat="1" applyFont="1" applyBorder="1" applyAlignment="1">
      <alignment horizontal="center" vertical="center"/>
    </xf>
    <xf numFmtId="179" fontId="1" fillId="0" borderId="62" xfId="0" applyNumberFormat="1" applyFont="1" applyBorder="1" applyAlignment="1">
      <alignment horizontal="center" vertical="center" textRotation="255"/>
    </xf>
    <xf numFmtId="179" fontId="1" fillId="0" borderId="66" xfId="0" applyNumberFormat="1" applyFont="1" applyBorder="1" applyAlignment="1">
      <alignment horizontal="center" vertical="center" textRotation="255"/>
    </xf>
    <xf numFmtId="179" fontId="1" fillId="0" borderId="67" xfId="0" applyNumberFormat="1" applyFont="1" applyBorder="1" applyAlignment="1">
      <alignment horizontal="center" vertical="center" textRotation="255"/>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179" fontId="3" fillId="0" borderId="70" xfId="0" applyNumberFormat="1" applyFont="1" applyBorder="1">
      <alignment vertical="center"/>
    </xf>
    <xf numFmtId="0" fontId="1" fillId="0" borderId="89" xfId="0" applyFont="1" applyBorder="1" applyAlignment="1">
      <alignment horizontal="center" vertical="center"/>
    </xf>
    <xf numFmtId="0" fontId="1" fillId="0" borderId="81"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86"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179" fontId="3" fillId="0" borderId="77" xfId="0" applyNumberFormat="1"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9" xfId="0" applyFont="1" applyBorder="1">
      <alignment vertical="center"/>
    </xf>
    <xf numFmtId="0" fontId="0" fillId="0" borderId="48" xfId="0" applyBorder="1">
      <alignment vertical="center"/>
    </xf>
    <xf numFmtId="0" fontId="0" fillId="0" borderId="10" xfId="0" applyBorder="1">
      <alignment vertical="center"/>
    </xf>
    <xf numFmtId="0" fontId="1" fillId="0" borderId="7" xfId="0" applyFont="1" applyBorder="1">
      <alignment vertical="center"/>
    </xf>
    <xf numFmtId="0" fontId="1" fillId="0" borderId="8" xfId="0" applyFont="1" applyBorder="1">
      <alignment vertical="center"/>
    </xf>
    <xf numFmtId="0" fontId="1" fillId="3" borderId="99" xfId="0" applyFont="1" applyFill="1" applyBorder="1" applyProtection="1">
      <alignment vertical="center"/>
      <protection locked="0"/>
    </xf>
    <xf numFmtId="0" fontId="1" fillId="3" borderId="53" xfId="0" applyFont="1" applyFill="1" applyBorder="1" applyProtection="1">
      <alignment vertical="center"/>
      <protection locked="0"/>
    </xf>
    <xf numFmtId="0" fontId="1" fillId="3" borderId="100" xfId="0" applyFont="1" applyFill="1" applyBorder="1" applyProtection="1">
      <alignment vertical="center"/>
      <protection locked="0"/>
    </xf>
    <xf numFmtId="0" fontId="1" fillId="3" borderId="42" xfId="0" applyFont="1" applyFill="1" applyBorder="1" applyProtection="1">
      <alignment vertical="center"/>
      <protection locked="0"/>
    </xf>
    <xf numFmtId="0" fontId="1" fillId="3" borderId="0" xfId="0" applyFont="1" applyFill="1" applyProtection="1">
      <alignment vertical="center"/>
      <protection locked="0"/>
    </xf>
    <xf numFmtId="0" fontId="1" fillId="3" borderId="145" xfId="0" applyFont="1" applyFill="1" applyBorder="1" applyProtection="1">
      <alignment vertical="center"/>
      <protection locked="0"/>
    </xf>
    <xf numFmtId="0" fontId="1" fillId="3" borderId="43" xfId="0" applyFont="1" applyFill="1" applyBorder="1" applyProtection="1">
      <alignment vertical="center"/>
      <protection locked="0"/>
    </xf>
    <xf numFmtId="0" fontId="1" fillId="3" borderId="102" xfId="0" applyFont="1" applyFill="1" applyBorder="1" applyProtection="1">
      <alignment vertical="center"/>
      <protection locked="0"/>
    </xf>
    <xf numFmtId="0" fontId="1" fillId="3" borderId="101" xfId="0" applyFont="1" applyFill="1" applyBorder="1" applyProtection="1">
      <alignment vertical="center"/>
      <protection locked="0"/>
    </xf>
    <xf numFmtId="0" fontId="1" fillId="0" borderId="11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6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1" fillId="0" borderId="145" xfId="0" applyFont="1" applyBorder="1" applyAlignment="1">
      <alignment horizontal="center" vertical="center"/>
    </xf>
    <xf numFmtId="0" fontId="1" fillId="0" borderId="28" xfId="0" applyFont="1" applyBorder="1" applyAlignment="1">
      <alignment horizontal="distributed" vertical="center" indent="1"/>
    </xf>
    <xf numFmtId="0" fontId="1" fillId="0" borderId="76" xfId="0" applyFont="1" applyBorder="1" applyAlignment="1">
      <alignment horizontal="distributed" vertical="center" indent="1"/>
    </xf>
    <xf numFmtId="0" fontId="1" fillId="0" borderId="67" xfId="0" applyFont="1" applyBorder="1" applyAlignment="1">
      <alignment horizontal="center" vertical="center" wrapText="1" shrinkToFit="1"/>
    </xf>
    <xf numFmtId="0" fontId="1" fillId="2" borderId="7" xfId="0" applyFont="1" applyFill="1" applyBorder="1" applyAlignment="1" applyProtection="1">
      <alignment horizontal="center" vertical="center" shrinkToFit="1"/>
      <protection locked="0"/>
    </xf>
    <xf numFmtId="0" fontId="1" fillId="2" borderId="3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0" borderId="116" xfId="0" applyFont="1" applyBorder="1" applyAlignment="1">
      <alignment horizontal="center" vertical="center"/>
    </xf>
    <xf numFmtId="0" fontId="1" fillId="0" borderId="145" xfId="0" applyFont="1" applyBorder="1" applyAlignment="1">
      <alignment horizontal="center" vertical="center" wrapText="1"/>
    </xf>
    <xf numFmtId="0" fontId="1" fillId="0" borderId="73" xfId="0" applyFont="1" applyBorder="1" applyAlignment="1">
      <alignment horizontal="center" vertical="center"/>
    </xf>
    <xf numFmtId="0" fontId="1" fillId="0" borderId="7"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16"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139" xfId="0" applyFont="1" applyBorder="1" applyAlignment="1">
      <alignment horizontal="center" vertical="center"/>
    </xf>
    <xf numFmtId="0" fontId="1" fillId="0" borderId="35" xfId="0" applyFont="1" applyBorder="1" applyAlignment="1">
      <alignment horizontal="center" vertical="center"/>
    </xf>
    <xf numFmtId="0" fontId="1" fillId="0" borderId="95" xfId="0" applyFont="1" applyBorder="1" applyAlignment="1">
      <alignment horizontal="center" vertical="center"/>
    </xf>
    <xf numFmtId="0" fontId="9" fillId="0" borderId="72" xfId="0" applyFont="1" applyBorder="1" applyAlignment="1">
      <alignment horizontal="center" vertical="center"/>
    </xf>
    <xf numFmtId="0" fontId="1" fillId="0" borderId="22"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150" xfId="0" applyFont="1" applyBorder="1" applyAlignment="1">
      <alignment horizontal="center" vertical="center"/>
    </xf>
    <xf numFmtId="0" fontId="1" fillId="0" borderId="151" xfId="0" applyFont="1" applyBorder="1" applyAlignment="1">
      <alignment horizontal="center" vertical="center"/>
    </xf>
    <xf numFmtId="0" fontId="1" fillId="0" borderId="186"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182" fontId="1" fillId="3" borderId="75" xfId="0" applyNumberFormat="1" applyFont="1" applyFill="1" applyBorder="1" applyAlignment="1" applyProtection="1">
      <alignment horizontal="center" vertical="center"/>
      <protection locked="0"/>
    </xf>
    <xf numFmtId="182" fontId="1" fillId="3" borderId="76" xfId="0" applyNumberFormat="1" applyFont="1" applyFill="1" applyBorder="1" applyAlignment="1" applyProtection="1">
      <alignment horizontal="center" vertical="center"/>
      <protection locked="0"/>
    </xf>
    <xf numFmtId="182" fontId="22" fillId="0" borderId="186" xfId="0" applyNumberFormat="1" applyFont="1" applyBorder="1" applyAlignment="1">
      <alignment vertical="center" shrinkToFit="1"/>
    </xf>
    <xf numFmtId="182" fontId="22" fillId="0" borderId="73" xfId="0" applyNumberFormat="1" applyFont="1" applyBorder="1" applyAlignment="1">
      <alignment vertical="center" shrinkToFit="1"/>
    </xf>
    <xf numFmtId="0" fontId="1" fillId="3" borderId="41" xfId="0" applyFont="1" applyFill="1" applyBorder="1" applyAlignment="1" applyProtection="1">
      <alignment vertical="top"/>
      <protection locked="0"/>
    </xf>
    <xf numFmtId="0" fontId="1" fillId="3" borderId="48" xfId="0" applyFont="1" applyFill="1" applyBorder="1" applyAlignment="1" applyProtection="1">
      <alignment vertical="top"/>
      <protection locked="0"/>
    </xf>
    <xf numFmtId="0" fontId="1" fillId="3" borderId="95" xfId="0" applyFont="1" applyFill="1" applyBorder="1" applyAlignment="1" applyProtection="1">
      <alignment vertical="top"/>
      <protection locked="0"/>
    </xf>
    <xf numFmtId="0" fontId="1" fillId="3" borderId="42"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145" xfId="0" applyFont="1" applyFill="1" applyBorder="1" applyAlignment="1" applyProtection="1">
      <alignment vertical="top"/>
      <protection locked="0"/>
    </xf>
    <xf numFmtId="0" fontId="1" fillId="3" borderId="43" xfId="0" applyFont="1" applyFill="1" applyBorder="1" applyAlignment="1" applyProtection="1">
      <alignment vertical="top"/>
      <protection locked="0"/>
    </xf>
    <xf numFmtId="0" fontId="1" fillId="3" borderId="102" xfId="0" applyFont="1" applyFill="1" applyBorder="1" applyAlignment="1" applyProtection="1">
      <alignment vertical="top"/>
      <protection locked="0"/>
    </xf>
    <xf numFmtId="0" fontId="1" fillId="3" borderId="101" xfId="0" applyFont="1" applyFill="1" applyBorder="1" applyAlignment="1" applyProtection="1">
      <alignment vertical="top"/>
      <protection locked="0"/>
    </xf>
    <xf numFmtId="0" fontId="1" fillId="0" borderId="77"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186" xfId="0" applyFont="1" applyBorder="1" applyAlignment="1">
      <alignment horizontal="center" vertical="center"/>
    </xf>
    <xf numFmtId="0" fontId="1" fillId="0" borderId="34" xfId="0" applyFont="1" applyBorder="1" applyAlignment="1">
      <alignment horizontal="center" vertical="center"/>
    </xf>
    <xf numFmtId="182" fontId="1" fillId="3" borderId="34" xfId="0" applyNumberFormat="1" applyFont="1" applyFill="1" applyBorder="1" applyAlignment="1" applyProtection="1">
      <alignment horizontal="center" vertical="center"/>
      <protection locked="0"/>
    </xf>
    <xf numFmtId="182" fontId="1" fillId="3" borderId="35" xfId="0" applyNumberFormat="1" applyFont="1" applyFill="1" applyBorder="1" applyAlignment="1" applyProtection="1">
      <alignment horizontal="center" vertical="center"/>
      <protection locked="0"/>
    </xf>
    <xf numFmtId="182" fontId="1" fillId="3" borderId="18" xfId="0" applyNumberFormat="1" applyFont="1" applyFill="1" applyBorder="1" applyAlignment="1" applyProtection="1">
      <alignment horizontal="center" vertical="center"/>
      <protection locked="0"/>
    </xf>
    <xf numFmtId="182" fontId="1" fillId="3" borderId="19" xfId="0" applyNumberFormat="1" applyFont="1" applyFill="1" applyBorder="1" applyAlignment="1" applyProtection="1">
      <alignment horizontal="center" vertical="center"/>
      <protection locked="0"/>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3" borderId="1" xfId="0" applyFont="1" applyFill="1" applyBorder="1" applyAlignment="1" applyProtection="1">
      <alignment vertical="top" wrapText="1"/>
      <protection locked="0"/>
    </xf>
    <xf numFmtId="0" fontId="1" fillId="3" borderId="21" xfId="0" applyFont="1" applyFill="1" applyBorder="1" applyAlignment="1" applyProtection="1">
      <alignment vertical="top" wrapText="1"/>
      <protection locked="0"/>
    </xf>
    <xf numFmtId="0" fontId="1" fillId="3" borderId="75" xfId="0" applyFont="1" applyFill="1" applyBorder="1" applyAlignment="1" applyProtection="1">
      <alignment vertical="top" wrapText="1"/>
      <protection locked="0"/>
    </xf>
    <xf numFmtId="0" fontId="1" fillId="3" borderId="76" xfId="0" applyFont="1" applyFill="1" applyBorder="1" applyAlignment="1" applyProtection="1">
      <alignment vertical="top" wrapText="1"/>
      <protection locked="0"/>
    </xf>
    <xf numFmtId="0" fontId="1" fillId="0" borderId="88" xfId="0" applyFont="1" applyBorder="1" applyAlignment="1">
      <alignment horizontal="center" vertical="center"/>
    </xf>
    <xf numFmtId="0" fontId="1" fillId="0" borderId="79" xfId="0" applyFont="1" applyBorder="1" applyAlignment="1">
      <alignment horizontal="center" vertical="center"/>
    </xf>
    <xf numFmtId="0" fontId="1" fillId="3" borderId="41"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95" xfId="0" applyFont="1" applyFill="1" applyBorder="1" applyAlignment="1" applyProtection="1">
      <alignment vertical="top" wrapText="1"/>
      <protection locked="0"/>
    </xf>
    <xf numFmtId="0" fontId="1" fillId="3" borderId="42"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145" xfId="0" applyFont="1" applyFill="1" applyBorder="1" applyAlignment="1" applyProtection="1">
      <alignment vertical="top" wrapText="1"/>
      <protection locked="0"/>
    </xf>
    <xf numFmtId="0" fontId="1" fillId="3" borderId="43" xfId="0" applyFont="1" applyFill="1" applyBorder="1" applyAlignment="1" applyProtection="1">
      <alignment vertical="top" wrapText="1"/>
      <protection locked="0"/>
    </xf>
    <xf numFmtId="0" fontId="1" fillId="3" borderId="102" xfId="0" applyFont="1" applyFill="1" applyBorder="1" applyAlignment="1" applyProtection="1">
      <alignment vertical="top" wrapText="1"/>
      <protection locked="0"/>
    </xf>
    <xf numFmtId="0" fontId="1" fillId="3" borderId="101" xfId="0" applyFont="1" applyFill="1" applyBorder="1" applyAlignment="1" applyProtection="1">
      <alignment vertical="top" wrapText="1"/>
      <protection locked="0"/>
    </xf>
    <xf numFmtId="0" fontId="1" fillId="0" borderId="99" xfId="0" applyFont="1" applyBorder="1">
      <alignment vertical="center"/>
    </xf>
    <xf numFmtId="0" fontId="1" fillId="4" borderId="7" xfId="0" applyFont="1" applyFill="1" applyBorder="1" applyAlignment="1">
      <alignment vertical="center" shrinkToFit="1"/>
    </xf>
    <xf numFmtId="0" fontId="1" fillId="4" borderId="37" xfId="0" applyFont="1" applyFill="1" applyBorder="1" applyAlignment="1">
      <alignment vertical="center" shrinkToFit="1"/>
    </xf>
    <xf numFmtId="0" fontId="1" fillId="4" borderId="8" xfId="0" applyFont="1" applyFill="1" applyBorder="1" applyAlignment="1">
      <alignment vertical="center" shrinkToFit="1"/>
    </xf>
    <xf numFmtId="182" fontId="1" fillId="0" borderId="34" xfId="0" applyNumberFormat="1" applyFont="1" applyBorder="1" applyAlignment="1">
      <alignment horizontal="center" vertical="center" shrinkToFit="1"/>
    </xf>
    <xf numFmtId="182" fontId="1" fillId="0" borderId="35" xfId="0" applyNumberFormat="1" applyFont="1" applyBorder="1" applyAlignment="1">
      <alignment horizontal="center" vertical="center" shrinkToFit="1"/>
    </xf>
    <xf numFmtId="0" fontId="0" fillId="3" borderId="62"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46" xfId="0"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0" fillId="3" borderId="80" xfId="0" applyFill="1" applyBorder="1" applyAlignment="1" applyProtection="1">
      <alignment vertical="center" wrapText="1"/>
      <protection locked="0"/>
    </xf>
    <xf numFmtId="0" fontId="1" fillId="0" borderId="101" xfId="0" applyFont="1" applyBorder="1" applyAlignment="1">
      <alignment horizontal="center" vertical="center"/>
    </xf>
    <xf numFmtId="0" fontId="1" fillId="0" borderId="88"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7" xfId="0" applyFont="1" applyBorder="1" applyAlignment="1">
      <alignment vertical="center" wrapText="1"/>
    </xf>
    <xf numFmtId="0" fontId="0" fillId="0" borderId="40" xfId="0" applyBorder="1" applyAlignment="1">
      <alignment horizontal="center" vertical="center"/>
    </xf>
    <xf numFmtId="0" fontId="0" fillId="0" borderId="37" xfId="0" applyBorder="1" applyAlignment="1">
      <alignment horizontal="center" vertical="center"/>
    </xf>
    <xf numFmtId="0" fontId="0" fillId="3" borderId="1" xfId="0" applyFill="1" applyBorder="1" applyProtection="1">
      <alignment vertical="center"/>
      <protection locked="0"/>
    </xf>
    <xf numFmtId="0" fontId="0" fillId="3" borderId="21" xfId="0" applyFill="1" applyBorder="1" applyProtection="1">
      <alignment vertical="center"/>
      <protection locked="0"/>
    </xf>
    <xf numFmtId="0" fontId="0" fillId="0" borderId="186" xfId="0" applyBorder="1" applyAlignment="1">
      <alignment horizontal="center" vertical="center"/>
    </xf>
    <xf numFmtId="0" fontId="0" fillId="0" borderId="51" xfId="0" applyBorder="1" applyAlignment="1">
      <alignment horizontal="center" vertical="center"/>
    </xf>
    <xf numFmtId="0" fontId="0" fillId="3" borderId="75" xfId="0" applyFill="1" applyBorder="1" applyProtection="1">
      <alignment vertical="center"/>
      <protection locked="0"/>
    </xf>
    <xf numFmtId="0" fontId="0" fillId="3" borderId="76" xfId="0" applyFill="1" applyBorder="1" applyProtection="1">
      <alignment vertical="center"/>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0" borderId="20" xfId="0" applyBorder="1" applyAlignment="1">
      <alignment vertical="center" wrapText="1"/>
    </xf>
    <xf numFmtId="0" fontId="0" fillId="0" borderId="1" xfId="0" applyBorder="1" applyAlignment="1">
      <alignment vertical="center" wrapText="1"/>
    </xf>
    <xf numFmtId="0" fontId="0" fillId="3" borderId="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28" xfId="0" applyBorder="1">
      <alignment vertical="center"/>
    </xf>
    <xf numFmtId="0" fontId="0" fillId="0" borderId="75" xfId="0" applyBorder="1">
      <alignment vertical="center"/>
    </xf>
    <xf numFmtId="0" fontId="0" fillId="3" borderId="75"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5" xfId="0"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lignment vertical="center"/>
    </xf>
    <xf numFmtId="0" fontId="0" fillId="0" borderId="1" xfId="0" applyBorder="1">
      <alignment vertical="center"/>
    </xf>
    <xf numFmtId="0" fontId="1" fillId="0" borderId="0" xfId="0" applyFont="1">
      <alignment vertical="center"/>
    </xf>
    <xf numFmtId="0" fontId="0" fillId="0" borderId="19" xfId="0" applyBorder="1" applyAlignment="1">
      <alignment horizontal="center" vertical="center"/>
    </xf>
    <xf numFmtId="0" fontId="1" fillId="0" borderId="1" xfId="0" applyFont="1" applyBorder="1" applyAlignment="1">
      <alignment horizontal="center" vertical="center" shrinkToFit="1"/>
    </xf>
    <xf numFmtId="0" fontId="1" fillId="4" borderId="1" xfId="0" applyFont="1" applyFill="1" applyBorder="1" applyAlignment="1">
      <alignment horizontal="center" vertical="center" shrinkToFit="1"/>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6" xfId="0" applyBorder="1" applyAlignment="1">
      <alignment horizontal="center" vertical="center" wrapText="1"/>
    </xf>
    <xf numFmtId="0" fontId="0" fillId="3" borderId="37" xfId="0" applyFill="1" applyBorder="1" applyAlignment="1" applyProtection="1">
      <alignment vertical="top"/>
      <protection locked="0"/>
    </xf>
    <xf numFmtId="0" fontId="0" fillId="3" borderId="72" xfId="0" applyFill="1" applyBorder="1" applyAlignment="1" applyProtection="1">
      <alignment vertical="top"/>
      <protection locked="0"/>
    </xf>
    <xf numFmtId="0" fontId="0" fillId="0" borderId="52" xfId="0" applyBorder="1" applyAlignment="1">
      <alignment horizontal="center" vertical="center"/>
    </xf>
    <xf numFmtId="0" fontId="0" fillId="3" borderId="51" xfId="0" applyFill="1" applyBorder="1" applyAlignment="1" applyProtection="1">
      <alignment vertical="top"/>
      <protection locked="0"/>
    </xf>
    <xf numFmtId="0" fontId="0" fillId="3" borderId="73" xfId="0" applyFill="1" applyBorder="1" applyAlignment="1" applyProtection="1">
      <alignment vertical="top"/>
      <protection locked="0"/>
    </xf>
    <xf numFmtId="0" fontId="0" fillId="3" borderId="18" xfId="0" applyFill="1" applyBorder="1" applyAlignment="1" applyProtection="1">
      <alignment horizontal="center" vertical="center"/>
      <protection locked="0"/>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0" xfId="0" applyFont="1" applyBorder="1" applyAlignment="1">
      <alignment horizontal="center" vertical="center" wrapText="1"/>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3" borderId="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75" xfId="0" applyFill="1" applyBorder="1" applyAlignment="1" applyProtection="1">
      <alignment vertical="top"/>
      <protection locked="0"/>
    </xf>
    <xf numFmtId="0" fontId="0" fillId="3" borderId="76" xfId="0" applyFill="1" applyBorder="1" applyAlignment="1" applyProtection="1">
      <alignment vertical="top"/>
      <protection locked="0"/>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73" xfId="0" applyFont="1"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0" borderId="21" xfId="0" applyBorder="1" applyAlignment="1">
      <alignment horizontal="center" vertical="center"/>
    </xf>
    <xf numFmtId="182" fontId="3" fillId="2" borderId="21" xfId="0" applyNumberFormat="1" applyFont="1" applyFill="1" applyBorder="1" applyProtection="1">
      <alignment vertical="center"/>
      <protection locked="0"/>
    </xf>
    <xf numFmtId="182" fontId="3" fillId="0" borderId="147" xfId="0" applyNumberFormat="1" applyFont="1" applyBorder="1" applyAlignment="1" applyProtection="1">
      <alignment horizontal="center" vertical="center"/>
      <protection locked="0"/>
    </xf>
    <xf numFmtId="0" fontId="1" fillId="0" borderId="147" xfId="0" applyFont="1" applyBorder="1" applyProtection="1">
      <alignment vertical="center"/>
      <protection locked="0"/>
    </xf>
    <xf numFmtId="0" fontId="1" fillId="0" borderId="142" xfId="0" applyFont="1" applyBorder="1" applyProtection="1">
      <alignment vertical="center"/>
      <protection locked="0"/>
    </xf>
    <xf numFmtId="182" fontId="3" fillId="0" borderId="142" xfId="0" applyNumberFormat="1" applyFont="1" applyBorder="1" applyProtection="1">
      <alignment vertical="center"/>
      <protection locked="0"/>
    </xf>
    <xf numFmtId="182" fontId="3" fillId="0" borderId="141" xfId="0" applyNumberFormat="1" applyFont="1" applyBorder="1" applyProtection="1">
      <alignment vertical="center"/>
      <protection locked="0"/>
    </xf>
    <xf numFmtId="182" fontId="3" fillId="0" borderId="148" xfId="0" applyNumberFormat="1" applyFont="1" applyBorder="1" applyProtection="1">
      <alignment vertical="center"/>
      <protection locked="0"/>
    </xf>
    <xf numFmtId="0" fontId="1" fillId="0" borderId="148" xfId="0" applyFont="1" applyBorder="1" applyProtection="1">
      <alignment vertical="center"/>
      <protection locked="0"/>
    </xf>
    <xf numFmtId="0" fontId="1" fillId="0" borderId="141" xfId="0" applyFont="1" applyBorder="1" applyProtection="1">
      <alignment vertical="center"/>
      <protection locked="0"/>
    </xf>
    <xf numFmtId="0" fontId="1" fillId="0" borderId="0" xfId="0" applyFont="1" applyProtection="1">
      <alignment vertical="center"/>
      <protection locked="0"/>
    </xf>
    <xf numFmtId="177" fontId="1" fillId="0" borderId="62" xfId="0" applyNumberFormat="1" applyFont="1" applyBorder="1" applyProtection="1">
      <alignment vertical="center"/>
      <protection locked="0"/>
    </xf>
    <xf numFmtId="177" fontId="1" fillId="0" borderId="66" xfId="0" applyNumberFormat="1" applyFont="1" applyBorder="1" applyProtection="1">
      <alignment vertical="center"/>
      <protection locked="0"/>
    </xf>
    <xf numFmtId="177" fontId="1" fillId="0" borderId="64" xfId="0" applyNumberFormat="1" applyFont="1" applyBorder="1" applyProtection="1">
      <alignment vertical="center"/>
      <protection locked="0"/>
    </xf>
    <xf numFmtId="177" fontId="1" fillId="0" borderId="63" xfId="0" applyNumberFormat="1" applyFont="1" applyBorder="1" applyProtection="1">
      <alignment vertical="center"/>
      <protection locked="0"/>
    </xf>
    <xf numFmtId="177" fontId="1" fillId="0" borderId="67" xfId="0" applyNumberFormat="1" applyFont="1" applyBorder="1" applyProtection="1">
      <alignment vertical="center"/>
      <protection locked="0"/>
    </xf>
  </cellXfs>
  <cellStyles count="4">
    <cellStyle name="標準" xfId="0" builtinId="0"/>
    <cellStyle name="標準 2" xfId="1" xr:uid="{00000000-0005-0000-0000-000001000000}"/>
    <cellStyle name="標準 3" xfId="2" xr:uid="{00000000-0005-0000-0000-000002000000}"/>
    <cellStyle name="標準_事業者指定様式（多機能用総括表）作業ファイル"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66676</xdr:colOff>
          <xdr:row>10</xdr:row>
          <xdr:rowOff>142876</xdr:rowOff>
        </xdr:from>
        <xdr:to>
          <xdr:col>6</xdr:col>
          <xdr:colOff>2200276</xdr:colOff>
          <xdr:row>11</xdr:row>
          <xdr:rowOff>636938</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Sheet2!$B$3:$D$4" spid="_x0000_s1736"/>
                </a:ext>
              </a:extLst>
            </xdr:cNvPicPr>
          </xdr:nvPicPr>
          <xdr:blipFill>
            <a:blip xmlns:r="http://schemas.openxmlformats.org/officeDocument/2006/relationships" r:embed="rId1"/>
            <a:srcRect/>
            <a:stretch>
              <a:fillRect/>
            </a:stretch>
          </xdr:blipFill>
          <xdr:spPr bwMode="auto">
            <a:xfrm>
              <a:off x="2752726" y="2009776"/>
              <a:ext cx="2362200" cy="6655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66676</xdr:colOff>
          <xdr:row>10</xdr:row>
          <xdr:rowOff>38100</xdr:rowOff>
        </xdr:from>
        <xdr:to>
          <xdr:col>16</xdr:col>
          <xdr:colOff>2905126</xdr:colOff>
          <xdr:row>11</xdr:row>
          <xdr:rowOff>958897</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Sheet2!$F$9:$L$16" spid="_x0000_s1737"/>
                </a:ext>
              </a:extLst>
            </xdr:cNvPicPr>
          </xdr:nvPicPr>
          <xdr:blipFill>
            <a:blip xmlns:r="http://schemas.openxmlformats.org/officeDocument/2006/relationships" r:embed="rId2"/>
            <a:srcRect/>
            <a:stretch>
              <a:fillRect/>
            </a:stretch>
          </xdr:blipFill>
          <xdr:spPr bwMode="auto">
            <a:xfrm>
              <a:off x="10086976" y="1905000"/>
              <a:ext cx="2838450" cy="1092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17</xdr:row>
          <xdr:rowOff>295275</xdr:rowOff>
        </xdr:from>
        <xdr:to>
          <xdr:col>16</xdr:col>
          <xdr:colOff>2524125</xdr:colOff>
          <xdr:row>21</xdr:row>
          <xdr:rowOff>123825</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a:extLst>
                <a:ext uri="{84589F7E-364E-4C9E-8A38-B11213B215E9}">
                  <a14:cameraTool cellRange="Sheet2!$N$19:$P$23" spid="_x0000_s1738"/>
                </a:ext>
              </a:extLst>
            </xdr:cNvPicPr>
          </xdr:nvPicPr>
          <xdr:blipFill>
            <a:blip xmlns:r="http://schemas.openxmlformats.org/officeDocument/2006/relationships" r:embed="rId3"/>
            <a:srcRect/>
            <a:stretch>
              <a:fillRect/>
            </a:stretch>
          </xdr:blipFill>
          <xdr:spPr bwMode="auto">
            <a:xfrm>
              <a:off x="10496550" y="5000625"/>
              <a:ext cx="20478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60"/>
  <sheetViews>
    <sheetView showGridLines="0" view="pageBreakPreview" topLeftCell="A46" zoomScaleNormal="100" zoomScaleSheetLayoutView="100" workbookViewId="0">
      <selection activeCell="J55" sqref="J55:AQ55"/>
    </sheetView>
  </sheetViews>
  <sheetFormatPr defaultColWidth="2.26953125" defaultRowHeight="13" x14ac:dyDescent="0.2"/>
  <cols>
    <col min="1" max="1" width="2.26953125" style="84"/>
    <col min="2" max="2" width="2.453125" style="84" bestFit="1" customWidth="1"/>
    <col min="3" max="42" width="2.26953125" style="84"/>
    <col min="43" max="43" width="4.1796875" style="84" customWidth="1"/>
    <col min="44" max="16384" width="2.26953125" style="84"/>
  </cols>
  <sheetData>
    <row r="1" spans="1:43" ht="27" customHeight="1" x14ac:dyDescent="0.2">
      <c r="A1" s="84" t="s">
        <v>132</v>
      </c>
    </row>
    <row r="2" spans="1:43" ht="27" customHeight="1" x14ac:dyDescent="0.2">
      <c r="A2" s="373" t="s">
        <v>133</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row>
    <row r="3" spans="1:43" ht="27" customHeight="1" x14ac:dyDescent="0.2">
      <c r="AC3" s="373" t="s">
        <v>451</v>
      </c>
      <c r="AD3" s="373"/>
      <c r="AE3" s="373"/>
      <c r="AF3" s="374"/>
      <c r="AG3" s="374"/>
      <c r="AH3" s="375" t="s">
        <v>134</v>
      </c>
      <c r="AI3" s="375"/>
      <c r="AJ3" s="374"/>
      <c r="AK3" s="374"/>
      <c r="AL3" s="375" t="s">
        <v>135</v>
      </c>
      <c r="AM3" s="375"/>
      <c r="AN3" s="374"/>
      <c r="AO3" s="374"/>
      <c r="AP3" s="375" t="s">
        <v>136</v>
      </c>
      <c r="AQ3" s="375"/>
    </row>
    <row r="4" spans="1:43" ht="27" customHeight="1" x14ac:dyDescent="0.2">
      <c r="A4" s="84" t="s">
        <v>137</v>
      </c>
    </row>
    <row r="6" spans="1:43" x14ac:dyDescent="0.2">
      <c r="P6" s="84" t="s">
        <v>138</v>
      </c>
    </row>
    <row r="7" spans="1:43" ht="27" customHeight="1" x14ac:dyDescent="0.2">
      <c r="S7" s="85"/>
      <c r="T7" s="85"/>
      <c r="U7" s="85"/>
      <c r="X7" s="390"/>
      <c r="Y7" s="390"/>
      <c r="Z7" s="390"/>
      <c r="AA7" s="390"/>
      <c r="AB7" s="390"/>
      <c r="AC7" s="390"/>
      <c r="AD7" s="390"/>
      <c r="AE7" s="390"/>
      <c r="AF7" s="390"/>
      <c r="AG7" s="390"/>
      <c r="AH7" s="390"/>
      <c r="AI7" s="390"/>
      <c r="AJ7" s="390"/>
      <c r="AK7" s="390"/>
      <c r="AL7" s="390"/>
      <c r="AM7" s="390"/>
      <c r="AN7" s="390"/>
      <c r="AO7" s="390"/>
      <c r="AP7" s="390"/>
      <c r="AQ7" s="390"/>
    </row>
    <row r="8" spans="1:43" ht="27" customHeight="1" x14ac:dyDescent="0.2">
      <c r="P8" s="84" t="s">
        <v>139</v>
      </c>
    </row>
    <row r="9" spans="1:43" ht="27" customHeight="1" x14ac:dyDescent="0.2">
      <c r="X9" s="390"/>
      <c r="Y9" s="390"/>
      <c r="Z9" s="390"/>
      <c r="AA9" s="390"/>
      <c r="AB9" s="390"/>
      <c r="AC9" s="390"/>
      <c r="AD9" s="390"/>
      <c r="AE9" s="390"/>
      <c r="AF9" s="390"/>
      <c r="AG9" s="390"/>
      <c r="AH9" s="390"/>
      <c r="AI9" s="390"/>
      <c r="AJ9" s="390"/>
      <c r="AK9" s="390"/>
      <c r="AL9" s="390"/>
      <c r="AM9" s="390"/>
      <c r="AN9" s="390"/>
      <c r="AO9" s="390"/>
      <c r="AP9" s="471"/>
      <c r="AQ9" s="471"/>
    </row>
    <row r="10" spans="1:43" ht="20.25" customHeight="1" x14ac:dyDescent="0.2">
      <c r="X10" s="391" t="s">
        <v>140</v>
      </c>
      <c r="Y10" s="391"/>
      <c r="Z10" s="86" t="s">
        <v>141</v>
      </c>
      <c r="AA10" s="392"/>
      <c r="AB10" s="392"/>
      <c r="AC10" s="392"/>
      <c r="AD10" s="392"/>
      <c r="AE10" s="87" t="s">
        <v>142</v>
      </c>
      <c r="AF10" s="392"/>
      <c r="AG10" s="393"/>
      <c r="AH10" s="393"/>
      <c r="AI10" s="393"/>
      <c r="AJ10" s="393"/>
      <c r="AK10" s="87" t="s">
        <v>143</v>
      </c>
      <c r="AL10" s="392"/>
      <c r="AM10" s="393"/>
      <c r="AN10" s="393"/>
      <c r="AO10" s="393"/>
      <c r="AP10" s="393"/>
      <c r="AQ10" s="87" t="s">
        <v>144</v>
      </c>
    </row>
    <row r="11" spans="1:43" ht="20.25" customHeight="1" x14ac:dyDescent="0.2">
      <c r="X11" s="391" t="s">
        <v>457</v>
      </c>
      <c r="Y11" s="469"/>
      <c r="Z11" s="469"/>
      <c r="AA11" s="469"/>
      <c r="AB11" s="469"/>
      <c r="AC11" s="392"/>
      <c r="AD11" s="470"/>
      <c r="AE11" s="470"/>
      <c r="AF11" s="470"/>
      <c r="AG11" s="470"/>
      <c r="AH11" s="470"/>
      <c r="AI11" s="470"/>
      <c r="AJ11" s="470"/>
      <c r="AK11" s="470"/>
      <c r="AL11" s="470"/>
      <c r="AM11" s="470"/>
      <c r="AN11" s="470"/>
      <c r="AO11" s="470"/>
      <c r="AP11" s="470"/>
      <c r="AQ11" s="470"/>
    </row>
    <row r="12" spans="1:43" x14ac:dyDescent="0.2">
      <c r="A12" s="84" t="s">
        <v>145</v>
      </c>
    </row>
    <row r="13" spans="1:43" ht="6.75" customHeight="1" x14ac:dyDescent="0.2"/>
    <row r="14" spans="1:43" ht="7.5" customHeight="1" x14ac:dyDescent="0.2">
      <c r="B14" s="378" t="s">
        <v>146</v>
      </c>
      <c r="C14" s="379"/>
      <c r="D14" s="379"/>
      <c r="E14" s="379"/>
      <c r="F14" s="379"/>
      <c r="G14" s="379"/>
      <c r="H14" s="379"/>
      <c r="I14" s="379"/>
      <c r="J14" s="379"/>
      <c r="K14" s="380"/>
      <c r="L14" s="294"/>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6"/>
    </row>
    <row r="15" spans="1:43" ht="13.5" customHeight="1" x14ac:dyDescent="0.2">
      <c r="B15" s="381"/>
      <c r="C15" s="382"/>
      <c r="D15" s="382"/>
      <c r="E15" s="382"/>
      <c r="F15" s="382"/>
      <c r="G15" s="382"/>
      <c r="H15" s="382"/>
      <c r="I15" s="382"/>
      <c r="J15" s="382"/>
      <c r="K15" s="383"/>
      <c r="L15" s="88"/>
      <c r="Q15" s="44"/>
      <c r="S15" s="84" t="s">
        <v>147</v>
      </c>
      <c r="W15" s="44"/>
      <c r="Y15" s="84" t="s">
        <v>148</v>
      </c>
      <c r="AA15" s="299"/>
      <c r="AB15" s="299"/>
      <c r="AC15" s="44"/>
      <c r="AE15" s="84" t="s">
        <v>149</v>
      </c>
      <c r="AQ15" s="89"/>
    </row>
    <row r="16" spans="1:43" ht="6.75" customHeight="1" x14ac:dyDescent="0.2">
      <c r="B16" s="381"/>
      <c r="C16" s="382"/>
      <c r="D16" s="382"/>
      <c r="E16" s="382"/>
      <c r="F16" s="382"/>
      <c r="G16" s="382"/>
      <c r="H16" s="382"/>
      <c r="I16" s="382"/>
      <c r="J16" s="382"/>
      <c r="K16" s="383"/>
      <c r="L16" s="90"/>
      <c r="M16" s="91"/>
      <c r="N16" s="91"/>
      <c r="O16" s="91"/>
      <c r="P16" s="91"/>
      <c r="Q16" s="91"/>
      <c r="R16" s="91"/>
      <c r="S16" s="91"/>
      <c r="T16" s="91"/>
      <c r="U16" s="91"/>
      <c r="V16" s="91"/>
      <c r="W16" s="300"/>
      <c r="X16" s="300"/>
      <c r="Y16" s="300"/>
      <c r="Z16" s="300"/>
      <c r="AA16" s="300"/>
      <c r="AB16" s="300"/>
      <c r="AC16" s="91"/>
      <c r="AD16" s="91"/>
      <c r="AE16" s="91"/>
      <c r="AF16" s="91"/>
      <c r="AG16" s="91"/>
      <c r="AH16" s="91"/>
      <c r="AI16" s="91"/>
      <c r="AJ16" s="91"/>
      <c r="AK16" s="91"/>
      <c r="AL16" s="91"/>
      <c r="AM16" s="91"/>
      <c r="AN16" s="91"/>
      <c r="AO16" s="91"/>
      <c r="AP16" s="91"/>
      <c r="AQ16" s="92"/>
    </row>
    <row r="17" spans="1:43" ht="27" customHeight="1" x14ac:dyDescent="0.2">
      <c r="B17" s="384" t="s">
        <v>150</v>
      </c>
      <c r="C17" s="385"/>
      <c r="D17" s="385"/>
      <c r="E17" s="385"/>
      <c r="F17" s="385"/>
      <c r="G17" s="385"/>
      <c r="H17" s="385"/>
      <c r="I17" s="385"/>
      <c r="J17" s="385"/>
      <c r="K17" s="386"/>
      <c r="L17" s="387"/>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9"/>
    </row>
    <row r="18" spans="1:43" ht="27" customHeight="1" x14ac:dyDescent="0.2">
      <c r="B18" s="384" t="s">
        <v>151</v>
      </c>
      <c r="C18" s="385"/>
      <c r="D18" s="385"/>
      <c r="E18" s="385"/>
      <c r="F18" s="385"/>
      <c r="G18" s="385"/>
      <c r="H18" s="385"/>
      <c r="I18" s="385"/>
      <c r="J18" s="385"/>
      <c r="K18" s="386"/>
      <c r="L18" s="387"/>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9"/>
    </row>
    <row r="19" spans="1:43" ht="27" customHeight="1" x14ac:dyDescent="0.2">
      <c r="B19" s="384" t="s">
        <v>152</v>
      </c>
      <c r="C19" s="385"/>
      <c r="D19" s="385"/>
      <c r="E19" s="385"/>
      <c r="F19" s="385"/>
      <c r="G19" s="385"/>
      <c r="H19" s="385"/>
      <c r="I19" s="385"/>
      <c r="J19" s="385"/>
      <c r="K19" s="386"/>
      <c r="L19" s="387"/>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9"/>
    </row>
    <row r="20" spans="1:43" ht="27" customHeight="1" x14ac:dyDescent="0.2">
      <c r="B20" s="384" t="s">
        <v>153</v>
      </c>
      <c r="C20" s="385"/>
      <c r="D20" s="385"/>
      <c r="E20" s="385"/>
      <c r="F20" s="385"/>
      <c r="G20" s="385"/>
      <c r="H20" s="385"/>
      <c r="I20" s="385"/>
      <c r="J20" s="385"/>
      <c r="K20" s="386"/>
      <c r="L20" s="93"/>
      <c r="M20" s="94"/>
      <c r="N20" s="377"/>
      <c r="O20" s="377"/>
      <c r="P20" s="377"/>
      <c r="Q20" s="377"/>
      <c r="R20" s="394"/>
      <c r="S20" s="394"/>
      <c r="T20" s="394"/>
      <c r="U20" s="394"/>
      <c r="V20" s="376" t="s">
        <v>134</v>
      </c>
      <c r="W20" s="376"/>
      <c r="X20" s="394"/>
      <c r="Y20" s="394"/>
      <c r="Z20" s="394"/>
      <c r="AA20" s="394"/>
      <c r="AB20" s="376" t="s">
        <v>154</v>
      </c>
      <c r="AC20" s="376"/>
      <c r="AD20" s="394"/>
      <c r="AE20" s="394"/>
      <c r="AF20" s="394"/>
      <c r="AG20" s="394"/>
      <c r="AH20" s="376" t="s">
        <v>136</v>
      </c>
      <c r="AI20" s="376"/>
      <c r="AJ20" s="94"/>
      <c r="AK20" s="94"/>
      <c r="AL20" s="94"/>
      <c r="AM20" s="94"/>
      <c r="AN20" s="94"/>
      <c r="AO20" s="94"/>
      <c r="AP20" s="94"/>
      <c r="AQ20" s="95"/>
    </row>
    <row r="21" spans="1:43" ht="27" customHeight="1" x14ac:dyDescent="0.2">
      <c r="B21" s="400" t="s">
        <v>155</v>
      </c>
      <c r="C21" s="401"/>
      <c r="D21" s="401"/>
      <c r="E21" s="401"/>
      <c r="F21" s="401"/>
      <c r="G21" s="401"/>
      <c r="H21" s="401"/>
      <c r="I21" s="401"/>
      <c r="J21" s="401"/>
      <c r="K21" s="402"/>
      <c r="L21" s="93"/>
      <c r="M21" s="94"/>
      <c r="N21" s="94"/>
      <c r="O21" s="94"/>
      <c r="P21" s="94"/>
      <c r="Q21" s="94"/>
      <c r="R21" s="94"/>
      <c r="S21" s="94"/>
      <c r="T21" s="94"/>
      <c r="U21" s="94"/>
      <c r="V21" s="94"/>
      <c r="W21" s="94"/>
      <c r="X21" s="394"/>
      <c r="Y21" s="394"/>
      <c r="Z21" s="394"/>
      <c r="AA21" s="394"/>
      <c r="AB21" s="394"/>
      <c r="AC21" s="394"/>
      <c r="AD21" s="394"/>
      <c r="AE21" s="394"/>
      <c r="AF21" s="394"/>
      <c r="AG21" s="394"/>
      <c r="AH21" s="376" t="s">
        <v>89</v>
      </c>
      <c r="AI21" s="376"/>
      <c r="AJ21" s="94"/>
      <c r="AK21" s="94"/>
      <c r="AL21" s="94"/>
      <c r="AM21" s="94"/>
      <c r="AN21" s="94"/>
      <c r="AO21" s="94"/>
      <c r="AP21" s="94"/>
      <c r="AQ21" s="95"/>
    </row>
    <row r="22" spans="1:43" ht="13.5" customHeight="1" x14ac:dyDescent="0.2">
      <c r="B22" s="299"/>
      <c r="C22" s="299"/>
      <c r="D22" s="299"/>
      <c r="E22" s="299"/>
      <c r="F22" s="299"/>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row>
    <row r="23" spans="1:43" x14ac:dyDescent="0.2">
      <c r="A23" s="84" t="s">
        <v>156</v>
      </c>
    </row>
    <row r="24" spans="1:43" ht="6.75" customHeight="1" x14ac:dyDescent="0.2"/>
    <row r="25" spans="1:43" ht="7.5" customHeight="1" x14ac:dyDescent="0.2">
      <c r="B25" s="403" t="s">
        <v>157</v>
      </c>
      <c r="C25" s="404"/>
      <c r="D25" s="405"/>
      <c r="E25" s="403" t="s">
        <v>158</v>
      </c>
      <c r="F25" s="404"/>
      <c r="G25" s="404"/>
      <c r="H25" s="404"/>
      <c r="I25" s="404"/>
      <c r="J25" s="404"/>
      <c r="K25" s="404"/>
      <c r="L25" s="404"/>
      <c r="M25" s="40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6"/>
    </row>
    <row r="26" spans="1:43" ht="13.5" customHeight="1" x14ac:dyDescent="0.2">
      <c r="B26" s="406"/>
      <c r="C26" s="407"/>
      <c r="D26" s="408"/>
      <c r="E26" s="406"/>
      <c r="F26" s="407"/>
      <c r="G26" s="407"/>
      <c r="H26" s="407"/>
      <c r="I26" s="407"/>
      <c r="J26" s="407"/>
      <c r="K26" s="407"/>
      <c r="L26" s="407"/>
      <c r="M26" s="408"/>
      <c r="P26" s="44"/>
      <c r="R26" s="84" t="s">
        <v>159</v>
      </c>
      <c r="W26" s="44"/>
      <c r="Y26" s="84" t="s">
        <v>160</v>
      </c>
      <c r="AB26" s="299"/>
      <c r="AC26" s="299"/>
      <c r="AD26" s="44"/>
      <c r="AF26" s="84" t="s">
        <v>161</v>
      </c>
      <c r="AQ26" s="89"/>
    </row>
    <row r="27" spans="1:43" ht="6.75" customHeight="1" x14ac:dyDescent="0.2">
      <c r="B27" s="406"/>
      <c r="C27" s="407"/>
      <c r="D27" s="408"/>
      <c r="E27" s="409"/>
      <c r="F27" s="410"/>
      <c r="G27" s="410"/>
      <c r="H27" s="410"/>
      <c r="I27" s="410"/>
      <c r="J27" s="410"/>
      <c r="K27" s="410"/>
      <c r="L27" s="410"/>
      <c r="M27" s="411"/>
      <c r="N27" s="91"/>
      <c r="O27" s="91"/>
      <c r="P27" s="91"/>
      <c r="Q27" s="91"/>
      <c r="R27" s="91"/>
      <c r="S27" s="91"/>
      <c r="T27" s="91"/>
      <c r="U27" s="91"/>
      <c r="V27" s="91"/>
      <c r="W27" s="300"/>
      <c r="X27" s="300"/>
      <c r="Y27" s="300"/>
      <c r="Z27" s="300"/>
      <c r="AA27" s="300"/>
      <c r="AB27" s="300"/>
      <c r="AC27" s="91"/>
      <c r="AD27" s="91"/>
      <c r="AE27" s="91"/>
      <c r="AF27" s="91"/>
      <c r="AG27" s="91"/>
      <c r="AH27" s="91"/>
      <c r="AI27" s="91"/>
      <c r="AJ27" s="91"/>
      <c r="AK27" s="91"/>
      <c r="AL27" s="91"/>
      <c r="AM27" s="91"/>
      <c r="AN27" s="91"/>
      <c r="AO27" s="91"/>
      <c r="AP27" s="91"/>
      <c r="AQ27" s="92"/>
    </row>
    <row r="28" spans="1:43" ht="27" customHeight="1" x14ac:dyDescent="0.2">
      <c r="B28" s="406"/>
      <c r="C28" s="407"/>
      <c r="D28" s="408"/>
      <c r="E28" s="395" t="s">
        <v>162</v>
      </c>
      <c r="F28" s="395"/>
      <c r="G28" s="395"/>
      <c r="H28" s="395"/>
      <c r="I28" s="395"/>
      <c r="J28" s="395"/>
      <c r="K28" s="395"/>
      <c r="L28" s="395"/>
      <c r="M28" s="396"/>
      <c r="N28" s="397"/>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9"/>
    </row>
    <row r="29" spans="1:43" ht="27" customHeight="1" x14ac:dyDescent="0.2">
      <c r="B29" s="406"/>
      <c r="C29" s="407"/>
      <c r="D29" s="408"/>
      <c r="E29" s="395" t="s">
        <v>163</v>
      </c>
      <c r="F29" s="395"/>
      <c r="G29" s="395"/>
      <c r="H29" s="395"/>
      <c r="I29" s="395"/>
      <c r="J29" s="395"/>
      <c r="K29" s="395"/>
      <c r="L29" s="395"/>
      <c r="M29" s="396"/>
      <c r="N29" s="397"/>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9"/>
    </row>
    <row r="30" spans="1:43" ht="27" customHeight="1" x14ac:dyDescent="0.2">
      <c r="B30" s="406"/>
      <c r="C30" s="407"/>
      <c r="D30" s="408"/>
      <c r="E30" s="395" t="s">
        <v>164</v>
      </c>
      <c r="F30" s="395"/>
      <c r="G30" s="395"/>
      <c r="H30" s="395"/>
      <c r="I30" s="395"/>
      <c r="J30" s="395"/>
      <c r="K30" s="395"/>
      <c r="L30" s="395"/>
      <c r="M30" s="396"/>
      <c r="N30" s="397"/>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9"/>
    </row>
    <row r="31" spans="1:43" ht="27" customHeight="1" x14ac:dyDescent="0.2">
      <c r="B31" s="409"/>
      <c r="C31" s="410"/>
      <c r="D31" s="411"/>
      <c r="E31" s="395" t="s">
        <v>165</v>
      </c>
      <c r="F31" s="395"/>
      <c r="G31" s="395"/>
      <c r="H31" s="395"/>
      <c r="I31" s="395"/>
      <c r="J31" s="395"/>
      <c r="K31" s="395"/>
      <c r="L31" s="395"/>
      <c r="M31" s="396"/>
      <c r="N31" s="302"/>
      <c r="O31" s="94"/>
      <c r="P31" s="376" t="s">
        <v>451</v>
      </c>
      <c r="Q31" s="376"/>
      <c r="R31" s="376"/>
      <c r="S31" s="376"/>
      <c r="T31" s="394"/>
      <c r="U31" s="394"/>
      <c r="V31" s="394"/>
      <c r="W31" s="394"/>
      <c r="X31" s="376" t="s">
        <v>134</v>
      </c>
      <c r="Y31" s="376"/>
      <c r="Z31" s="394"/>
      <c r="AA31" s="394"/>
      <c r="AB31" s="394"/>
      <c r="AC31" s="394"/>
      <c r="AD31" s="376" t="s">
        <v>154</v>
      </c>
      <c r="AE31" s="376"/>
      <c r="AF31" s="394"/>
      <c r="AG31" s="394"/>
      <c r="AH31" s="394"/>
      <c r="AI31" s="394"/>
      <c r="AJ31" s="376" t="s">
        <v>136</v>
      </c>
      <c r="AK31" s="376"/>
      <c r="AL31" s="94"/>
      <c r="AM31" s="94"/>
      <c r="AN31" s="94"/>
      <c r="AO31" s="94"/>
      <c r="AP31" s="94"/>
      <c r="AQ31" s="95"/>
    </row>
    <row r="32" spans="1:43" ht="18" customHeight="1" x14ac:dyDescent="0.2">
      <c r="B32" s="403" t="s">
        <v>166</v>
      </c>
      <c r="C32" s="404"/>
      <c r="D32" s="405"/>
      <c r="E32" s="412" t="s">
        <v>43</v>
      </c>
      <c r="F32" s="376"/>
      <c r="G32" s="376"/>
      <c r="H32" s="376"/>
      <c r="I32" s="376"/>
      <c r="J32" s="376"/>
      <c r="K32" s="376"/>
      <c r="L32" s="376"/>
      <c r="M32" s="413"/>
      <c r="N32" s="414" t="s">
        <v>7</v>
      </c>
      <c r="O32" s="414"/>
      <c r="P32" s="414"/>
      <c r="Q32" s="414"/>
      <c r="R32" s="414"/>
      <c r="S32" s="414"/>
      <c r="T32" s="414" t="s">
        <v>167</v>
      </c>
      <c r="U32" s="414"/>
      <c r="V32" s="414"/>
      <c r="W32" s="414"/>
      <c r="X32" s="414"/>
      <c r="Y32" s="415"/>
      <c r="Z32" s="414" t="s">
        <v>168</v>
      </c>
      <c r="AA32" s="414"/>
      <c r="AB32" s="414"/>
      <c r="AC32" s="414"/>
      <c r="AD32" s="414"/>
      <c r="AE32" s="414"/>
      <c r="AF32" s="414" t="s">
        <v>13</v>
      </c>
      <c r="AG32" s="414"/>
      <c r="AH32" s="414"/>
      <c r="AI32" s="414"/>
      <c r="AJ32" s="414"/>
      <c r="AK32" s="414"/>
      <c r="AL32" s="414" t="s">
        <v>169</v>
      </c>
      <c r="AM32" s="414"/>
      <c r="AN32" s="414"/>
      <c r="AO32" s="414"/>
      <c r="AP32" s="414"/>
      <c r="AQ32" s="414"/>
    </row>
    <row r="33" spans="2:43" ht="20.25" customHeight="1" x14ac:dyDescent="0.2">
      <c r="B33" s="406"/>
      <c r="C33" s="407"/>
      <c r="D33" s="408"/>
      <c r="E33" s="403" t="s">
        <v>170</v>
      </c>
      <c r="F33" s="404"/>
      <c r="G33" s="404"/>
      <c r="H33" s="404"/>
      <c r="I33" s="404"/>
      <c r="J33" s="404"/>
      <c r="K33" s="404"/>
      <c r="L33" s="404"/>
      <c r="M33" s="405"/>
      <c r="N33" s="425" t="s">
        <v>171</v>
      </c>
      <c r="O33" s="426"/>
      <c r="P33" s="426"/>
      <c r="Q33" s="426"/>
      <c r="R33" s="426"/>
      <c r="S33" s="426"/>
      <c r="T33" s="426"/>
      <c r="U33" s="426"/>
      <c r="V33" s="426"/>
      <c r="W33" s="426"/>
      <c r="X33" s="426"/>
      <c r="Y33" s="426"/>
      <c r="Z33" s="422" t="s">
        <v>172</v>
      </c>
      <c r="AA33" s="423"/>
      <c r="AB33" s="423"/>
      <c r="AC33" s="423"/>
      <c r="AD33" s="423"/>
      <c r="AE33" s="424"/>
      <c r="AF33" s="96"/>
      <c r="AG33" s="97"/>
      <c r="AH33" s="98"/>
      <c r="AI33" s="98"/>
      <c r="AJ33" s="98"/>
      <c r="AK33" s="99"/>
      <c r="AL33" s="427" t="str">
        <f>IF(SUM(AF34,AF36)=0,"",SUM(AF34,AF36))</f>
        <v/>
      </c>
      <c r="AM33" s="428"/>
      <c r="AN33" s="428"/>
      <c r="AO33" s="428"/>
      <c r="AP33" s="428"/>
      <c r="AQ33" s="424" t="s">
        <v>89</v>
      </c>
    </row>
    <row r="34" spans="2:43" ht="20.25" customHeight="1" x14ac:dyDescent="0.2">
      <c r="B34" s="406"/>
      <c r="C34" s="407"/>
      <c r="D34" s="408"/>
      <c r="E34" s="409"/>
      <c r="F34" s="410"/>
      <c r="G34" s="410"/>
      <c r="H34" s="410"/>
      <c r="I34" s="410"/>
      <c r="J34" s="410"/>
      <c r="K34" s="410"/>
      <c r="L34" s="410"/>
      <c r="M34" s="411"/>
      <c r="N34" s="435" t="str">
        <f>IF(参考様式１!C4="","",参考様式１!C4)</f>
        <v/>
      </c>
      <c r="O34" s="436"/>
      <c r="P34" s="436"/>
      <c r="Q34" s="436"/>
      <c r="R34" s="436"/>
      <c r="S34" s="303" t="s">
        <v>89</v>
      </c>
      <c r="T34" s="436" t="str">
        <f>IF(AND(参考様式１!C5="",参考様式１!C6=""),"",SUM(参考様式１!C5:C6))</f>
        <v/>
      </c>
      <c r="U34" s="436"/>
      <c r="V34" s="436"/>
      <c r="W34" s="436"/>
      <c r="X34" s="436"/>
      <c r="Y34" s="100" t="s">
        <v>89</v>
      </c>
      <c r="Z34" s="435" t="str">
        <f>IF(AND(参考様式１!F7="",参考様式１!F8="",参考様式１!F9=""),"",SUM(参考様式１!F7:F9))</f>
        <v/>
      </c>
      <c r="AA34" s="436"/>
      <c r="AB34" s="436"/>
      <c r="AC34" s="436"/>
      <c r="AD34" s="436"/>
      <c r="AE34" s="303" t="s">
        <v>89</v>
      </c>
      <c r="AF34" s="435" t="str">
        <f>IF(SUM(N34,T34,Z34)=0,"",SUM(N34,T34,Z34))</f>
        <v/>
      </c>
      <c r="AG34" s="436"/>
      <c r="AH34" s="436"/>
      <c r="AI34" s="436"/>
      <c r="AJ34" s="436"/>
      <c r="AK34" s="303" t="s">
        <v>89</v>
      </c>
      <c r="AL34" s="429"/>
      <c r="AM34" s="430"/>
      <c r="AN34" s="430"/>
      <c r="AO34" s="430"/>
      <c r="AP34" s="430"/>
      <c r="AQ34" s="433"/>
    </row>
    <row r="35" spans="2:43" ht="20.25" customHeight="1" x14ac:dyDescent="0.2">
      <c r="B35" s="406"/>
      <c r="C35" s="407"/>
      <c r="D35" s="408"/>
      <c r="E35" s="403" t="s">
        <v>173</v>
      </c>
      <c r="F35" s="404"/>
      <c r="G35" s="404"/>
      <c r="H35" s="404"/>
      <c r="I35" s="404"/>
      <c r="J35" s="404"/>
      <c r="K35" s="404"/>
      <c r="L35" s="404"/>
      <c r="M35" s="405"/>
      <c r="N35" s="416"/>
      <c r="O35" s="417"/>
      <c r="P35" s="417"/>
      <c r="Q35" s="417"/>
      <c r="R35" s="417"/>
      <c r="S35" s="418"/>
      <c r="T35" s="417"/>
      <c r="U35" s="417"/>
      <c r="V35" s="417"/>
      <c r="W35" s="417"/>
      <c r="X35" s="417"/>
      <c r="Y35" s="417"/>
      <c r="Z35" s="422" t="s">
        <v>174</v>
      </c>
      <c r="AA35" s="423"/>
      <c r="AB35" s="423"/>
      <c r="AC35" s="423"/>
      <c r="AD35" s="423"/>
      <c r="AE35" s="424"/>
      <c r="AF35" s="96"/>
      <c r="AG35" s="97"/>
      <c r="AH35" s="98"/>
      <c r="AI35" s="98"/>
      <c r="AJ35" s="98"/>
      <c r="AK35" s="99"/>
      <c r="AL35" s="429"/>
      <c r="AM35" s="430"/>
      <c r="AN35" s="430"/>
      <c r="AO35" s="430"/>
      <c r="AP35" s="430"/>
      <c r="AQ35" s="433"/>
    </row>
    <row r="36" spans="2:43" ht="20.25" customHeight="1" x14ac:dyDescent="0.2">
      <c r="B36" s="406"/>
      <c r="C36" s="407"/>
      <c r="D36" s="408"/>
      <c r="E36" s="409"/>
      <c r="F36" s="410"/>
      <c r="G36" s="410"/>
      <c r="H36" s="410"/>
      <c r="I36" s="410"/>
      <c r="J36" s="410"/>
      <c r="K36" s="410"/>
      <c r="L36" s="410"/>
      <c r="M36" s="411"/>
      <c r="N36" s="419"/>
      <c r="O36" s="420"/>
      <c r="P36" s="420"/>
      <c r="Q36" s="420"/>
      <c r="R36" s="420"/>
      <c r="S36" s="421"/>
      <c r="T36" s="420"/>
      <c r="U36" s="420"/>
      <c r="V36" s="420"/>
      <c r="W36" s="420"/>
      <c r="X36" s="420"/>
      <c r="Y36" s="420"/>
      <c r="Z36" s="435" t="str">
        <f>IF(AND(参考様式１!I7="",参考様式１!I8="",参考様式１!I9=""),"",SUM(参考様式１!I7:I9))</f>
        <v/>
      </c>
      <c r="AA36" s="436"/>
      <c r="AB36" s="436"/>
      <c r="AC36" s="436"/>
      <c r="AD36" s="436"/>
      <c r="AE36" s="303" t="s">
        <v>89</v>
      </c>
      <c r="AF36" s="435" t="str">
        <f>IF(Z36=0,"",Z36)</f>
        <v/>
      </c>
      <c r="AG36" s="436"/>
      <c r="AH36" s="436"/>
      <c r="AI36" s="436"/>
      <c r="AJ36" s="436"/>
      <c r="AK36" s="303" t="s">
        <v>89</v>
      </c>
      <c r="AL36" s="431"/>
      <c r="AM36" s="432"/>
      <c r="AN36" s="432"/>
      <c r="AO36" s="432"/>
      <c r="AP36" s="432"/>
      <c r="AQ36" s="434"/>
    </row>
    <row r="37" spans="2:43" ht="13.5" customHeight="1" x14ac:dyDescent="0.2">
      <c r="B37" s="406"/>
      <c r="C37" s="407"/>
      <c r="D37" s="408"/>
      <c r="E37" s="403" t="s">
        <v>175</v>
      </c>
      <c r="F37" s="404"/>
      <c r="G37" s="404"/>
      <c r="H37" s="404"/>
      <c r="I37" s="404"/>
      <c r="J37" s="404"/>
      <c r="K37" s="404"/>
      <c r="L37" s="404"/>
      <c r="M37" s="405"/>
      <c r="N37" s="298"/>
      <c r="O37" s="301"/>
      <c r="P37" s="301"/>
      <c r="Q37" s="301"/>
      <c r="R37" s="301"/>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38" spans="2:43" x14ac:dyDescent="0.2">
      <c r="B38" s="406"/>
      <c r="C38" s="407"/>
      <c r="D38" s="408"/>
      <c r="E38" s="406"/>
      <c r="F38" s="407"/>
      <c r="G38" s="407"/>
      <c r="H38" s="407"/>
      <c r="I38" s="407"/>
      <c r="J38" s="407"/>
      <c r="K38" s="407"/>
      <c r="L38" s="407"/>
      <c r="M38" s="408"/>
      <c r="N38" s="299"/>
      <c r="O38" s="101"/>
      <c r="P38" s="101"/>
      <c r="Q38" s="101"/>
      <c r="R38" s="101"/>
      <c r="Y38" s="44"/>
      <c r="AA38" s="84" t="s">
        <v>176</v>
      </c>
      <c r="AD38" s="44"/>
      <c r="AF38" s="84" t="s">
        <v>177</v>
      </c>
      <c r="AQ38" s="89"/>
    </row>
    <row r="39" spans="2:43" x14ac:dyDescent="0.2">
      <c r="B39" s="409"/>
      <c r="C39" s="410"/>
      <c r="D39" s="411"/>
      <c r="E39" s="409"/>
      <c r="F39" s="410"/>
      <c r="G39" s="410"/>
      <c r="H39" s="410"/>
      <c r="I39" s="410"/>
      <c r="J39" s="410"/>
      <c r="K39" s="410"/>
      <c r="L39" s="410"/>
      <c r="M39" s="411"/>
      <c r="N39" s="300"/>
      <c r="O39" s="102"/>
      <c r="P39" s="102"/>
      <c r="Q39" s="102"/>
      <c r="R39" s="102"/>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2"/>
    </row>
    <row r="40" spans="2:43" ht="20.25" customHeight="1" x14ac:dyDescent="0.2">
      <c r="B40" s="403" t="s">
        <v>178</v>
      </c>
      <c r="C40" s="404"/>
      <c r="D40" s="405"/>
      <c r="E40" s="412" t="s">
        <v>179</v>
      </c>
      <c r="F40" s="376"/>
      <c r="G40" s="376"/>
      <c r="H40" s="376"/>
      <c r="I40" s="376"/>
      <c r="J40" s="376"/>
      <c r="K40" s="413"/>
      <c r="L40" s="412" t="s">
        <v>180</v>
      </c>
      <c r="M40" s="376"/>
      <c r="N40" s="376"/>
      <c r="O40" s="376"/>
      <c r="P40" s="376"/>
      <c r="Q40" s="376"/>
      <c r="R40" s="376"/>
      <c r="S40" s="376"/>
      <c r="T40" s="413"/>
      <c r="U40" s="454" t="s">
        <v>181</v>
      </c>
      <c r="V40" s="454"/>
      <c r="W40" s="454"/>
      <c r="X40" s="454"/>
      <c r="Y40" s="454"/>
      <c r="Z40" s="454"/>
      <c r="AA40" s="454" t="s">
        <v>182</v>
      </c>
      <c r="AB40" s="454"/>
      <c r="AC40" s="454"/>
      <c r="AD40" s="454"/>
      <c r="AE40" s="454" t="s">
        <v>180</v>
      </c>
      <c r="AF40" s="454"/>
      <c r="AG40" s="454"/>
      <c r="AH40" s="454"/>
      <c r="AI40" s="454"/>
      <c r="AJ40" s="454"/>
      <c r="AK40" s="454"/>
      <c r="AL40" s="454"/>
      <c r="AM40" s="454"/>
      <c r="AN40" s="454"/>
      <c r="AO40" s="454"/>
      <c r="AP40" s="454"/>
      <c r="AQ40" s="454"/>
    </row>
    <row r="41" spans="2:43" ht="40.5" customHeight="1" x14ac:dyDescent="0.2">
      <c r="B41" s="406"/>
      <c r="C41" s="407"/>
      <c r="D41" s="408"/>
      <c r="E41" s="412" t="s">
        <v>183</v>
      </c>
      <c r="F41" s="376"/>
      <c r="G41" s="376"/>
      <c r="H41" s="376"/>
      <c r="I41" s="376"/>
      <c r="J41" s="376"/>
      <c r="K41" s="413"/>
      <c r="L41" s="457">
        <f>参考様式３!F43</f>
        <v>0</v>
      </c>
      <c r="M41" s="458"/>
      <c r="N41" s="458"/>
      <c r="O41" s="458"/>
      <c r="P41" s="459" t="s">
        <v>185</v>
      </c>
      <c r="Q41" s="459"/>
      <c r="R41" s="459"/>
      <c r="S41" s="459"/>
      <c r="T41" s="460"/>
      <c r="U41" s="485" t="s">
        <v>186</v>
      </c>
      <c r="V41" s="486"/>
      <c r="W41" s="486"/>
      <c r="X41" s="486"/>
      <c r="Y41" s="486"/>
      <c r="Z41" s="487"/>
      <c r="AA41" s="437">
        <f>SUM(参考様式３!E29:E31,参考様式３!E35:E36)</f>
        <v>0</v>
      </c>
      <c r="AB41" s="438"/>
      <c r="AC41" s="438"/>
      <c r="AD41" s="439"/>
      <c r="AE41" s="440">
        <f>SUM(参考様式３!H29,参考様式３!L30,参考様式３!P31,参考様式３!G35:G36)</f>
        <v>0</v>
      </c>
      <c r="AF41" s="441"/>
      <c r="AG41" s="441"/>
      <c r="AH41" s="441"/>
      <c r="AI41" s="441"/>
      <c r="AJ41" s="441"/>
      <c r="AK41" s="441"/>
      <c r="AL41" s="423" t="s">
        <v>185</v>
      </c>
      <c r="AM41" s="423"/>
      <c r="AN41" s="423"/>
      <c r="AO41" s="423"/>
      <c r="AP41" s="423"/>
      <c r="AQ41" s="424"/>
    </row>
    <row r="42" spans="2:43" ht="40.5" customHeight="1" x14ac:dyDescent="0.2">
      <c r="B42" s="406"/>
      <c r="C42" s="407"/>
      <c r="D42" s="408"/>
      <c r="E42" s="415" t="s">
        <v>187</v>
      </c>
      <c r="F42" s="395"/>
      <c r="G42" s="395"/>
      <c r="H42" s="395"/>
      <c r="I42" s="395"/>
      <c r="J42" s="395"/>
      <c r="K42" s="396"/>
      <c r="L42" s="457">
        <f>参考様式３!Q43</f>
        <v>0</v>
      </c>
      <c r="M42" s="458"/>
      <c r="N42" s="458"/>
      <c r="O42" s="458"/>
      <c r="P42" s="459" t="s">
        <v>185</v>
      </c>
      <c r="Q42" s="459"/>
      <c r="R42" s="459"/>
      <c r="S42" s="459"/>
      <c r="T42" s="460"/>
      <c r="U42" s="90"/>
      <c r="V42" s="91"/>
      <c r="W42" s="461" t="s">
        <v>188</v>
      </c>
      <c r="X42" s="462"/>
      <c r="Y42" s="462"/>
      <c r="Z42" s="463"/>
      <c r="AA42" s="464">
        <f>SUM(参考様式３!E29:E30)</f>
        <v>0</v>
      </c>
      <c r="AB42" s="465"/>
      <c r="AC42" s="465"/>
      <c r="AD42" s="466"/>
      <c r="AE42" s="467">
        <f>SUM(参考様式３!H29,参考様式３!L30)</f>
        <v>0</v>
      </c>
      <c r="AF42" s="468"/>
      <c r="AG42" s="468"/>
      <c r="AH42" s="468"/>
      <c r="AI42" s="468"/>
      <c r="AJ42" s="468"/>
      <c r="AK42" s="468"/>
      <c r="AL42" s="455" t="s">
        <v>184</v>
      </c>
      <c r="AM42" s="455"/>
      <c r="AN42" s="455"/>
      <c r="AO42" s="455"/>
      <c r="AP42" s="455"/>
      <c r="AQ42" s="456"/>
    </row>
    <row r="43" spans="2:43" ht="40.5" customHeight="1" x14ac:dyDescent="0.2">
      <c r="B43" s="409"/>
      <c r="C43" s="410"/>
      <c r="D43" s="411"/>
      <c r="E43" s="415" t="s">
        <v>189</v>
      </c>
      <c r="F43" s="376"/>
      <c r="G43" s="376"/>
      <c r="H43" s="376"/>
      <c r="I43" s="376"/>
      <c r="J43" s="376"/>
      <c r="K43" s="413"/>
      <c r="L43" s="445"/>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7"/>
    </row>
    <row r="44" spans="2:43" ht="20.25" customHeight="1" x14ac:dyDescent="0.2">
      <c r="B44" s="481" t="s">
        <v>190</v>
      </c>
      <c r="C44" s="481"/>
      <c r="D44" s="481"/>
      <c r="E44" s="481"/>
      <c r="F44" s="481"/>
      <c r="G44" s="481"/>
      <c r="H44" s="481"/>
      <c r="I44" s="481"/>
      <c r="J44" s="484" t="s">
        <v>191</v>
      </c>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row>
    <row r="45" spans="2:43" ht="148.5" customHeight="1" x14ac:dyDescent="0.2">
      <c r="B45" s="482"/>
      <c r="C45" s="482"/>
      <c r="D45" s="482"/>
      <c r="E45" s="482"/>
      <c r="F45" s="482"/>
      <c r="G45" s="482"/>
      <c r="H45" s="482"/>
      <c r="I45" s="482"/>
      <c r="J45" s="451"/>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3"/>
    </row>
    <row r="46" spans="2:43" ht="20.25" customHeight="1" x14ac:dyDescent="0.2">
      <c r="B46" s="482"/>
      <c r="C46" s="482"/>
      <c r="D46" s="482"/>
      <c r="E46" s="482"/>
      <c r="F46" s="482"/>
      <c r="G46" s="482"/>
      <c r="H46" s="482"/>
      <c r="I46" s="482"/>
      <c r="J46" s="484" t="s">
        <v>192</v>
      </c>
      <c r="K46" s="484"/>
      <c r="L46" s="484"/>
      <c r="M46" s="484"/>
      <c r="N46" s="484"/>
      <c r="O46" s="484"/>
      <c r="P46" s="484"/>
      <c r="Q46" s="484"/>
      <c r="R46" s="484"/>
      <c r="S46" s="484"/>
      <c r="T46" s="484"/>
      <c r="U46" s="484"/>
      <c r="V46" s="484"/>
      <c r="W46" s="484"/>
      <c r="X46" s="484"/>
      <c r="Y46" s="484"/>
      <c r="Z46" s="484"/>
      <c r="AA46" s="484"/>
      <c r="AB46" s="484"/>
      <c r="AC46" s="484"/>
      <c r="AD46" s="484"/>
      <c r="AE46" s="484"/>
      <c r="AF46" s="484"/>
      <c r="AG46" s="484"/>
      <c r="AH46" s="484"/>
      <c r="AI46" s="484"/>
      <c r="AJ46" s="484"/>
      <c r="AK46" s="484"/>
      <c r="AL46" s="484"/>
      <c r="AM46" s="484"/>
      <c r="AN46" s="484"/>
      <c r="AO46" s="484"/>
      <c r="AP46" s="484"/>
      <c r="AQ46" s="484"/>
    </row>
    <row r="47" spans="2:43" ht="148.5" customHeight="1" x14ac:dyDescent="0.2">
      <c r="B47" s="482"/>
      <c r="C47" s="482"/>
      <c r="D47" s="482"/>
      <c r="E47" s="482"/>
      <c r="F47" s="482"/>
      <c r="G47" s="482"/>
      <c r="H47" s="482"/>
      <c r="I47" s="482"/>
      <c r="J47" s="451"/>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3"/>
    </row>
    <row r="48" spans="2:43" ht="20.25" customHeight="1" x14ac:dyDescent="0.2">
      <c r="B48" s="482"/>
      <c r="C48" s="482"/>
      <c r="D48" s="482"/>
      <c r="E48" s="482"/>
      <c r="F48" s="482"/>
      <c r="G48" s="482"/>
      <c r="H48" s="482"/>
      <c r="I48" s="482"/>
      <c r="J48" s="425" t="s">
        <v>193</v>
      </c>
      <c r="K48" s="426"/>
      <c r="L48" s="426"/>
      <c r="M48" s="426"/>
      <c r="N48" s="426"/>
      <c r="O48" s="472"/>
      <c r="P48" s="294"/>
      <c r="Q48" s="295"/>
      <c r="R48" s="295"/>
      <c r="S48" s="295"/>
      <c r="T48" s="295"/>
      <c r="U48" s="295"/>
      <c r="V48" s="295"/>
      <c r="W48" s="295"/>
      <c r="X48" s="295"/>
      <c r="Y48" s="295"/>
      <c r="Z48" s="394"/>
      <c r="AA48" s="394"/>
      <c r="AB48" s="394"/>
      <c r="AC48" s="394"/>
      <c r="AD48" s="394"/>
      <c r="AE48" s="394"/>
      <c r="AF48" s="376" t="s">
        <v>136</v>
      </c>
      <c r="AG48" s="376"/>
      <c r="AI48" s="295"/>
      <c r="AJ48" s="295"/>
      <c r="AK48" s="295"/>
      <c r="AL48" s="295"/>
      <c r="AM48" s="295"/>
      <c r="AN48" s="295"/>
      <c r="AO48" s="295"/>
      <c r="AP48" s="295"/>
      <c r="AQ48" s="296"/>
    </row>
    <row r="49" spans="2:43" ht="20.25" customHeight="1" x14ac:dyDescent="0.2">
      <c r="B49" s="482"/>
      <c r="C49" s="482"/>
      <c r="D49" s="482"/>
      <c r="E49" s="482"/>
      <c r="F49" s="482"/>
      <c r="G49" s="482"/>
      <c r="H49" s="482"/>
      <c r="I49" s="482"/>
      <c r="J49" s="425" t="s">
        <v>194</v>
      </c>
      <c r="K49" s="426"/>
      <c r="L49" s="426"/>
      <c r="M49" s="426"/>
      <c r="N49" s="426"/>
      <c r="O49" s="472"/>
      <c r="P49" s="412" t="s">
        <v>195</v>
      </c>
      <c r="Q49" s="376"/>
      <c r="R49" s="376"/>
      <c r="S49" s="376"/>
      <c r="T49" s="376"/>
      <c r="U49" s="413"/>
      <c r="V49" s="478"/>
      <c r="W49" s="479"/>
      <c r="X49" s="479"/>
      <c r="Y49" s="479"/>
      <c r="Z49" s="479"/>
      <c r="AA49" s="479"/>
      <c r="AB49" s="479"/>
      <c r="AC49" s="479"/>
      <c r="AD49" s="479"/>
      <c r="AE49" s="479"/>
      <c r="AF49" s="479"/>
      <c r="AG49" s="479"/>
      <c r="AH49" s="479"/>
      <c r="AI49" s="479"/>
      <c r="AJ49" s="479"/>
      <c r="AK49" s="479"/>
      <c r="AL49" s="479"/>
      <c r="AM49" s="479"/>
      <c r="AN49" s="479"/>
      <c r="AO49" s="479"/>
      <c r="AP49" s="479"/>
      <c r="AQ49" s="480"/>
    </row>
    <row r="50" spans="2:43" ht="20.25" customHeight="1" x14ac:dyDescent="0.2">
      <c r="B50" s="482"/>
      <c r="C50" s="482"/>
      <c r="D50" s="482"/>
      <c r="E50" s="482"/>
      <c r="F50" s="482"/>
      <c r="G50" s="482"/>
      <c r="H50" s="482"/>
      <c r="I50" s="482"/>
      <c r="J50" s="473"/>
      <c r="K50" s="373"/>
      <c r="L50" s="373"/>
      <c r="M50" s="373"/>
      <c r="N50" s="373"/>
      <c r="O50" s="474"/>
      <c r="P50" s="412" t="s">
        <v>196</v>
      </c>
      <c r="Q50" s="376"/>
      <c r="R50" s="376"/>
      <c r="S50" s="376"/>
      <c r="T50" s="376"/>
      <c r="U50" s="413"/>
      <c r="V50" s="478"/>
      <c r="W50" s="479"/>
      <c r="X50" s="479"/>
      <c r="Y50" s="479"/>
      <c r="Z50" s="479"/>
      <c r="AA50" s="479"/>
      <c r="AB50" s="479"/>
      <c r="AC50" s="479"/>
      <c r="AD50" s="479"/>
      <c r="AE50" s="479"/>
      <c r="AF50" s="479"/>
      <c r="AG50" s="479"/>
      <c r="AH50" s="479"/>
      <c r="AI50" s="479"/>
      <c r="AJ50" s="479"/>
      <c r="AK50" s="479"/>
      <c r="AL50" s="479"/>
      <c r="AM50" s="479"/>
      <c r="AN50" s="479"/>
      <c r="AO50" s="479"/>
      <c r="AP50" s="479"/>
      <c r="AQ50" s="480"/>
    </row>
    <row r="51" spans="2:43" ht="20.25" customHeight="1" x14ac:dyDescent="0.2">
      <c r="B51" s="483"/>
      <c r="C51" s="483"/>
      <c r="D51" s="483"/>
      <c r="E51" s="483"/>
      <c r="F51" s="483"/>
      <c r="G51" s="483"/>
      <c r="H51" s="483"/>
      <c r="I51" s="483"/>
      <c r="J51" s="475"/>
      <c r="K51" s="476"/>
      <c r="L51" s="476"/>
      <c r="M51" s="476"/>
      <c r="N51" s="476"/>
      <c r="O51" s="477"/>
      <c r="P51" s="412" t="s">
        <v>197</v>
      </c>
      <c r="Q51" s="376"/>
      <c r="R51" s="376"/>
      <c r="S51" s="376"/>
      <c r="T51" s="376"/>
      <c r="U51" s="413"/>
      <c r="V51" s="478"/>
      <c r="W51" s="479"/>
      <c r="X51" s="479"/>
      <c r="Y51" s="479"/>
      <c r="Z51" s="479"/>
      <c r="AA51" s="479"/>
      <c r="AB51" s="479"/>
      <c r="AC51" s="479"/>
      <c r="AD51" s="479"/>
      <c r="AE51" s="479"/>
      <c r="AF51" s="479"/>
      <c r="AG51" s="479"/>
      <c r="AH51" s="479"/>
      <c r="AI51" s="479"/>
      <c r="AJ51" s="479"/>
      <c r="AK51" s="479"/>
      <c r="AL51" s="479"/>
      <c r="AM51" s="479"/>
      <c r="AN51" s="479"/>
      <c r="AO51" s="479"/>
      <c r="AP51" s="479"/>
      <c r="AQ51" s="480"/>
    </row>
    <row r="52" spans="2:43" ht="40.5" customHeight="1" x14ac:dyDescent="0.2">
      <c r="B52" s="403" t="s">
        <v>198</v>
      </c>
      <c r="C52" s="404"/>
      <c r="D52" s="404"/>
      <c r="E52" s="404"/>
      <c r="F52" s="404"/>
      <c r="G52" s="404"/>
      <c r="H52" s="404"/>
      <c r="I52" s="405"/>
      <c r="J52" s="442" t="s">
        <v>199</v>
      </c>
      <c r="K52" s="443"/>
      <c r="L52" s="443"/>
      <c r="M52" s="443"/>
      <c r="N52" s="443"/>
      <c r="O52" s="444"/>
      <c r="P52" s="445"/>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7"/>
    </row>
    <row r="53" spans="2:43" ht="19.5" customHeight="1" x14ac:dyDescent="0.2">
      <c r="B53" s="406"/>
      <c r="C53" s="407"/>
      <c r="D53" s="407"/>
      <c r="E53" s="407"/>
      <c r="F53" s="407"/>
      <c r="G53" s="407"/>
      <c r="H53" s="407"/>
      <c r="I53" s="408"/>
      <c r="J53" s="448" t="s">
        <v>200</v>
      </c>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50"/>
    </row>
    <row r="54" spans="2:43" ht="202.5" customHeight="1" x14ac:dyDescent="0.2">
      <c r="B54" s="409"/>
      <c r="C54" s="410"/>
      <c r="D54" s="410"/>
      <c r="E54" s="410"/>
      <c r="F54" s="410"/>
      <c r="G54" s="410"/>
      <c r="H54" s="410"/>
      <c r="I54" s="411"/>
      <c r="J54" s="451"/>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3"/>
    </row>
    <row r="55" spans="2:43" ht="40.5" customHeight="1" x14ac:dyDescent="0.2">
      <c r="B55" s="454" t="s">
        <v>201</v>
      </c>
      <c r="C55" s="454"/>
      <c r="D55" s="454"/>
      <c r="E55" s="454"/>
      <c r="F55" s="454"/>
      <c r="G55" s="454"/>
      <c r="H55" s="454"/>
      <c r="I55" s="454"/>
      <c r="J55" s="445"/>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7"/>
    </row>
    <row r="56" spans="2:43" ht="6.75" customHeight="1" x14ac:dyDescent="0.2">
      <c r="B56" s="297"/>
      <c r="C56" s="297"/>
      <c r="D56" s="297"/>
      <c r="E56" s="297"/>
      <c r="F56" s="297"/>
      <c r="G56" s="297"/>
      <c r="H56" s="297"/>
      <c r="I56" s="297"/>
    </row>
    <row r="57" spans="2:43" x14ac:dyDescent="0.2">
      <c r="B57" s="84" t="s">
        <v>202</v>
      </c>
    </row>
    <row r="58" spans="2:43" x14ac:dyDescent="0.2">
      <c r="B58" s="84" t="s">
        <v>203</v>
      </c>
    </row>
    <row r="59" spans="2:43" x14ac:dyDescent="0.2">
      <c r="B59" s="84" t="s">
        <v>204</v>
      </c>
    </row>
    <row r="60" spans="2:43" x14ac:dyDescent="0.2">
      <c r="B60" s="84" t="s">
        <v>205</v>
      </c>
    </row>
  </sheetData>
  <sheetProtection algorithmName="SHA-512" hashValue="QxEfG1JoPNf7HhgDj59FVscGgr5MprZD+l9VELM8BwUykOTFipo3roxLzATrgYJ/SPj6l9aIgisGE6bYh0EiJw==" saltValue="sK+/FC9eCyufMNHUezlNuA==" spinCount="100000" sheet="1" formatCells="0" selectLockedCells="1"/>
  <mergeCells count="117">
    <mergeCell ref="X11:AB11"/>
    <mergeCell ref="AC11:AQ11"/>
    <mergeCell ref="X9:AQ9"/>
    <mergeCell ref="B55:I55"/>
    <mergeCell ref="J55:AQ55"/>
    <mergeCell ref="AF48:AG48"/>
    <mergeCell ref="J49:O51"/>
    <mergeCell ref="P49:U49"/>
    <mergeCell ref="V49:AQ49"/>
    <mergeCell ref="P50:U50"/>
    <mergeCell ref="V50:AQ50"/>
    <mergeCell ref="P51:U51"/>
    <mergeCell ref="V51:AQ51"/>
    <mergeCell ref="B44:I51"/>
    <mergeCell ref="J44:AQ44"/>
    <mergeCell ref="J45:AQ45"/>
    <mergeCell ref="J46:AQ46"/>
    <mergeCell ref="J47:AQ47"/>
    <mergeCell ref="J48:O48"/>
    <mergeCell ref="Z48:AE48"/>
    <mergeCell ref="B40:D43"/>
    <mergeCell ref="L41:O41"/>
    <mergeCell ref="P41:T41"/>
    <mergeCell ref="U41:Z41"/>
    <mergeCell ref="AA41:AD41"/>
    <mergeCell ref="AE41:AK41"/>
    <mergeCell ref="B52:I54"/>
    <mergeCell ref="J52:O52"/>
    <mergeCell ref="P52:AQ52"/>
    <mergeCell ref="J53:AQ53"/>
    <mergeCell ref="J54:AQ54"/>
    <mergeCell ref="AL41:AQ41"/>
    <mergeCell ref="E40:K40"/>
    <mergeCell ref="L40:T40"/>
    <mergeCell ref="U40:Z40"/>
    <mergeCell ref="AA40:AD40"/>
    <mergeCell ref="AE40:AQ40"/>
    <mergeCell ref="E41:K41"/>
    <mergeCell ref="AL42:AQ42"/>
    <mergeCell ref="E43:K43"/>
    <mergeCell ref="L43:AQ43"/>
    <mergeCell ref="E42:K42"/>
    <mergeCell ref="L42:O42"/>
    <mergeCell ref="P42:T42"/>
    <mergeCell ref="W42:Z42"/>
    <mergeCell ref="AA42:AD42"/>
    <mergeCell ref="AE42:AK42"/>
    <mergeCell ref="AL32:AQ32"/>
    <mergeCell ref="E33:M34"/>
    <mergeCell ref="N33:Y33"/>
    <mergeCell ref="Z33:AE33"/>
    <mergeCell ref="AL33:AP36"/>
    <mergeCell ref="AQ33:AQ36"/>
    <mergeCell ref="N34:R34"/>
    <mergeCell ref="T34:X34"/>
    <mergeCell ref="Z34:AD34"/>
    <mergeCell ref="AF34:AJ34"/>
    <mergeCell ref="Z36:AD36"/>
    <mergeCell ref="AF36:AJ36"/>
    <mergeCell ref="B32:D39"/>
    <mergeCell ref="E32:M32"/>
    <mergeCell ref="N32:S32"/>
    <mergeCell ref="T32:Y32"/>
    <mergeCell ref="Z32:AE32"/>
    <mergeCell ref="AF32:AK32"/>
    <mergeCell ref="E35:M36"/>
    <mergeCell ref="N35:S36"/>
    <mergeCell ref="T35:Y36"/>
    <mergeCell ref="Z35:AE35"/>
    <mergeCell ref="E37:M39"/>
    <mergeCell ref="R20:U20"/>
    <mergeCell ref="V20:W20"/>
    <mergeCell ref="X20:AA20"/>
    <mergeCell ref="AB20:AC20"/>
    <mergeCell ref="AD20:AG20"/>
    <mergeCell ref="E30:M30"/>
    <mergeCell ref="N30:AQ30"/>
    <mergeCell ref="E31:M31"/>
    <mergeCell ref="T31:W31"/>
    <mergeCell ref="X31:Y31"/>
    <mergeCell ref="Z31:AC31"/>
    <mergeCell ref="AD31:AE31"/>
    <mergeCell ref="AF31:AI31"/>
    <mergeCell ref="AJ31:AK31"/>
    <mergeCell ref="B21:K21"/>
    <mergeCell ref="X21:AG21"/>
    <mergeCell ref="AH21:AI21"/>
    <mergeCell ref="B25:D31"/>
    <mergeCell ref="E25:M27"/>
    <mergeCell ref="E28:M28"/>
    <mergeCell ref="N28:AQ28"/>
    <mergeCell ref="E29:M29"/>
    <mergeCell ref="N29:AQ29"/>
    <mergeCell ref="A2:AQ2"/>
    <mergeCell ref="AC3:AE3"/>
    <mergeCell ref="AF3:AG3"/>
    <mergeCell ref="AH3:AI3"/>
    <mergeCell ref="AJ3:AK3"/>
    <mergeCell ref="AL3:AM3"/>
    <mergeCell ref="AN3:AO3"/>
    <mergeCell ref="AP3:AQ3"/>
    <mergeCell ref="P31:S31"/>
    <mergeCell ref="N20:Q20"/>
    <mergeCell ref="B14:K16"/>
    <mergeCell ref="B17:K17"/>
    <mergeCell ref="L17:AQ17"/>
    <mergeCell ref="B18:K18"/>
    <mergeCell ref="L18:AQ18"/>
    <mergeCell ref="B19:K19"/>
    <mergeCell ref="L19:AQ19"/>
    <mergeCell ref="X7:AQ7"/>
    <mergeCell ref="X10:Y10"/>
    <mergeCell ref="AA10:AD10"/>
    <mergeCell ref="AF10:AJ10"/>
    <mergeCell ref="AL10:AP10"/>
    <mergeCell ref="AH20:AI20"/>
    <mergeCell ref="B20:K20"/>
  </mergeCells>
  <phoneticPr fontId="2"/>
  <dataValidations count="2">
    <dataValidation type="list" allowBlank="1" showInputMessage="1" showErrorMessage="1" sqref="Q15 W15 AC15 W26 AD26 P26 Y38 AD38" xr:uid="{00000000-0002-0000-0000-000000000000}">
      <formula1>"レ"</formula1>
    </dataValidation>
    <dataValidation type="list" allowBlank="1" showInputMessage="1" showErrorMessage="1" sqref="N20:Q20" xr:uid="{00000000-0002-0000-0000-000001000000}">
      <formula1>"明治,大正,昭和,平成,令和"</formula1>
    </dataValidation>
  </dataValidations>
  <printOptions horizontalCentered="1"/>
  <pageMargins left="0.59055118110236227" right="0.59055118110236227" top="0.59055118110236227" bottom="0.39370078740157483" header="0.31496062992125984" footer="0.31496062992125984"/>
  <pageSetup paperSize="9" scale="92" fitToHeight="2" orientation="portrait" blackAndWhite="1" r:id="rId1"/>
  <rowBreaks count="1" manualBreakCount="1">
    <brk id="43" max="16383" man="1"/>
  </rowBreaks>
  <ignoredErrors>
    <ignoredError sqref="N34 AA41:AA42 L41:L42 AE41:AK41 AF42:AK4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10"/>
  <sheetViews>
    <sheetView view="pageBreakPreview" topLeftCell="A89" zoomScaleNormal="90" zoomScaleSheetLayoutView="100" workbookViewId="0">
      <selection activeCell="H107" sqref="H107:H108"/>
    </sheetView>
  </sheetViews>
  <sheetFormatPr defaultColWidth="4.453125" defaultRowHeight="13" x14ac:dyDescent="0.2"/>
  <cols>
    <col min="1" max="1" width="4.453125" customWidth="1"/>
    <col min="2" max="2" width="5.7265625" customWidth="1"/>
    <col min="11" max="11" width="4.453125" customWidth="1"/>
  </cols>
  <sheetData>
    <row r="1" spans="1:19" ht="21.75" customHeight="1" x14ac:dyDescent="0.2">
      <c r="A1" s="280" t="s">
        <v>366</v>
      </c>
      <c r="B1" s="280"/>
      <c r="C1" s="280"/>
    </row>
    <row r="2" spans="1:19" s="1" customFormat="1" ht="16.5" customHeight="1" x14ac:dyDescent="0.2">
      <c r="G2" s="1070" t="s">
        <v>239</v>
      </c>
      <c r="H2" s="1070"/>
      <c r="I2" s="1070"/>
      <c r="J2" s="1071" t="str">
        <f>IF(様式第１号の２!N28="","",様式第１号の２!N28)</f>
        <v/>
      </c>
      <c r="K2" s="1071"/>
      <c r="L2" s="1071"/>
      <c r="M2" s="1071"/>
      <c r="N2" s="1071"/>
      <c r="O2" s="1071"/>
      <c r="P2" s="1071"/>
      <c r="Q2" s="1071"/>
      <c r="R2" s="1071"/>
      <c r="S2" s="1071"/>
    </row>
    <row r="3" spans="1:19" ht="16.5" customHeight="1" x14ac:dyDescent="0.2"/>
    <row r="4" spans="1:19" ht="16.5" customHeight="1" thickBot="1" x14ac:dyDescent="0.25">
      <c r="A4" t="s">
        <v>367</v>
      </c>
    </row>
    <row r="5" spans="1:19" ht="16.5" customHeight="1" x14ac:dyDescent="0.2">
      <c r="A5" s="1038" t="s">
        <v>368</v>
      </c>
      <c r="B5" s="1039"/>
      <c r="C5" s="1072"/>
      <c r="D5" s="1039" t="s">
        <v>369</v>
      </c>
      <c r="E5" s="1039"/>
      <c r="F5" s="1072"/>
      <c r="G5" s="281"/>
      <c r="H5" s="242"/>
      <c r="I5" s="281" t="s">
        <v>370</v>
      </c>
      <c r="J5" s="242"/>
      <c r="K5" s="281" t="s">
        <v>371</v>
      </c>
      <c r="L5" s="281" t="s">
        <v>372</v>
      </c>
      <c r="M5" s="242"/>
      <c r="N5" s="281" t="s">
        <v>370</v>
      </c>
      <c r="O5" s="242"/>
      <c r="P5" s="281" t="s">
        <v>371</v>
      </c>
      <c r="Q5" s="281"/>
      <c r="R5" s="281"/>
      <c r="S5" s="282"/>
    </row>
    <row r="6" spans="1:19" ht="16.5" customHeight="1" x14ac:dyDescent="0.2">
      <c r="A6" s="1030"/>
      <c r="B6" s="1031"/>
      <c r="C6" s="1073"/>
      <c r="D6" s="1031" t="s">
        <v>373</v>
      </c>
      <c r="E6" s="1031"/>
      <c r="F6" s="1073"/>
      <c r="G6" s="283"/>
      <c r="H6" s="243"/>
      <c r="I6" s="283" t="s">
        <v>370</v>
      </c>
      <c r="J6" s="243"/>
      <c r="K6" s="283" t="s">
        <v>371</v>
      </c>
      <c r="L6" s="283" t="s">
        <v>372</v>
      </c>
      <c r="M6" s="243"/>
      <c r="N6" s="283" t="s">
        <v>370</v>
      </c>
      <c r="O6" s="243"/>
      <c r="P6" s="283" t="s">
        <v>371</v>
      </c>
      <c r="Q6" s="283"/>
      <c r="R6" s="283"/>
      <c r="S6" s="284"/>
    </row>
    <row r="7" spans="1:19" ht="16.5" customHeight="1" x14ac:dyDescent="0.2">
      <c r="A7" s="1030"/>
      <c r="B7" s="1031"/>
      <c r="C7" s="1073"/>
      <c r="D7" s="1031" t="s">
        <v>374</v>
      </c>
      <c r="E7" s="1031"/>
      <c r="F7" s="1073"/>
      <c r="G7" s="283"/>
      <c r="H7" s="243"/>
      <c r="I7" s="283" t="s">
        <v>370</v>
      </c>
      <c r="J7" s="243"/>
      <c r="K7" s="283" t="s">
        <v>371</v>
      </c>
      <c r="L7" s="283" t="s">
        <v>372</v>
      </c>
      <c r="M7" s="243"/>
      <c r="N7" s="283" t="s">
        <v>370</v>
      </c>
      <c r="O7" s="243"/>
      <c r="P7" s="283" t="s">
        <v>371</v>
      </c>
      <c r="Q7" s="283"/>
      <c r="R7" s="283"/>
      <c r="S7" s="284"/>
    </row>
    <row r="8" spans="1:19" ht="16.5" customHeight="1" x14ac:dyDescent="0.2">
      <c r="A8" s="1084" t="s">
        <v>375</v>
      </c>
      <c r="B8" s="564"/>
      <c r="C8" s="564"/>
      <c r="D8" s="564"/>
      <c r="E8" s="564"/>
      <c r="F8" s="836"/>
      <c r="G8" s="283"/>
      <c r="H8" s="243"/>
      <c r="I8" s="283" t="s">
        <v>376</v>
      </c>
      <c r="J8" s="243"/>
      <c r="K8" s="283" t="s">
        <v>136</v>
      </c>
      <c r="L8" s="283"/>
      <c r="M8" s="283"/>
      <c r="N8" s="283"/>
      <c r="O8" s="283"/>
      <c r="P8" s="283"/>
      <c r="Q8" s="283"/>
      <c r="R8" s="283"/>
      <c r="S8" s="284"/>
    </row>
    <row r="9" spans="1:19" ht="16.5" customHeight="1" x14ac:dyDescent="0.2">
      <c r="A9" s="1085"/>
      <c r="B9" s="559"/>
      <c r="C9" s="559"/>
      <c r="D9" s="559"/>
      <c r="E9" s="559"/>
      <c r="F9" s="1086"/>
      <c r="G9" s="1078" t="s">
        <v>377</v>
      </c>
      <c r="H9" s="1078"/>
      <c r="I9" s="1078"/>
      <c r="J9" s="1078"/>
      <c r="K9" s="1078"/>
      <c r="L9" s="1078"/>
      <c r="M9" s="1078"/>
      <c r="N9" s="1078"/>
      <c r="O9" s="1078"/>
      <c r="P9" s="1078"/>
      <c r="Q9" s="1078"/>
      <c r="R9" s="1078"/>
      <c r="S9" s="1079"/>
    </row>
    <row r="10" spans="1:19" ht="16.5" customHeight="1" x14ac:dyDescent="0.2">
      <c r="A10" s="555"/>
      <c r="B10" s="556"/>
      <c r="C10" s="556"/>
      <c r="D10" s="556"/>
      <c r="E10" s="556"/>
      <c r="F10" s="796"/>
      <c r="G10" s="1078"/>
      <c r="H10" s="1078"/>
      <c r="I10" s="1078"/>
      <c r="J10" s="1078"/>
      <c r="K10" s="1078"/>
      <c r="L10" s="1078"/>
      <c r="M10" s="1078"/>
      <c r="N10" s="1078"/>
      <c r="O10" s="1078"/>
      <c r="P10" s="1078"/>
      <c r="Q10" s="1078"/>
      <c r="R10" s="1078"/>
      <c r="S10" s="1079"/>
    </row>
    <row r="11" spans="1:19" ht="16.5" customHeight="1" x14ac:dyDescent="0.2">
      <c r="A11" s="1074" t="s">
        <v>378</v>
      </c>
      <c r="B11" s="1075"/>
      <c r="C11" s="1075"/>
      <c r="D11" s="1075"/>
      <c r="E11" s="1075"/>
      <c r="F11" s="1076"/>
      <c r="G11" s="283"/>
      <c r="H11" s="243"/>
      <c r="I11" s="283" t="s">
        <v>370</v>
      </c>
      <c r="J11" s="243"/>
      <c r="K11" s="283" t="s">
        <v>371</v>
      </c>
      <c r="L11" s="283" t="s">
        <v>372</v>
      </c>
      <c r="M11" s="243"/>
      <c r="N11" s="283" t="s">
        <v>370</v>
      </c>
      <c r="O11" s="243"/>
      <c r="P11" s="283" t="s">
        <v>371</v>
      </c>
      <c r="Q11" s="283"/>
      <c r="R11" s="283"/>
      <c r="S11" s="284"/>
    </row>
    <row r="12" spans="1:19" ht="16.5" customHeight="1" x14ac:dyDescent="0.2">
      <c r="A12" s="1074"/>
      <c r="B12" s="1075"/>
      <c r="C12" s="1075"/>
      <c r="D12" s="1075"/>
      <c r="E12" s="1075"/>
      <c r="F12" s="1076"/>
      <c r="G12" s="1078" t="s">
        <v>377</v>
      </c>
      <c r="H12" s="1078"/>
      <c r="I12" s="1078"/>
      <c r="J12" s="1078"/>
      <c r="K12" s="1078"/>
      <c r="L12" s="1078"/>
      <c r="M12" s="1078"/>
      <c r="N12" s="1078"/>
      <c r="O12" s="1078"/>
      <c r="P12" s="1078"/>
      <c r="Q12" s="1078"/>
      <c r="R12" s="1078"/>
      <c r="S12" s="1079"/>
    </row>
    <row r="13" spans="1:19" ht="16.5" customHeight="1" x14ac:dyDescent="0.2">
      <c r="A13" s="1074"/>
      <c r="B13" s="1075"/>
      <c r="C13" s="1075"/>
      <c r="D13" s="1075"/>
      <c r="E13" s="1075"/>
      <c r="F13" s="1076"/>
      <c r="G13" s="1078"/>
      <c r="H13" s="1078"/>
      <c r="I13" s="1078"/>
      <c r="J13" s="1078"/>
      <c r="K13" s="1078"/>
      <c r="L13" s="1078"/>
      <c r="M13" s="1078"/>
      <c r="N13" s="1078"/>
      <c r="O13" s="1078"/>
      <c r="P13" s="1078"/>
      <c r="Q13" s="1078"/>
      <c r="R13" s="1078"/>
      <c r="S13" s="1079"/>
    </row>
    <row r="14" spans="1:19" ht="16.5" customHeight="1" x14ac:dyDescent="0.2">
      <c r="A14" s="1074" t="s">
        <v>456</v>
      </c>
      <c r="B14" s="1087"/>
      <c r="C14" s="1087"/>
      <c r="D14" s="1087"/>
      <c r="E14" s="1087"/>
      <c r="F14" s="1088"/>
      <c r="G14" s="283"/>
      <c r="H14" s="243"/>
      <c r="I14" s="283" t="s">
        <v>370</v>
      </c>
      <c r="J14" s="243"/>
      <c r="K14" s="283" t="s">
        <v>371</v>
      </c>
      <c r="L14" s="283" t="s">
        <v>372</v>
      </c>
      <c r="M14" s="243"/>
      <c r="N14" s="283" t="s">
        <v>370</v>
      </c>
      <c r="O14" s="243"/>
      <c r="P14" s="283" t="s">
        <v>371</v>
      </c>
      <c r="Q14" s="283"/>
      <c r="R14" s="283"/>
      <c r="S14" s="284"/>
    </row>
    <row r="15" spans="1:19" ht="16.5" customHeight="1" x14ac:dyDescent="0.2">
      <c r="A15" s="1089"/>
      <c r="B15" s="1087"/>
      <c r="C15" s="1087"/>
      <c r="D15" s="1087"/>
      <c r="E15" s="1087"/>
      <c r="F15" s="1088"/>
      <c r="G15" s="1078" t="s">
        <v>377</v>
      </c>
      <c r="H15" s="1078"/>
      <c r="I15" s="1078"/>
      <c r="J15" s="1078"/>
      <c r="K15" s="1078"/>
      <c r="L15" s="1078"/>
      <c r="M15" s="1078"/>
      <c r="N15" s="1078"/>
      <c r="O15" s="1078"/>
      <c r="P15" s="1078"/>
      <c r="Q15" s="1078"/>
      <c r="R15" s="1078"/>
      <c r="S15" s="1079"/>
    </row>
    <row r="16" spans="1:19" ht="16.5" customHeight="1" x14ac:dyDescent="0.2">
      <c r="A16" s="1089"/>
      <c r="B16" s="1087"/>
      <c r="C16" s="1087"/>
      <c r="D16" s="1087"/>
      <c r="E16" s="1087"/>
      <c r="F16" s="1088"/>
      <c r="G16" s="1078"/>
      <c r="H16" s="1078"/>
      <c r="I16" s="1078"/>
      <c r="J16" s="1078"/>
      <c r="K16" s="1078"/>
      <c r="L16" s="1078"/>
      <c r="M16" s="1078"/>
      <c r="N16" s="1078"/>
      <c r="O16" s="1078"/>
      <c r="P16" s="1078"/>
      <c r="Q16" s="1078"/>
      <c r="R16" s="1078"/>
      <c r="S16" s="1079"/>
    </row>
    <row r="17" spans="1:19" ht="16.5" customHeight="1" x14ac:dyDescent="0.2">
      <c r="A17" s="1074" t="s">
        <v>379</v>
      </c>
      <c r="B17" s="1075"/>
      <c r="C17" s="1076"/>
      <c r="D17" s="1031" t="s">
        <v>380</v>
      </c>
      <c r="E17" s="1031"/>
      <c r="F17" s="1073"/>
      <c r="G17" s="283"/>
      <c r="H17" s="243"/>
      <c r="I17" s="283" t="s">
        <v>135</v>
      </c>
      <c r="J17" s="243"/>
      <c r="K17" s="283" t="s">
        <v>136</v>
      </c>
      <c r="L17" s="283" t="s">
        <v>381</v>
      </c>
      <c r="M17" s="243"/>
      <c r="N17" s="283" t="s">
        <v>135</v>
      </c>
      <c r="O17" s="243"/>
      <c r="P17" s="283" t="s">
        <v>136</v>
      </c>
      <c r="Q17" s="283"/>
      <c r="R17" s="283"/>
      <c r="S17" s="284"/>
    </row>
    <row r="18" spans="1:19" ht="16.5" customHeight="1" x14ac:dyDescent="0.2">
      <c r="A18" s="1074"/>
      <c r="B18" s="1075"/>
      <c r="C18" s="1076"/>
      <c r="D18" s="1031"/>
      <c r="E18" s="1031"/>
      <c r="F18" s="1073"/>
      <c r="G18" s="1078" t="s">
        <v>377</v>
      </c>
      <c r="H18" s="1078"/>
      <c r="I18" s="1078"/>
      <c r="J18" s="1078"/>
      <c r="K18" s="1078"/>
      <c r="L18" s="1078"/>
      <c r="M18" s="1078"/>
      <c r="N18" s="1078"/>
      <c r="O18" s="1078"/>
      <c r="P18" s="1078"/>
      <c r="Q18" s="1078"/>
      <c r="R18" s="1078"/>
      <c r="S18" s="1079"/>
    </row>
    <row r="19" spans="1:19" ht="16.5" customHeight="1" x14ac:dyDescent="0.2">
      <c r="A19" s="1074"/>
      <c r="B19" s="1075"/>
      <c r="C19" s="1076"/>
      <c r="D19" s="1031"/>
      <c r="E19" s="1031"/>
      <c r="F19" s="1073"/>
      <c r="G19" s="1078"/>
      <c r="H19" s="1078"/>
      <c r="I19" s="1078"/>
      <c r="J19" s="1078"/>
      <c r="K19" s="1078"/>
      <c r="L19" s="1078"/>
      <c r="M19" s="1078"/>
      <c r="N19" s="1078"/>
      <c r="O19" s="1078"/>
      <c r="P19" s="1078"/>
      <c r="Q19" s="1078"/>
      <c r="R19" s="1078"/>
      <c r="S19" s="1079"/>
    </row>
    <row r="20" spans="1:19" ht="16.5" customHeight="1" x14ac:dyDescent="0.2">
      <c r="A20" s="1074"/>
      <c r="B20" s="1075"/>
      <c r="C20" s="1076"/>
      <c r="D20" s="1031" t="s">
        <v>382</v>
      </c>
      <c r="E20" s="1031"/>
      <c r="F20" s="1073"/>
      <c r="G20" s="283"/>
      <c r="H20" s="243"/>
      <c r="I20" s="283" t="s">
        <v>135</v>
      </c>
      <c r="J20" s="243"/>
      <c r="K20" s="283" t="s">
        <v>136</v>
      </c>
      <c r="L20" s="283" t="s">
        <v>381</v>
      </c>
      <c r="M20" s="243"/>
      <c r="N20" s="283" t="s">
        <v>135</v>
      </c>
      <c r="O20" s="243"/>
      <c r="P20" s="283" t="s">
        <v>136</v>
      </c>
      <c r="Q20" s="283"/>
      <c r="R20" s="283"/>
      <c r="S20" s="284"/>
    </row>
    <row r="21" spans="1:19" ht="16.5" customHeight="1" x14ac:dyDescent="0.2">
      <c r="A21" s="1074"/>
      <c r="B21" s="1075"/>
      <c r="C21" s="1076"/>
      <c r="D21" s="1031"/>
      <c r="E21" s="1031"/>
      <c r="F21" s="1073"/>
      <c r="G21" s="1078" t="s">
        <v>377</v>
      </c>
      <c r="H21" s="1078"/>
      <c r="I21" s="1078"/>
      <c r="J21" s="1078"/>
      <c r="K21" s="1078"/>
      <c r="L21" s="1078"/>
      <c r="M21" s="1078"/>
      <c r="N21" s="1078"/>
      <c r="O21" s="1078"/>
      <c r="P21" s="1078"/>
      <c r="Q21" s="1078"/>
      <c r="R21" s="1078"/>
      <c r="S21" s="1079"/>
    </row>
    <row r="22" spans="1:19" ht="16.5" customHeight="1" x14ac:dyDescent="0.2">
      <c r="A22" s="1074"/>
      <c r="B22" s="1075"/>
      <c r="C22" s="1076"/>
      <c r="D22" s="1031"/>
      <c r="E22" s="1031"/>
      <c r="F22" s="1073"/>
      <c r="G22" s="1078"/>
      <c r="H22" s="1078"/>
      <c r="I22" s="1078"/>
      <c r="J22" s="1078"/>
      <c r="K22" s="1078"/>
      <c r="L22" s="1078"/>
      <c r="M22" s="1078"/>
      <c r="N22" s="1078"/>
      <c r="O22" s="1078"/>
      <c r="P22" s="1078"/>
      <c r="Q22" s="1078"/>
      <c r="R22" s="1078"/>
      <c r="S22" s="1079"/>
    </row>
    <row r="23" spans="1:19" ht="16.5" customHeight="1" x14ac:dyDescent="0.2">
      <c r="A23" s="1074"/>
      <c r="B23" s="1075"/>
      <c r="C23" s="1076"/>
      <c r="D23" s="1031" t="s">
        <v>383</v>
      </c>
      <c r="E23" s="1031"/>
      <c r="F23" s="1073"/>
      <c r="G23" s="283"/>
      <c r="H23" s="243"/>
      <c r="I23" s="283" t="s">
        <v>135</v>
      </c>
      <c r="J23" s="243"/>
      <c r="K23" s="283" t="s">
        <v>136</v>
      </c>
      <c r="L23" s="283" t="s">
        <v>381</v>
      </c>
      <c r="M23" s="243"/>
      <c r="N23" s="283" t="s">
        <v>135</v>
      </c>
      <c r="O23" s="243"/>
      <c r="P23" s="283" t="s">
        <v>136</v>
      </c>
      <c r="Q23" s="283"/>
      <c r="R23" s="283"/>
      <c r="S23" s="284"/>
    </row>
    <row r="24" spans="1:19" ht="16.5" customHeight="1" x14ac:dyDescent="0.2">
      <c r="A24" s="1074"/>
      <c r="B24" s="1075"/>
      <c r="C24" s="1076"/>
      <c r="D24" s="1031"/>
      <c r="E24" s="1031"/>
      <c r="F24" s="1073"/>
      <c r="G24" s="1078" t="s">
        <v>377</v>
      </c>
      <c r="H24" s="1078"/>
      <c r="I24" s="1078"/>
      <c r="J24" s="1078"/>
      <c r="K24" s="1078"/>
      <c r="L24" s="1078"/>
      <c r="M24" s="1078"/>
      <c r="N24" s="1078"/>
      <c r="O24" s="1078"/>
      <c r="P24" s="1078"/>
      <c r="Q24" s="1078"/>
      <c r="R24" s="1078"/>
      <c r="S24" s="1079"/>
    </row>
    <row r="25" spans="1:19" ht="16.5" customHeight="1" thickBot="1" x14ac:dyDescent="0.25">
      <c r="A25" s="1077"/>
      <c r="B25" s="798"/>
      <c r="C25" s="799"/>
      <c r="D25" s="1035"/>
      <c r="E25" s="1035"/>
      <c r="F25" s="1080"/>
      <c r="G25" s="1081"/>
      <c r="H25" s="1081"/>
      <c r="I25" s="1081"/>
      <c r="J25" s="1081"/>
      <c r="K25" s="1081"/>
      <c r="L25" s="1081"/>
      <c r="M25" s="1081"/>
      <c r="N25" s="1081"/>
      <c r="O25" s="1081"/>
      <c r="P25" s="1081"/>
      <c r="Q25" s="1081"/>
      <c r="R25" s="1081"/>
      <c r="S25" s="1082"/>
    </row>
    <row r="26" spans="1:19" ht="16.5" customHeight="1" x14ac:dyDescent="0.2">
      <c r="A26" s="1100" t="s">
        <v>384</v>
      </c>
      <c r="B26" s="1101"/>
      <c r="C26" s="1101"/>
      <c r="D26" s="1101" t="s">
        <v>385</v>
      </c>
      <c r="E26" s="1101"/>
      <c r="F26" s="1101"/>
      <c r="G26" s="1044" t="s">
        <v>327</v>
      </c>
      <c r="H26" s="1044"/>
      <c r="I26" s="1044"/>
      <c r="J26" s="1044"/>
      <c r="K26" s="1044"/>
      <c r="L26" s="1044"/>
      <c r="M26" s="1044"/>
      <c r="N26" s="1044"/>
      <c r="O26" s="1044"/>
      <c r="P26" s="1044"/>
      <c r="Q26" s="1044"/>
      <c r="R26" s="1064" t="s">
        <v>328</v>
      </c>
      <c r="S26" s="1065"/>
    </row>
    <row r="27" spans="1:19" ht="28.5" customHeight="1" x14ac:dyDescent="0.2">
      <c r="A27" s="1102"/>
      <c r="B27" s="1103"/>
      <c r="C27" s="1103"/>
      <c r="D27" s="1103"/>
      <c r="E27" s="1103"/>
      <c r="F27" s="1103"/>
      <c r="G27" s="1090" t="s">
        <v>386</v>
      </c>
      <c r="H27" s="1091"/>
      <c r="I27" s="1091"/>
      <c r="J27" s="1091"/>
      <c r="K27" s="1091"/>
      <c r="L27" s="1091"/>
      <c r="M27" s="1091"/>
      <c r="N27" s="1091"/>
      <c r="O27" s="1091"/>
      <c r="P27" s="1091"/>
      <c r="Q27" s="1092"/>
      <c r="R27" s="1093"/>
      <c r="S27" s="1094"/>
    </row>
    <row r="28" spans="1:19" ht="56.25" customHeight="1" thickBot="1" x14ac:dyDescent="0.25">
      <c r="A28" s="1062"/>
      <c r="B28" s="1063"/>
      <c r="C28" s="1063"/>
      <c r="D28" s="1063" t="s">
        <v>387</v>
      </c>
      <c r="E28" s="1063"/>
      <c r="F28" s="1063"/>
      <c r="G28" s="1095"/>
      <c r="H28" s="1095"/>
      <c r="I28" s="1095"/>
      <c r="J28" s="1095"/>
      <c r="K28" s="1095"/>
      <c r="L28" s="1095"/>
      <c r="M28" s="1095"/>
      <c r="N28" s="1095"/>
      <c r="O28" s="1095"/>
      <c r="P28" s="1095"/>
      <c r="Q28" s="1095"/>
      <c r="R28" s="1095"/>
      <c r="S28" s="1096"/>
    </row>
    <row r="29" spans="1:19" ht="16.5" customHeight="1" x14ac:dyDescent="0.2">
      <c r="A29" s="285"/>
      <c r="B29" s="285"/>
      <c r="C29" s="285"/>
      <c r="D29" s="285"/>
      <c r="E29" s="285"/>
      <c r="F29" s="285"/>
      <c r="G29" s="286"/>
      <c r="H29" s="286"/>
      <c r="I29" s="286"/>
      <c r="J29" s="286"/>
      <c r="K29" s="286"/>
      <c r="L29" s="286"/>
      <c r="M29" s="286"/>
      <c r="N29" s="286"/>
      <c r="O29" s="286"/>
      <c r="P29" s="286"/>
      <c r="Q29" s="286"/>
      <c r="R29" s="287"/>
      <c r="S29" s="287"/>
    </row>
    <row r="30" spans="1:19" ht="16.5" customHeight="1" thickBot="1" x14ac:dyDescent="0.25">
      <c r="A30" t="s">
        <v>429</v>
      </c>
    </row>
    <row r="31" spans="1:19" ht="16.5" customHeight="1" x14ac:dyDescent="0.2">
      <c r="A31" s="552" t="s">
        <v>388</v>
      </c>
      <c r="B31" s="553"/>
      <c r="C31" s="553"/>
      <c r="D31" s="553"/>
      <c r="E31" s="553"/>
      <c r="F31" s="553"/>
      <c r="G31" s="553"/>
      <c r="H31" s="553"/>
      <c r="I31" s="553"/>
      <c r="J31" s="553"/>
      <c r="K31" s="553"/>
      <c r="L31" s="553"/>
      <c r="M31" s="553"/>
      <c r="N31" s="553"/>
      <c r="O31" s="553"/>
      <c r="P31" s="554"/>
    </row>
    <row r="32" spans="1:19" ht="16.5" customHeight="1" thickBot="1" x14ac:dyDescent="0.25">
      <c r="A32" s="745" t="s">
        <v>430</v>
      </c>
      <c r="B32" s="746"/>
      <c r="C32" s="746"/>
      <c r="D32" s="746"/>
      <c r="E32" s="746"/>
      <c r="F32" s="746"/>
      <c r="G32" s="746"/>
      <c r="H32" s="746"/>
      <c r="I32" s="746"/>
      <c r="J32" s="746"/>
      <c r="K32" s="746"/>
      <c r="L32" s="746"/>
      <c r="M32" s="746"/>
      <c r="N32" s="746"/>
      <c r="O32" s="746"/>
      <c r="P32" s="1025"/>
    </row>
    <row r="33" spans="1:22" x14ac:dyDescent="0.2">
      <c r="A33" s="288" t="s">
        <v>389</v>
      </c>
      <c r="B33" s="244"/>
      <c r="C33" s="330" t="s">
        <v>390</v>
      </c>
      <c r="D33" s="1026" t="s">
        <v>391</v>
      </c>
      <c r="E33" s="1027"/>
      <c r="F33" s="1027"/>
      <c r="G33" s="1027"/>
      <c r="H33" s="1027"/>
      <c r="I33" s="1027"/>
      <c r="J33" s="1027"/>
      <c r="K33" s="1027"/>
      <c r="L33" s="1027"/>
      <c r="M33" s="1027"/>
      <c r="N33" s="1027"/>
      <c r="O33" s="1027"/>
      <c r="P33" s="1028"/>
    </row>
    <row r="34" spans="1:22" x14ac:dyDescent="0.2">
      <c r="A34" s="323" t="s">
        <v>389</v>
      </c>
      <c r="B34" s="245"/>
      <c r="C34" s="329" t="s">
        <v>390</v>
      </c>
      <c r="D34" s="1029" t="s">
        <v>392</v>
      </c>
      <c r="E34" s="877"/>
      <c r="F34" s="877"/>
      <c r="G34" s="877"/>
      <c r="H34" s="877"/>
      <c r="I34" s="877"/>
      <c r="J34" s="877"/>
      <c r="K34" s="877"/>
      <c r="L34" s="877"/>
      <c r="M34" s="877"/>
      <c r="N34" s="877"/>
      <c r="O34" s="877"/>
      <c r="P34" s="878"/>
    </row>
    <row r="35" spans="1:22" x14ac:dyDescent="0.2">
      <c r="A35" s="323" t="s">
        <v>389</v>
      </c>
      <c r="B35" s="245"/>
      <c r="C35" s="329" t="s">
        <v>390</v>
      </c>
      <c r="D35" s="1029" t="s">
        <v>393</v>
      </c>
      <c r="E35" s="877"/>
      <c r="F35" s="877"/>
      <c r="G35" s="877"/>
      <c r="H35" s="877"/>
      <c r="I35" s="877"/>
      <c r="J35" s="877"/>
      <c r="K35" s="877"/>
      <c r="L35" s="877"/>
      <c r="M35" s="877"/>
      <c r="N35" s="877"/>
      <c r="O35" s="877"/>
      <c r="P35" s="878"/>
    </row>
    <row r="36" spans="1:22" x14ac:dyDescent="0.2">
      <c r="A36" s="323" t="s">
        <v>389</v>
      </c>
      <c r="B36" s="245"/>
      <c r="C36" s="329" t="s">
        <v>390</v>
      </c>
      <c r="D36" s="1029" t="s">
        <v>394</v>
      </c>
      <c r="E36" s="877"/>
      <c r="F36" s="877"/>
      <c r="G36" s="877"/>
      <c r="H36" s="877"/>
      <c r="I36" s="877"/>
      <c r="J36" s="877"/>
      <c r="K36" s="877"/>
      <c r="L36" s="877"/>
      <c r="M36" s="877"/>
      <c r="N36" s="877"/>
      <c r="O36" s="877"/>
      <c r="P36" s="878"/>
    </row>
    <row r="37" spans="1:22" ht="30" customHeight="1" x14ac:dyDescent="0.2">
      <c r="A37" s="323" t="s">
        <v>389</v>
      </c>
      <c r="B37" s="245"/>
      <c r="C37" s="329" t="s">
        <v>390</v>
      </c>
      <c r="D37" s="1029" t="s">
        <v>395</v>
      </c>
      <c r="E37" s="877"/>
      <c r="F37" s="877"/>
      <c r="G37" s="877"/>
      <c r="H37" s="877"/>
      <c r="I37" s="877"/>
      <c r="J37" s="877"/>
      <c r="K37" s="877"/>
      <c r="L37" s="877"/>
      <c r="M37" s="877"/>
      <c r="N37" s="877"/>
      <c r="O37" s="877"/>
      <c r="P37" s="878"/>
    </row>
    <row r="38" spans="1:22" x14ac:dyDescent="0.2">
      <c r="A38" s="323" t="s">
        <v>389</v>
      </c>
      <c r="B38" s="245"/>
      <c r="C38" s="329" t="s">
        <v>390</v>
      </c>
      <c r="D38" s="1029" t="s">
        <v>396</v>
      </c>
      <c r="E38" s="877"/>
      <c r="F38" s="877"/>
      <c r="G38" s="877"/>
      <c r="H38" s="877"/>
      <c r="I38" s="877"/>
      <c r="J38" s="877"/>
      <c r="K38" s="877"/>
      <c r="L38" s="877"/>
      <c r="M38" s="877"/>
      <c r="N38" s="877"/>
      <c r="O38" s="877"/>
      <c r="P38" s="878"/>
    </row>
    <row r="39" spans="1:22" ht="30" customHeight="1" x14ac:dyDescent="0.2">
      <c r="A39" s="323" t="s">
        <v>389</v>
      </c>
      <c r="B39" s="245"/>
      <c r="C39" s="329" t="s">
        <v>390</v>
      </c>
      <c r="D39" s="1029" t="s">
        <v>397</v>
      </c>
      <c r="E39" s="877"/>
      <c r="F39" s="877"/>
      <c r="G39" s="877"/>
      <c r="H39" s="877"/>
      <c r="I39" s="877"/>
      <c r="J39" s="877"/>
      <c r="K39" s="877"/>
      <c r="L39" s="877"/>
      <c r="M39" s="877"/>
      <c r="N39" s="877"/>
      <c r="O39" s="877"/>
      <c r="P39" s="878"/>
    </row>
    <row r="40" spans="1:22" x14ac:dyDescent="0.2">
      <c r="A40" s="323" t="s">
        <v>389</v>
      </c>
      <c r="B40" s="245"/>
      <c r="C40" s="329" t="s">
        <v>390</v>
      </c>
      <c r="D40" s="1029" t="s">
        <v>398</v>
      </c>
      <c r="E40" s="877"/>
      <c r="F40" s="877"/>
      <c r="G40" s="877"/>
      <c r="H40" s="877"/>
      <c r="I40" s="877"/>
      <c r="J40" s="877"/>
      <c r="K40" s="877"/>
      <c r="L40" s="877"/>
      <c r="M40" s="877"/>
      <c r="N40" s="877"/>
      <c r="O40" s="877"/>
      <c r="P40" s="878"/>
    </row>
    <row r="41" spans="1:22" x14ac:dyDescent="0.2">
      <c r="A41" s="323" t="s">
        <v>389</v>
      </c>
      <c r="B41" s="245"/>
      <c r="C41" s="329" t="s">
        <v>390</v>
      </c>
      <c r="D41" s="1029" t="s">
        <v>399</v>
      </c>
      <c r="E41" s="877"/>
      <c r="F41" s="877"/>
      <c r="G41" s="877"/>
      <c r="H41" s="877"/>
      <c r="I41" s="877"/>
      <c r="J41" s="877"/>
      <c r="K41" s="877"/>
      <c r="L41" s="877"/>
      <c r="M41" s="877"/>
      <c r="N41" s="877"/>
      <c r="O41" s="877"/>
      <c r="P41" s="878"/>
    </row>
    <row r="42" spans="1:22" x14ac:dyDescent="0.2">
      <c r="A42" s="323" t="s">
        <v>389</v>
      </c>
      <c r="B42" s="245"/>
      <c r="C42" s="329" t="s">
        <v>390</v>
      </c>
      <c r="D42" s="1029" t="s">
        <v>400</v>
      </c>
      <c r="E42" s="877"/>
      <c r="F42" s="877"/>
      <c r="G42" s="877"/>
      <c r="H42" s="877"/>
      <c r="I42" s="877"/>
      <c r="J42" s="877"/>
      <c r="K42" s="877"/>
      <c r="L42" s="877"/>
      <c r="M42" s="877"/>
      <c r="N42" s="877"/>
      <c r="O42" s="877"/>
      <c r="P42" s="878"/>
    </row>
    <row r="43" spans="1:22" ht="13.5" thickBot="1" x14ac:dyDescent="0.25">
      <c r="A43" s="335" t="s">
        <v>389</v>
      </c>
      <c r="B43" s="246"/>
      <c r="C43" s="332" t="s">
        <v>390</v>
      </c>
      <c r="D43" s="1097" t="s">
        <v>401</v>
      </c>
      <c r="E43" s="1098"/>
      <c r="F43" s="1098"/>
      <c r="G43" s="1098"/>
      <c r="H43" s="1098"/>
      <c r="I43" s="1098"/>
      <c r="J43" s="1098"/>
      <c r="K43" s="1098"/>
      <c r="L43" s="1098"/>
      <c r="M43" s="1098"/>
      <c r="N43" s="1098"/>
      <c r="O43" s="1098"/>
      <c r="P43" s="1099"/>
    </row>
    <row r="44" spans="1:22" ht="16.5" customHeight="1" x14ac:dyDescent="0.2">
      <c r="A44" s="1068" t="s">
        <v>431</v>
      </c>
      <c r="B44" s="1068"/>
      <c r="C44" s="1068"/>
      <c r="D44" s="1068"/>
      <c r="E44" s="1068"/>
      <c r="F44" s="1068"/>
      <c r="G44" s="1068"/>
      <c r="H44" s="1068"/>
      <c r="I44" s="1068"/>
      <c r="J44" s="1068"/>
      <c r="K44" s="1068"/>
      <c r="L44" s="1068"/>
      <c r="M44" s="1068"/>
      <c r="N44" s="1068"/>
      <c r="O44" s="1068"/>
      <c r="P44" s="1068"/>
      <c r="Q44" s="1068"/>
      <c r="R44" s="1068"/>
      <c r="S44" s="1068"/>
      <c r="T44" s="1068"/>
      <c r="U44" s="1068"/>
      <c r="V44" s="1068"/>
    </row>
    <row r="45" spans="1:22" ht="16.5" customHeight="1" x14ac:dyDescent="0.2"/>
    <row r="46" spans="1:22" ht="16.5" customHeight="1" thickBot="1" x14ac:dyDescent="0.25">
      <c r="A46" t="s">
        <v>402</v>
      </c>
    </row>
    <row r="47" spans="1:22" ht="59.25" customHeight="1" thickBot="1" x14ac:dyDescent="0.25">
      <c r="A47" s="1022"/>
      <c r="B47" s="1023"/>
      <c r="C47" s="1023"/>
      <c r="D47" s="1023"/>
      <c r="E47" s="1023"/>
      <c r="F47" s="1023"/>
      <c r="G47" s="1023"/>
      <c r="H47" s="1023"/>
      <c r="I47" s="1023"/>
      <c r="J47" s="1023"/>
      <c r="K47" s="1023"/>
      <c r="L47" s="1023"/>
      <c r="M47" s="1023"/>
      <c r="N47" s="1023"/>
      <c r="O47" s="1023"/>
      <c r="P47" s="1023"/>
      <c r="Q47" s="1023"/>
      <c r="R47" s="1023"/>
      <c r="S47" s="1023"/>
      <c r="T47" s="1023"/>
      <c r="U47" s="1023"/>
      <c r="V47" s="1024"/>
    </row>
    <row r="48" spans="1:22" ht="16.5" customHeight="1" x14ac:dyDescent="0.2"/>
    <row r="49" spans="1:22" ht="16.5" customHeight="1" thickBot="1" x14ac:dyDescent="0.25">
      <c r="A49" t="s">
        <v>403</v>
      </c>
    </row>
    <row r="50" spans="1:22" ht="16.5" customHeight="1" x14ac:dyDescent="0.2">
      <c r="A50" s="1043" t="s">
        <v>404</v>
      </c>
      <c r="B50" s="1044"/>
      <c r="C50" s="1044"/>
      <c r="D50" s="1044"/>
      <c r="E50" s="1044" t="s">
        <v>405</v>
      </c>
      <c r="F50" s="1044"/>
      <c r="G50" s="1044"/>
      <c r="H50" s="1044"/>
      <c r="I50" s="1044"/>
      <c r="J50" s="1044"/>
      <c r="K50" s="1044"/>
      <c r="L50" s="1044" t="s">
        <v>406</v>
      </c>
      <c r="M50" s="1044"/>
      <c r="N50" s="1044"/>
      <c r="O50" s="1044"/>
      <c r="P50" s="1044"/>
      <c r="Q50" s="1044"/>
      <c r="R50" s="1044"/>
      <c r="S50" s="1044"/>
      <c r="T50" s="1044"/>
      <c r="U50" s="1044"/>
      <c r="V50" s="1069"/>
    </row>
    <row r="51" spans="1:22" ht="16.5" customHeight="1" x14ac:dyDescent="0.2">
      <c r="A51" s="1045" t="s">
        <v>407</v>
      </c>
      <c r="B51" s="1046"/>
      <c r="C51" s="1046"/>
      <c r="D51" s="1046"/>
      <c r="E51" s="1056"/>
      <c r="F51" s="1056"/>
      <c r="G51" s="1056"/>
      <c r="H51" s="1056"/>
      <c r="I51" s="1056"/>
      <c r="J51" s="1056"/>
      <c r="K51" s="1056"/>
      <c r="L51" s="1032"/>
      <c r="M51" s="1032"/>
      <c r="N51" s="1032"/>
      <c r="O51" s="1032"/>
      <c r="P51" s="1032"/>
      <c r="Q51" s="1032"/>
      <c r="R51" s="1032"/>
      <c r="S51" s="1032"/>
      <c r="T51" s="1032"/>
      <c r="U51" s="1032"/>
      <c r="V51" s="1033"/>
    </row>
    <row r="52" spans="1:22" ht="16.5" customHeight="1" x14ac:dyDescent="0.2">
      <c r="A52" s="1045" t="s">
        <v>408</v>
      </c>
      <c r="B52" s="1046"/>
      <c r="C52" s="1046"/>
      <c r="D52" s="1046"/>
      <c r="E52" s="1056"/>
      <c r="F52" s="1056"/>
      <c r="G52" s="1056"/>
      <c r="H52" s="1056"/>
      <c r="I52" s="1056"/>
      <c r="J52" s="1056"/>
      <c r="K52" s="1056"/>
      <c r="L52" s="1032"/>
      <c r="M52" s="1032"/>
      <c r="N52" s="1032"/>
      <c r="O52" s="1032"/>
      <c r="P52" s="1032"/>
      <c r="Q52" s="1032"/>
      <c r="R52" s="1032"/>
      <c r="S52" s="1032"/>
      <c r="T52" s="1032"/>
      <c r="U52" s="1032"/>
      <c r="V52" s="1033"/>
    </row>
    <row r="53" spans="1:22" ht="16.5" customHeight="1" thickBot="1" x14ac:dyDescent="0.25">
      <c r="A53" s="1042" t="s">
        <v>409</v>
      </c>
      <c r="B53" s="870"/>
      <c r="C53" s="870"/>
      <c r="D53" s="870"/>
      <c r="E53" s="1060"/>
      <c r="F53" s="1060"/>
      <c r="G53" s="1060"/>
      <c r="H53" s="1060"/>
      <c r="I53" s="1060"/>
      <c r="J53" s="1060"/>
      <c r="K53" s="1060"/>
      <c r="L53" s="1036"/>
      <c r="M53" s="1036"/>
      <c r="N53" s="1036"/>
      <c r="O53" s="1036"/>
      <c r="P53" s="1036"/>
      <c r="Q53" s="1036"/>
      <c r="R53" s="1036"/>
      <c r="S53" s="1036"/>
      <c r="T53" s="1036"/>
      <c r="U53" s="1036"/>
      <c r="V53" s="1037"/>
    </row>
    <row r="54" spans="1:22" ht="16.5" customHeight="1" x14ac:dyDescent="0.2"/>
    <row r="55" spans="1:22" ht="16.5" customHeight="1" thickBot="1" x14ac:dyDescent="0.25">
      <c r="A55" t="s">
        <v>410</v>
      </c>
    </row>
    <row r="56" spans="1:22" ht="16.5" customHeight="1" x14ac:dyDescent="0.2">
      <c r="A56" s="1043" t="s">
        <v>327</v>
      </c>
      <c r="B56" s="1044"/>
      <c r="C56" s="1044"/>
      <c r="D56" s="1044"/>
      <c r="E56" s="1044"/>
      <c r="F56" s="1044"/>
      <c r="G56" s="1044"/>
      <c r="H56" s="1044"/>
      <c r="I56" s="1044"/>
      <c r="J56" s="1044"/>
      <c r="K56" s="1044"/>
      <c r="L56" s="1044"/>
      <c r="M56" s="1044"/>
      <c r="N56" s="1044"/>
      <c r="O56" s="1044"/>
      <c r="P56" s="1044"/>
      <c r="Q56" s="1044"/>
      <c r="R56" s="1044"/>
      <c r="S56" s="1044"/>
      <c r="T56" s="1044"/>
      <c r="U56" s="1064" t="s">
        <v>328</v>
      </c>
      <c r="V56" s="1065"/>
    </row>
    <row r="57" spans="1:22" ht="30" customHeight="1" x14ac:dyDescent="0.2">
      <c r="A57" s="1054" t="s">
        <v>411</v>
      </c>
      <c r="B57" s="1055"/>
      <c r="C57" s="1055"/>
      <c r="D57" s="1055"/>
      <c r="E57" s="1055"/>
      <c r="F57" s="1055"/>
      <c r="G57" s="1055"/>
      <c r="H57" s="1055"/>
      <c r="I57" s="1055"/>
      <c r="J57" s="1055"/>
      <c r="K57" s="1055"/>
      <c r="L57" s="1055"/>
      <c r="M57" s="1055"/>
      <c r="N57" s="1055"/>
      <c r="O57" s="1055"/>
      <c r="P57" s="1055"/>
      <c r="Q57" s="1055"/>
      <c r="R57" s="1055"/>
      <c r="S57" s="1055"/>
      <c r="T57" s="1055"/>
      <c r="U57" s="1056"/>
      <c r="V57" s="1057"/>
    </row>
    <row r="58" spans="1:22" ht="30" customHeight="1" x14ac:dyDescent="0.2">
      <c r="A58" s="1054" t="s">
        <v>447</v>
      </c>
      <c r="B58" s="1055"/>
      <c r="C58" s="1055"/>
      <c r="D58" s="1055"/>
      <c r="E58" s="1055"/>
      <c r="F58" s="1055"/>
      <c r="G58" s="1055"/>
      <c r="H58" s="1055"/>
      <c r="I58" s="1055"/>
      <c r="J58" s="1055"/>
      <c r="K58" s="1055"/>
      <c r="L58" s="1055"/>
      <c r="M58" s="1055"/>
      <c r="N58" s="1055"/>
      <c r="O58" s="1055"/>
      <c r="P58" s="1055"/>
      <c r="Q58" s="1055"/>
      <c r="R58" s="1055"/>
      <c r="S58" s="1055"/>
      <c r="T58" s="1055"/>
      <c r="U58" s="1056"/>
      <c r="V58" s="1057"/>
    </row>
    <row r="59" spans="1:22" ht="30" customHeight="1" x14ac:dyDescent="0.2">
      <c r="A59" s="1054" t="s">
        <v>412</v>
      </c>
      <c r="B59" s="1055"/>
      <c r="C59" s="1055"/>
      <c r="D59" s="1055"/>
      <c r="E59" s="1055"/>
      <c r="F59" s="1055"/>
      <c r="G59" s="1055"/>
      <c r="H59" s="1055"/>
      <c r="I59" s="1055"/>
      <c r="J59" s="1055"/>
      <c r="K59" s="1055"/>
      <c r="L59" s="1055"/>
      <c r="M59" s="1055"/>
      <c r="N59" s="1055"/>
      <c r="O59" s="1055"/>
      <c r="P59" s="1055"/>
      <c r="Q59" s="1055"/>
      <c r="R59" s="1055"/>
      <c r="S59" s="1055"/>
      <c r="T59" s="1055"/>
      <c r="U59" s="1056"/>
      <c r="V59" s="1057"/>
    </row>
    <row r="60" spans="1:22" ht="30" customHeight="1" x14ac:dyDescent="0.2">
      <c r="A60" s="1054" t="s">
        <v>413</v>
      </c>
      <c r="B60" s="1055"/>
      <c r="C60" s="1055"/>
      <c r="D60" s="1055"/>
      <c r="E60" s="1055"/>
      <c r="F60" s="1055"/>
      <c r="G60" s="1055"/>
      <c r="H60" s="1055"/>
      <c r="I60" s="1055"/>
      <c r="J60" s="1055"/>
      <c r="K60" s="1055"/>
      <c r="L60" s="1055"/>
      <c r="M60" s="1055"/>
      <c r="N60" s="1055"/>
      <c r="O60" s="1055"/>
      <c r="P60" s="1055"/>
      <c r="Q60" s="1055"/>
      <c r="R60" s="1055"/>
      <c r="S60" s="1055"/>
      <c r="T60" s="1055"/>
      <c r="U60" s="1056"/>
      <c r="V60" s="1057"/>
    </row>
    <row r="61" spans="1:22" ht="30" customHeight="1" x14ac:dyDescent="0.2">
      <c r="A61" s="1054" t="s">
        <v>414</v>
      </c>
      <c r="B61" s="1055"/>
      <c r="C61" s="1055"/>
      <c r="D61" s="1055"/>
      <c r="E61" s="1055"/>
      <c r="F61" s="1055"/>
      <c r="G61" s="1055"/>
      <c r="H61" s="1055"/>
      <c r="I61" s="1055"/>
      <c r="J61" s="1055"/>
      <c r="K61" s="1055"/>
      <c r="L61" s="1055"/>
      <c r="M61" s="1055"/>
      <c r="N61" s="1055"/>
      <c r="O61" s="1055"/>
      <c r="P61" s="1055"/>
      <c r="Q61" s="1055"/>
      <c r="R61" s="1055"/>
      <c r="S61" s="1055"/>
      <c r="T61" s="1055"/>
      <c r="U61" s="1056"/>
      <c r="V61" s="1057"/>
    </row>
    <row r="62" spans="1:22" ht="57" customHeight="1" thickBot="1" x14ac:dyDescent="0.25">
      <c r="A62" s="1062" t="s">
        <v>387</v>
      </c>
      <c r="B62" s="1063"/>
      <c r="C62" s="1063"/>
      <c r="D62" s="1036"/>
      <c r="E62" s="1036"/>
      <c r="F62" s="1036"/>
      <c r="G62" s="1036"/>
      <c r="H62" s="1036"/>
      <c r="I62" s="1036"/>
      <c r="J62" s="1036"/>
      <c r="K62" s="1036"/>
      <c r="L62" s="1036"/>
      <c r="M62" s="1036"/>
      <c r="N62" s="1036"/>
      <c r="O62" s="1036"/>
      <c r="P62" s="1036"/>
      <c r="Q62" s="1036"/>
      <c r="R62" s="1036"/>
      <c r="S62" s="1036"/>
      <c r="T62" s="1036"/>
      <c r="U62" s="1036"/>
      <c r="V62" s="1037"/>
    </row>
    <row r="63" spans="1:22" ht="16.5" customHeight="1" x14ac:dyDescent="0.2"/>
    <row r="64" spans="1:22" ht="16.5" customHeight="1" x14ac:dyDescent="0.2">
      <c r="A64" t="s">
        <v>415</v>
      </c>
    </row>
    <row r="65" spans="1:19" ht="16.5" customHeight="1" thickBot="1" x14ac:dyDescent="0.25">
      <c r="A65" t="s">
        <v>435</v>
      </c>
    </row>
    <row r="66" spans="1:19" ht="16.5" customHeight="1" x14ac:dyDescent="0.2">
      <c r="A66" s="1043" t="s">
        <v>416</v>
      </c>
      <c r="B66" s="1044"/>
      <c r="C66" s="1044"/>
      <c r="D66" s="1044"/>
      <c r="E66" s="1040"/>
      <c r="F66" s="1040"/>
      <c r="G66" s="1040"/>
      <c r="H66" s="1040"/>
      <c r="I66" s="1040"/>
      <c r="J66" s="1040"/>
      <c r="K66" s="1040"/>
      <c r="L66" s="1040"/>
      <c r="M66" s="1040"/>
      <c r="N66" s="1040"/>
      <c r="O66" s="1041"/>
    </row>
    <row r="67" spans="1:19" ht="16.5" customHeight="1" thickBot="1" x14ac:dyDescent="0.25">
      <c r="A67" s="1042" t="s">
        <v>417</v>
      </c>
      <c r="B67" s="870"/>
      <c r="C67" s="870"/>
      <c r="D67" s="870"/>
      <c r="E67" s="1036"/>
      <c r="F67" s="1036"/>
      <c r="G67" s="1036"/>
      <c r="H67" s="1036"/>
      <c r="I67" s="1036"/>
      <c r="J67" s="1036"/>
      <c r="K67" s="1036"/>
      <c r="L67" s="1036"/>
      <c r="M67" s="1036"/>
      <c r="N67" s="1036"/>
      <c r="O67" s="1037"/>
    </row>
    <row r="68" spans="1:19" ht="16.5" customHeight="1" x14ac:dyDescent="0.2"/>
    <row r="69" spans="1:19" ht="16.5" customHeight="1" thickBot="1" x14ac:dyDescent="0.25">
      <c r="A69" t="s">
        <v>436</v>
      </c>
    </row>
    <row r="70" spans="1:19" ht="16.5" customHeight="1" x14ac:dyDescent="0.2">
      <c r="A70" s="1043" t="s">
        <v>437</v>
      </c>
      <c r="B70" s="1044"/>
      <c r="C70" s="1044"/>
      <c r="D70" s="1044"/>
      <c r="E70" s="1044"/>
      <c r="F70" s="1044"/>
      <c r="G70" s="1044"/>
      <c r="H70" s="1044"/>
      <c r="I70" s="1044"/>
      <c r="J70" s="1044"/>
      <c r="K70" s="1044"/>
      <c r="L70" s="1044"/>
      <c r="M70" s="1044"/>
      <c r="N70" s="1064" t="s">
        <v>328</v>
      </c>
      <c r="O70" s="1065"/>
    </row>
    <row r="71" spans="1:19" ht="16.5" customHeight="1" x14ac:dyDescent="0.2">
      <c r="A71" s="1066" t="s">
        <v>438</v>
      </c>
      <c r="B71" s="1067"/>
      <c r="C71" s="1067"/>
      <c r="D71" s="1067"/>
      <c r="E71" s="1067"/>
      <c r="F71" s="1067"/>
      <c r="G71" s="1067"/>
      <c r="H71" s="1067"/>
      <c r="I71" s="1067"/>
      <c r="J71" s="1067"/>
      <c r="K71" s="1067"/>
      <c r="L71" s="1067"/>
      <c r="M71" s="1067"/>
      <c r="N71" s="1056"/>
      <c r="O71" s="1057"/>
    </row>
    <row r="72" spans="1:19" ht="16.5" customHeight="1" thickBot="1" x14ac:dyDescent="0.25">
      <c r="A72" s="1058" t="s">
        <v>439</v>
      </c>
      <c r="B72" s="1059"/>
      <c r="C72" s="1059"/>
      <c r="D72" s="1059"/>
      <c r="E72" s="1059"/>
      <c r="F72" s="1059"/>
      <c r="G72" s="1059"/>
      <c r="H72" s="1059"/>
      <c r="I72" s="1059"/>
      <c r="J72" s="1059"/>
      <c r="K72" s="1059"/>
      <c r="L72" s="1059"/>
      <c r="M72" s="1059"/>
      <c r="N72" s="1060"/>
      <c r="O72" s="1061"/>
    </row>
    <row r="73" spans="1:19" ht="16.5" customHeight="1" x14ac:dyDescent="0.2"/>
    <row r="74" spans="1:19" ht="16.5" customHeight="1" thickBot="1" x14ac:dyDescent="0.25">
      <c r="A74" t="s">
        <v>440</v>
      </c>
    </row>
    <row r="75" spans="1:19" ht="16.5" customHeight="1" x14ac:dyDescent="0.2">
      <c r="A75" s="1043" t="s">
        <v>418</v>
      </c>
      <c r="B75" s="1044"/>
      <c r="C75" s="1044" t="s">
        <v>419</v>
      </c>
      <c r="D75" s="1044"/>
      <c r="E75" s="1044"/>
      <c r="F75" s="1044"/>
      <c r="G75" s="289"/>
      <c r="H75" s="242"/>
      <c r="I75" s="281" t="s">
        <v>135</v>
      </c>
      <c r="J75" s="242"/>
      <c r="K75" s="281" t="s">
        <v>135</v>
      </c>
      <c r="L75" s="242"/>
      <c r="M75" s="281" t="s">
        <v>135</v>
      </c>
      <c r="N75" s="1047"/>
      <c r="O75" s="1047"/>
      <c r="P75" s="1047"/>
      <c r="Q75" s="1047"/>
      <c r="R75" s="1047"/>
      <c r="S75" s="1048"/>
    </row>
    <row r="76" spans="1:19" ht="16.5" customHeight="1" x14ac:dyDescent="0.2">
      <c r="A76" s="1045"/>
      <c r="B76" s="1046"/>
      <c r="C76" s="1046" t="s">
        <v>420</v>
      </c>
      <c r="D76" s="1046"/>
      <c r="E76" s="1046"/>
      <c r="F76" s="1046"/>
      <c r="G76" s="290"/>
      <c r="H76" s="243"/>
      <c r="I76" s="283" t="s">
        <v>135</v>
      </c>
      <c r="J76" s="243"/>
      <c r="K76" s="283" t="s">
        <v>135</v>
      </c>
      <c r="L76" s="243"/>
      <c r="M76" s="283" t="s">
        <v>135</v>
      </c>
      <c r="N76" s="1049"/>
      <c r="O76" s="1049"/>
      <c r="P76" s="1049"/>
      <c r="Q76" s="1049"/>
      <c r="R76" s="1049"/>
      <c r="S76" s="1050"/>
    </row>
    <row r="77" spans="1:19" ht="16.5" customHeight="1" thickBot="1" x14ac:dyDescent="0.25">
      <c r="A77" s="1042" t="s">
        <v>421</v>
      </c>
      <c r="B77" s="870"/>
      <c r="C77" s="870"/>
      <c r="D77" s="870"/>
      <c r="E77" s="870"/>
      <c r="F77" s="870"/>
      <c r="G77" s="291"/>
      <c r="H77" s="247"/>
      <c r="I77" s="292" t="s">
        <v>135</v>
      </c>
      <c r="J77" s="247"/>
      <c r="K77" s="292" t="s">
        <v>135</v>
      </c>
      <c r="L77" s="247"/>
      <c r="M77" s="292" t="s">
        <v>135</v>
      </c>
      <c r="N77" s="1051"/>
      <c r="O77" s="1052"/>
      <c r="P77" s="1052"/>
      <c r="Q77" s="1052"/>
      <c r="R77" s="1052"/>
      <c r="S77" s="1053"/>
    </row>
    <row r="78" spans="1:19" ht="16.5" customHeight="1" x14ac:dyDescent="0.2"/>
    <row r="79" spans="1:19" ht="16.5" customHeight="1" thickBot="1" x14ac:dyDescent="0.25">
      <c r="A79" t="s">
        <v>462</v>
      </c>
    </row>
    <row r="80" spans="1:19" ht="16.5" customHeight="1" x14ac:dyDescent="0.2">
      <c r="A80" s="1043" t="s">
        <v>463</v>
      </c>
      <c r="B80" s="1044"/>
      <c r="C80" s="1044"/>
      <c r="D80" s="1044"/>
      <c r="E80" s="1044"/>
      <c r="F80" s="1083"/>
      <c r="G80" s="1083"/>
      <c r="H80" s="1044" t="s">
        <v>464</v>
      </c>
      <c r="I80" s="1044"/>
      <c r="J80" s="1044"/>
      <c r="K80" s="1083"/>
      <c r="L80" s="1083"/>
      <c r="M80" s="1044" t="s">
        <v>465</v>
      </c>
      <c r="N80" s="1044"/>
      <c r="O80" s="1044"/>
      <c r="P80" s="1083"/>
      <c r="Q80" s="1083"/>
      <c r="R80" s="259" t="s">
        <v>469</v>
      </c>
    </row>
    <row r="81" spans="1:22" ht="16.5" customHeight="1" x14ac:dyDescent="0.2">
      <c r="A81" s="1104" t="s">
        <v>470</v>
      </c>
      <c r="B81" s="257"/>
      <c r="C81" s="1046" t="s">
        <v>466</v>
      </c>
      <c r="D81" s="1046"/>
      <c r="E81" s="1046"/>
      <c r="F81" s="1046"/>
      <c r="G81" s="1046"/>
      <c r="H81" s="1046"/>
      <c r="I81" s="1046"/>
      <c r="J81" s="1046" t="s">
        <v>467</v>
      </c>
      <c r="K81" s="1046"/>
      <c r="L81" s="1046"/>
      <c r="M81" s="1046"/>
      <c r="N81" s="1046"/>
      <c r="O81" s="1046" t="s">
        <v>468</v>
      </c>
      <c r="P81" s="1046"/>
      <c r="Q81" s="1046"/>
      <c r="R81" s="1106"/>
      <c r="S81" s="337"/>
    </row>
    <row r="82" spans="1:22" ht="16.5" customHeight="1" x14ac:dyDescent="0.2">
      <c r="A82" s="1104"/>
      <c r="B82" s="336">
        <v>1</v>
      </c>
      <c r="C82" s="1056"/>
      <c r="D82" s="1056"/>
      <c r="E82" s="1056"/>
      <c r="F82" s="1056"/>
      <c r="G82" s="1056"/>
      <c r="H82" s="1056"/>
      <c r="I82" s="1056"/>
      <c r="J82" s="1056"/>
      <c r="K82" s="1056"/>
      <c r="L82" s="1056"/>
      <c r="M82" s="1056"/>
      <c r="N82" s="1056"/>
      <c r="O82" s="1056"/>
      <c r="P82" s="1056"/>
      <c r="Q82" s="1056"/>
      <c r="R82" s="1057"/>
      <c r="S82" s="337"/>
    </row>
    <row r="83" spans="1:22" ht="16.5" customHeight="1" x14ac:dyDescent="0.2">
      <c r="A83" s="1104"/>
      <c r="B83" s="336">
        <v>2</v>
      </c>
      <c r="C83" s="1056"/>
      <c r="D83" s="1056"/>
      <c r="E83" s="1056"/>
      <c r="F83" s="1056"/>
      <c r="G83" s="1056"/>
      <c r="H83" s="1056"/>
      <c r="I83" s="1056"/>
      <c r="J83" s="1056"/>
      <c r="K83" s="1056"/>
      <c r="L83" s="1056"/>
      <c r="M83" s="1056"/>
      <c r="N83" s="1056"/>
      <c r="O83" s="1056"/>
      <c r="P83" s="1056"/>
      <c r="Q83" s="1056"/>
      <c r="R83" s="1057"/>
      <c r="S83" s="337"/>
    </row>
    <row r="84" spans="1:22" ht="16.5" customHeight="1" thickBot="1" x14ac:dyDescent="0.25">
      <c r="A84" s="1105"/>
      <c r="B84" s="333">
        <v>3</v>
      </c>
      <c r="C84" s="1060"/>
      <c r="D84" s="1060"/>
      <c r="E84" s="1060"/>
      <c r="F84" s="1060"/>
      <c r="G84" s="1060"/>
      <c r="H84" s="1060"/>
      <c r="I84" s="1060"/>
      <c r="J84" s="1060"/>
      <c r="K84" s="1060"/>
      <c r="L84" s="1060"/>
      <c r="M84" s="1060"/>
      <c r="N84" s="1060"/>
      <c r="O84" s="1060"/>
      <c r="P84" s="1060"/>
      <c r="Q84" s="1060"/>
      <c r="R84" s="1061"/>
      <c r="S84" s="337"/>
    </row>
    <row r="85" spans="1:22" ht="16.5" customHeight="1" x14ac:dyDescent="0.2"/>
    <row r="86" spans="1:22" ht="16.5" customHeight="1" thickBot="1" x14ac:dyDescent="0.25">
      <c r="A86" t="s">
        <v>471</v>
      </c>
    </row>
    <row r="87" spans="1:22" ht="59.25" customHeight="1" thickBot="1" x14ac:dyDescent="0.25">
      <c r="A87" s="1022"/>
      <c r="B87" s="1023"/>
      <c r="C87" s="1023"/>
      <c r="D87" s="1023"/>
      <c r="E87" s="1023"/>
      <c r="F87" s="1023"/>
      <c r="G87" s="1023"/>
      <c r="H87" s="1023"/>
      <c r="I87" s="1023"/>
      <c r="J87" s="1023"/>
      <c r="K87" s="1023"/>
      <c r="L87" s="1023"/>
      <c r="M87" s="1023"/>
      <c r="N87" s="1023"/>
      <c r="O87" s="1023"/>
      <c r="P87" s="1023"/>
      <c r="Q87" s="1023"/>
      <c r="R87" s="1023"/>
      <c r="S87" s="1023"/>
      <c r="T87" s="1023"/>
      <c r="U87" s="1023"/>
      <c r="V87" s="1024"/>
    </row>
    <row r="88" spans="1:22" ht="16.5" customHeight="1" x14ac:dyDescent="0.2"/>
    <row r="89" spans="1:22" ht="16.5" customHeight="1" thickBot="1" x14ac:dyDescent="0.25">
      <c r="A89" t="s">
        <v>472</v>
      </c>
    </row>
    <row r="90" spans="1:22" ht="59.25" customHeight="1" thickBot="1" x14ac:dyDescent="0.25">
      <c r="A90" s="1022"/>
      <c r="B90" s="1023"/>
      <c r="C90" s="1023"/>
      <c r="D90" s="1023"/>
      <c r="E90" s="1023"/>
      <c r="F90" s="1023"/>
      <c r="G90" s="1023"/>
      <c r="H90" s="1023"/>
      <c r="I90" s="1023"/>
      <c r="J90" s="1023"/>
      <c r="K90" s="1023"/>
      <c r="L90" s="1023"/>
      <c r="M90" s="1023"/>
      <c r="N90" s="1023"/>
      <c r="O90" s="1023"/>
      <c r="P90" s="1023"/>
      <c r="Q90" s="1023"/>
      <c r="R90" s="1023"/>
      <c r="S90" s="1023"/>
      <c r="T90" s="1023"/>
      <c r="U90" s="1023"/>
      <c r="V90" s="1024"/>
    </row>
    <row r="91" spans="1:22" ht="16.5" customHeight="1" x14ac:dyDescent="0.2"/>
    <row r="92" spans="1:22" ht="16.5" customHeight="1" thickBot="1" x14ac:dyDescent="0.25">
      <c r="A92" t="s">
        <v>473</v>
      </c>
    </row>
    <row r="93" spans="1:22" ht="59.25" customHeight="1" thickBot="1" x14ac:dyDescent="0.25">
      <c r="A93" s="1022"/>
      <c r="B93" s="1023"/>
      <c r="C93" s="1023"/>
      <c r="D93" s="1023"/>
      <c r="E93" s="1023"/>
      <c r="F93" s="1023"/>
      <c r="G93" s="1023"/>
      <c r="H93" s="1023"/>
      <c r="I93" s="1023"/>
      <c r="J93" s="1023"/>
      <c r="K93" s="1023"/>
      <c r="L93" s="1023"/>
      <c r="M93" s="1023"/>
      <c r="N93" s="1023"/>
      <c r="O93" s="1023"/>
      <c r="P93" s="1023"/>
      <c r="Q93" s="1023"/>
      <c r="R93" s="1023"/>
      <c r="S93" s="1023"/>
      <c r="T93" s="1023"/>
      <c r="U93" s="1023"/>
      <c r="V93" s="1024"/>
    </row>
    <row r="94" spans="1:22" ht="16.5" customHeight="1" x14ac:dyDescent="0.2"/>
    <row r="95" spans="1:22" ht="16.5" customHeight="1" thickBot="1" x14ac:dyDescent="0.25">
      <c r="A95" t="s">
        <v>474</v>
      </c>
    </row>
    <row r="96" spans="1:22" ht="59.25" customHeight="1" thickBot="1" x14ac:dyDescent="0.25">
      <c r="A96" s="1022"/>
      <c r="B96" s="1023"/>
      <c r="C96" s="1023"/>
      <c r="D96" s="1023"/>
      <c r="E96" s="1023"/>
      <c r="F96" s="1023"/>
      <c r="G96" s="1023"/>
      <c r="H96" s="1023"/>
      <c r="I96" s="1023"/>
      <c r="J96" s="1023"/>
      <c r="K96" s="1023"/>
      <c r="L96" s="1023"/>
      <c r="M96" s="1023"/>
      <c r="N96" s="1023"/>
      <c r="O96" s="1023"/>
      <c r="P96" s="1023"/>
      <c r="Q96" s="1023"/>
      <c r="R96" s="1023"/>
      <c r="S96" s="1023"/>
      <c r="T96" s="1023"/>
      <c r="U96" s="1023"/>
      <c r="V96" s="1024"/>
    </row>
    <row r="97" spans="1:22" ht="16.5" customHeight="1" x14ac:dyDescent="0.2"/>
    <row r="98" spans="1:22" ht="16.5" customHeight="1" thickBot="1" x14ac:dyDescent="0.25">
      <c r="A98" t="s">
        <v>475</v>
      </c>
    </row>
    <row r="99" spans="1:22" ht="16.5" customHeight="1" x14ac:dyDescent="0.2">
      <c r="A99" s="1038" t="s">
        <v>422</v>
      </c>
      <c r="B99" s="1039"/>
      <c r="C99" s="1039"/>
      <c r="D99" s="1039"/>
      <c r="E99" s="1039"/>
      <c r="F99" s="1039"/>
      <c r="G99" s="1040"/>
      <c r="H99" s="1040"/>
      <c r="I99" s="1040"/>
      <c r="J99" s="1040"/>
      <c r="K99" s="1040"/>
      <c r="L99" s="1040"/>
      <c r="M99" s="1040"/>
      <c r="N99" s="1040"/>
      <c r="O99" s="1040"/>
      <c r="P99" s="1040"/>
      <c r="Q99" s="1041"/>
    </row>
    <row r="100" spans="1:22" ht="16.5" customHeight="1" x14ac:dyDescent="0.2">
      <c r="A100" s="1030" t="s">
        <v>423</v>
      </c>
      <c r="B100" s="1031"/>
      <c r="C100" s="1031"/>
      <c r="D100" s="1031"/>
      <c r="E100" s="1031"/>
      <c r="F100" s="1031"/>
      <c r="G100" s="1032"/>
      <c r="H100" s="1032"/>
      <c r="I100" s="1032"/>
      <c r="J100" s="1032"/>
      <c r="K100" s="1032"/>
      <c r="L100" s="1032"/>
      <c r="M100" s="1032"/>
      <c r="N100" s="1032"/>
      <c r="O100" s="1032"/>
      <c r="P100" s="1032"/>
      <c r="Q100" s="1033"/>
    </row>
    <row r="101" spans="1:22" ht="16.5" customHeight="1" x14ac:dyDescent="0.2">
      <c r="A101" s="1030" t="s">
        <v>424</v>
      </c>
      <c r="B101" s="1031"/>
      <c r="C101" s="1031"/>
      <c r="D101" s="1031"/>
      <c r="E101" s="1031"/>
      <c r="F101" s="1031"/>
      <c r="G101" s="1032"/>
      <c r="H101" s="1032"/>
      <c r="I101" s="1032"/>
      <c r="J101" s="1032"/>
      <c r="K101" s="1032"/>
      <c r="L101" s="1032"/>
      <c r="M101" s="1032"/>
      <c r="N101" s="1032"/>
      <c r="O101" s="1032"/>
      <c r="P101" s="1032"/>
      <c r="Q101" s="1033"/>
    </row>
    <row r="102" spans="1:22" ht="72.75" customHeight="1" thickBot="1" x14ac:dyDescent="0.25">
      <c r="A102" s="1034" t="s">
        <v>425</v>
      </c>
      <c r="B102" s="1035"/>
      <c r="C102" s="1035"/>
      <c r="D102" s="1035"/>
      <c r="E102" s="1035"/>
      <c r="F102" s="1035"/>
      <c r="G102" s="1036"/>
      <c r="H102" s="1036"/>
      <c r="I102" s="1036"/>
      <c r="J102" s="1036"/>
      <c r="K102" s="1036"/>
      <c r="L102" s="1036"/>
      <c r="M102" s="1036"/>
      <c r="N102" s="1036"/>
      <c r="O102" s="1036"/>
      <c r="P102" s="1036"/>
      <c r="Q102" s="1037"/>
    </row>
    <row r="103" spans="1:22" ht="16.5" customHeight="1" x14ac:dyDescent="0.2"/>
    <row r="104" spans="1:22" ht="16.5" customHeight="1" thickBot="1" x14ac:dyDescent="0.25">
      <c r="A104" t="s">
        <v>476</v>
      </c>
    </row>
    <row r="105" spans="1:22" ht="59.25" customHeight="1" thickBot="1" x14ac:dyDescent="0.25">
      <c r="A105" s="1022"/>
      <c r="B105" s="1023"/>
      <c r="C105" s="1023"/>
      <c r="D105" s="1023"/>
      <c r="E105" s="1023"/>
      <c r="F105" s="1023"/>
      <c r="G105" s="1023"/>
      <c r="H105" s="1023"/>
      <c r="I105" s="1023"/>
      <c r="J105" s="1023"/>
      <c r="K105" s="1023"/>
      <c r="L105" s="1023"/>
      <c r="M105" s="1023"/>
      <c r="N105" s="1023"/>
      <c r="O105" s="1023"/>
      <c r="P105" s="1023"/>
      <c r="Q105" s="1023"/>
      <c r="R105" s="1023"/>
      <c r="S105" s="1023"/>
      <c r="T105" s="1023"/>
      <c r="U105" s="1023"/>
      <c r="V105" s="1024"/>
    </row>
    <row r="106" spans="1:22" ht="13.5" thickBot="1" x14ac:dyDescent="0.25"/>
    <row r="107" spans="1:22" x14ac:dyDescent="0.2">
      <c r="A107" t="s">
        <v>477</v>
      </c>
      <c r="H107" s="1020"/>
    </row>
    <row r="108" spans="1:22" ht="13.5" thickBot="1" x14ac:dyDescent="0.25">
      <c r="B108" t="s">
        <v>452</v>
      </c>
      <c r="H108" s="1021"/>
    </row>
    <row r="109" spans="1:22" ht="5.25" customHeight="1" thickBot="1" x14ac:dyDescent="0.25">
      <c r="H109" s="293"/>
      <c r="I109" s="293"/>
      <c r="J109" s="293"/>
      <c r="K109" s="293"/>
    </row>
    <row r="110" spans="1:22" ht="59.25" customHeight="1" thickBot="1" x14ac:dyDescent="0.25">
      <c r="A110" s="1022"/>
      <c r="B110" s="1023"/>
      <c r="C110" s="1023"/>
      <c r="D110" s="1023"/>
      <c r="E110" s="1023"/>
      <c r="F110" s="1023"/>
      <c r="G110" s="1023"/>
      <c r="H110" s="1023"/>
      <c r="I110" s="1023"/>
      <c r="J110" s="1023"/>
      <c r="K110" s="1023"/>
      <c r="L110" s="1023"/>
      <c r="M110" s="1023"/>
      <c r="N110" s="1023"/>
      <c r="O110" s="1023"/>
      <c r="P110" s="1023"/>
      <c r="Q110" s="1023"/>
      <c r="R110" s="1023"/>
      <c r="S110" s="1023"/>
      <c r="T110" s="1023"/>
      <c r="U110" s="1023"/>
      <c r="V110" s="1024"/>
    </row>
  </sheetData>
  <sheetProtection algorithmName="SHA-512" hashValue="7sRGLuVMNHDU45xNNSrbkSyFyJrXqt4vQqETbTn02yvpPb3xwwE1OKWfJ8xg1dtcf1QzkdoA9g9r0iJ1xMWR5Q==" saltValue="uAEFREV4iScYuRUrM99kLA==" spinCount="100000" sheet="1" formatCells="0" selectLockedCells="1"/>
  <mergeCells count="119">
    <mergeCell ref="A81:A84"/>
    <mergeCell ref="A87:V87"/>
    <mergeCell ref="O81:R81"/>
    <mergeCell ref="J81:N81"/>
    <mergeCell ref="J82:N82"/>
    <mergeCell ref="J83:N83"/>
    <mergeCell ref="J84:N84"/>
    <mergeCell ref="O82:R82"/>
    <mergeCell ref="O83:R83"/>
    <mergeCell ref="O84:R84"/>
    <mergeCell ref="C82:I82"/>
    <mergeCell ref="C83:I83"/>
    <mergeCell ref="C84:I84"/>
    <mergeCell ref="C81:I81"/>
    <mergeCell ref="P80:Q80"/>
    <mergeCell ref="A80:E80"/>
    <mergeCell ref="F80:G80"/>
    <mergeCell ref="H80:J80"/>
    <mergeCell ref="K80:L80"/>
    <mergeCell ref="M80:O80"/>
    <mergeCell ref="A8:F10"/>
    <mergeCell ref="G9:S10"/>
    <mergeCell ref="A11:F13"/>
    <mergeCell ref="G12:S13"/>
    <mergeCell ref="A14:F16"/>
    <mergeCell ref="G15:S16"/>
    <mergeCell ref="R26:S26"/>
    <mergeCell ref="G27:Q27"/>
    <mergeCell ref="R27:S27"/>
    <mergeCell ref="D28:F28"/>
    <mergeCell ref="G28:S28"/>
    <mergeCell ref="D42:P42"/>
    <mergeCell ref="D43:P43"/>
    <mergeCell ref="D40:P40"/>
    <mergeCell ref="D41:P41"/>
    <mergeCell ref="A26:C28"/>
    <mergeCell ref="D26:F27"/>
    <mergeCell ref="G26:Q26"/>
    <mergeCell ref="G2:I2"/>
    <mergeCell ref="J2:S2"/>
    <mergeCell ref="A5:C7"/>
    <mergeCell ref="D5:F5"/>
    <mergeCell ref="D6:F6"/>
    <mergeCell ref="D7:F7"/>
    <mergeCell ref="A17:C25"/>
    <mergeCell ref="D17:F19"/>
    <mergeCell ref="G18:S19"/>
    <mergeCell ref="D20:F22"/>
    <mergeCell ref="G21:S22"/>
    <mergeCell ref="D23:F25"/>
    <mergeCell ref="G24:S25"/>
    <mergeCell ref="A71:M71"/>
    <mergeCell ref="N71:O71"/>
    <mergeCell ref="A44:V44"/>
    <mergeCell ref="A47:V47"/>
    <mergeCell ref="A50:D50"/>
    <mergeCell ref="E50:K50"/>
    <mergeCell ref="L50:V50"/>
    <mergeCell ref="A57:T57"/>
    <mergeCell ref="U57:V57"/>
    <mergeCell ref="A51:D51"/>
    <mergeCell ref="E51:K51"/>
    <mergeCell ref="L51:V51"/>
    <mergeCell ref="A52:D52"/>
    <mergeCell ref="E52:K52"/>
    <mergeCell ref="L52:V52"/>
    <mergeCell ref="A53:D53"/>
    <mergeCell ref="E53:K53"/>
    <mergeCell ref="L53:V53"/>
    <mergeCell ref="A56:T56"/>
    <mergeCell ref="U56:V56"/>
    <mergeCell ref="N75:S75"/>
    <mergeCell ref="C76:F76"/>
    <mergeCell ref="N76:S76"/>
    <mergeCell ref="A77:F77"/>
    <mergeCell ref="N77:S77"/>
    <mergeCell ref="A90:V90"/>
    <mergeCell ref="A93:V93"/>
    <mergeCell ref="A96:V96"/>
    <mergeCell ref="A58:T58"/>
    <mergeCell ref="U58:V58"/>
    <mergeCell ref="A59:T59"/>
    <mergeCell ref="U59:V59"/>
    <mergeCell ref="A60:T60"/>
    <mergeCell ref="U60:V60"/>
    <mergeCell ref="A72:M72"/>
    <mergeCell ref="N72:O72"/>
    <mergeCell ref="A61:T61"/>
    <mergeCell ref="U61:V61"/>
    <mergeCell ref="A62:C62"/>
    <mergeCell ref="D62:V62"/>
    <mergeCell ref="A66:D66"/>
    <mergeCell ref="E66:O66"/>
    <mergeCell ref="A70:M70"/>
    <mergeCell ref="N70:O70"/>
    <mergeCell ref="H107:H108"/>
    <mergeCell ref="A110:V110"/>
    <mergeCell ref="A105:V105"/>
    <mergeCell ref="A31:P31"/>
    <mergeCell ref="A32:P32"/>
    <mergeCell ref="D33:P33"/>
    <mergeCell ref="D34:P34"/>
    <mergeCell ref="D35:P35"/>
    <mergeCell ref="D36:P36"/>
    <mergeCell ref="D37:P37"/>
    <mergeCell ref="D38:P38"/>
    <mergeCell ref="D39:P39"/>
    <mergeCell ref="A100:F100"/>
    <mergeCell ref="G100:Q100"/>
    <mergeCell ref="A101:F101"/>
    <mergeCell ref="G101:Q101"/>
    <mergeCell ref="A102:F102"/>
    <mergeCell ref="G102:Q102"/>
    <mergeCell ref="A99:F99"/>
    <mergeCell ref="G99:Q99"/>
    <mergeCell ref="A67:D67"/>
    <mergeCell ref="E67:O67"/>
    <mergeCell ref="A75:B76"/>
    <mergeCell ref="C75:F75"/>
  </mergeCells>
  <phoneticPr fontId="2"/>
  <dataValidations count="6">
    <dataValidation type="list" allowBlank="1" showInputMessage="1" showErrorMessage="1" sqref="R27:S27 U57:V61 N71:O72" xr:uid="{00000000-0002-0000-0900-000000000000}">
      <formula1>"○,×"</formula1>
    </dataValidation>
    <dataValidation type="list" allowBlank="1" showInputMessage="1" showErrorMessage="1" sqref="E51:K51" xr:uid="{00000000-0002-0000-0900-000001000000}">
      <formula1>"自園調理,自園調理（業務委託）,外部搬入,お弁当の持参等"</formula1>
    </dataValidation>
    <dataValidation type="list" allowBlank="1" showInputMessage="1" showErrorMessage="1" sqref="E52:K53" xr:uid="{00000000-0002-0000-0900-000002000000}">
      <formula1>"自園調理,自園調理（業務委託）,外部搬入"</formula1>
    </dataValidation>
    <dataValidation type="list" allowBlank="1" showInputMessage="1" showErrorMessage="1" sqref="H107 F80:G80" xr:uid="{00000000-0002-0000-0900-000003000000}">
      <formula1>"有,無"</formula1>
    </dataValidation>
    <dataValidation type="list" allowBlank="1" showInputMessage="1" showErrorMessage="1" sqref="K80:L80" xr:uid="{90F713CA-0D55-4EE6-BDC7-77814EC7D3B3}">
      <formula1>"直営,委託"</formula1>
    </dataValidation>
    <dataValidation type="list" allowBlank="1" showInputMessage="1" showErrorMessage="1" sqref="O82:R84" xr:uid="{A732E04B-3A29-4B9D-8868-7831B292A4F5}">
      <formula1>"降車時確認式,自動検知式"</formula1>
    </dataValidation>
  </dataValidations>
  <pageMargins left="0.70866141732283472" right="0.70866141732283472" top="0.74803149606299213" bottom="0.74803149606299213" header="0.31496062992125984" footer="0.31496062992125984"/>
  <pageSetup paperSize="9" scale="87" fitToHeight="3" orientation="portrait" blackAndWhite="1" r:id="rId1"/>
  <rowBreaks count="2" manualBreakCount="2">
    <brk id="48"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R12"/>
  <sheetViews>
    <sheetView view="pageBreakPreview" topLeftCell="A2" zoomScaleNormal="100" zoomScaleSheetLayoutView="100" workbookViewId="0">
      <selection activeCell="N9" sqref="N9"/>
    </sheetView>
  </sheetViews>
  <sheetFormatPr defaultRowHeight="13" x14ac:dyDescent="0.2"/>
  <cols>
    <col min="1" max="1" width="2.26953125" style="179" customWidth="1"/>
    <col min="2" max="3" width="8.6328125" style="179" customWidth="1"/>
    <col min="4" max="4" width="3.90625" style="179" customWidth="1"/>
    <col min="5" max="5" width="3" style="179" bestFit="1" customWidth="1"/>
    <col min="6" max="6" width="8.6328125" style="179" customWidth="1"/>
    <col min="7" max="7" width="3.90625" style="179" customWidth="1"/>
    <col min="8" max="8" width="3" style="179" bestFit="1" customWidth="1"/>
    <col min="9" max="9" width="8.6328125" style="179" customWidth="1"/>
    <col min="10" max="10" width="3.90625" style="179" customWidth="1"/>
    <col min="11" max="12" width="6.26953125" style="179" customWidth="1"/>
    <col min="13" max="13" width="3.90625" style="179" customWidth="1"/>
    <col min="14" max="15" width="6.26953125" style="179" customWidth="1"/>
    <col min="16" max="16" width="3.90625" style="179" customWidth="1"/>
    <col min="17" max="17" width="3.453125" style="179" customWidth="1"/>
    <col min="18" max="259" width="9" style="179"/>
    <col min="260" max="260" width="2.26953125" style="179" customWidth="1"/>
    <col min="261" max="261" width="12.6328125" style="179" customWidth="1"/>
    <col min="262" max="262" width="8.6328125" style="179" customWidth="1"/>
    <col min="263" max="263" width="3.90625" style="179" customWidth="1"/>
    <col min="264" max="264" width="3" style="179" bestFit="1" customWidth="1"/>
    <col min="265" max="265" width="8.6328125" style="179" customWidth="1"/>
    <col min="266" max="266" width="3.90625" style="179" customWidth="1"/>
    <col min="267" max="267" width="3" style="179" bestFit="1" customWidth="1"/>
    <col min="268" max="268" width="8.6328125" style="179" customWidth="1"/>
    <col min="269" max="269" width="3.90625" style="179" customWidth="1"/>
    <col min="270" max="270" width="6.26953125" style="179" customWidth="1"/>
    <col min="271" max="271" width="10.08984375" style="179" customWidth="1"/>
    <col min="272" max="272" width="3.90625" style="179" customWidth="1"/>
    <col min="273" max="273" width="3.453125" style="179" customWidth="1"/>
    <col min="274" max="515" width="9" style="179"/>
    <col min="516" max="516" width="2.26953125" style="179" customWidth="1"/>
    <col min="517" max="517" width="12.6328125" style="179" customWidth="1"/>
    <col min="518" max="518" width="8.6328125" style="179" customWidth="1"/>
    <col min="519" max="519" width="3.90625" style="179" customWidth="1"/>
    <col min="520" max="520" width="3" style="179" bestFit="1" customWidth="1"/>
    <col min="521" max="521" width="8.6328125" style="179" customWidth="1"/>
    <col min="522" max="522" width="3.90625" style="179" customWidth="1"/>
    <col min="523" max="523" width="3" style="179" bestFit="1" customWidth="1"/>
    <col min="524" max="524" width="8.6328125" style="179" customWidth="1"/>
    <col min="525" max="525" width="3.90625" style="179" customWidth="1"/>
    <col min="526" max="526" width="6.26953125" style="179" customWidth="1"/>
    <col min="527" max="527" width="10.08984375" style="179" customWidth="1"/>
    <col min="528" max="528" width="3.90625" style="179" customWidth="1"/>
    <col min="529" max="529" width="3.453125" style="179" customWidth="1"/>
    <col min="530" max="771" width="9" style="179"/>
    <col min="772" max="772" width="2.26953125" style="179" customWidth="1"/>
    <col min="773" max="773" width="12.6328125" style="179" customWidth="1"/>
    <col min="774" max="774" width="8.6328125" style="179" customWidth="1"/>
    <col min="775" max="775" width="3.90625" style="179" customWidth="1"/>
    <col min="776" max="776" width="3" style="179" bestFit="1" customWidth="1"/>
    <col min="777" max="777" width="8.6328125" style="179" customWidth="1"/>
    <col min="778" max="778" width="3.90625" style="179" customWidth="1"/>
    <col min="779" max="779" width="3" style="179" bestFit="1" customWidth="1"/>
    <col min="780" max="780" width="8.6328125" style="179" customWidth="1"/>
    <col min="781" max="781" width="3.90625" style="179" customWidth="1"/>
    <col min="782" max="782" width="6.26953125" style="179" customWidth="1"/>
    <col min="783" max="783" width="10.08984375" style="179" customWidth="1"/>
    <col min="784" max="784" width="3.90625" style="179" customWidth="1"/>
    <col min="785" max="785" width="3.453125" style="179" customWidth="1"/>
    <col min="786" max="1027" width="9" style="179"/>
    <col min="1028" max="1028" width="2.26953125" style="179" customWidth="1"/>
    <col min="1029" max="1029" width="12.6328125" style="179" customWidth="1"/>
    <col min="1030" max="1030" width="8.6328125" style="179" customWidth="1"/>
    <col min="1031" max="1031" width="3.90625" style="179" customWidth="1"/>
    <col min="1032" max="1032" width="3" style="179" bestFit="1" customWidth="1"/>
    <col min="1033" max="1033" width="8.6328125" style="179" customWidth="1"/>
    <col min="1034" max="1034" width="3.90625" style="179" customWidth="1"/>
    <col min="1035" max="1035" width="3" style="179" bestFit="1" customWidth="1"/>
    <col min="1036" max="1036" width="8.6328125" style="179" customWidth="1"/>
    <col min="1037" max="1037" width="3.90625" style="179" customWidth="1"/>
    <col min="1038" max="1038" width="6.26953125" style="179" customWidth="1"/>
    <col min="1039" max="1039" width="10.08984375" style="179" customWidth="1"/>
    <col min="1040" max="1040" width="3.90625" style="179" customWidth="1"/>
    <col min="1041" max="1041" width="3.453125" style="179" customWidth="1"/>
    <col min="1042" max="1283" width="9" style="179"/>
    <col min="1284" max="1284" width="2.26953125" style="179" customWidth="1"/>
    <col min="1285" max="1285" width="12.6328125" style="179" customWidth="1"/>
    <col min="1286" max="1286" width="8.6328125" style="179" customWidth="1"/>
    <col min="1287" max="1287" width="3.90625" style="179" customWidth="1"/>
    <col min="1288" max="1288" width="3" style="179" bestFit="1" customWidth="1"/>
    <col min="1289" max="1289" width="8.6328125" style="179" customWidth="1"/>
    <col min="1290" max="1290" width="3.90625" style="179" customWidth="1"/>
    <col min="1291" max="1291" width="3" style="179" bestFit="1" customWidth="1"/>
    <col min="1292" max="1292" width="8.6328125" style="179" customWidth="1"/>
    <col min="1293" max="1293" width="3.90625" style="179" customWidth="1"/>
    <col min="1294" max="1294" width="6.26953125" style="179" customWidth="1"/>
    <col min="1295" max="1295" width="10.08984375" style="179" customWidth="1"/>
    <col min="1296" max="1296" width="3.90625" style="179" customWidth="1"/>
    <col min="1297" max="1297" width="3.453125" style="179" customWidth="1"/>
    <col min="1298" max="1539" width="9" style="179"/>
    <col min="1540" max="1540" width="2.26953125" style="179" customWidth="1"/>
    <col min="1541" max="1541" width="12.6328125" style="179" customWidth="1"/>
    <col min="1542" max="1542" width="8.6328125" style="179" customWidth="1"/>
    <col min="1543" max="1543" width="3.90625" style="179" customWidth="1"/>
    <col min="1544" max="1544" width="3" style="179" bestFit="1" customWidth="1"/>
    <col min="1545" max="1545" width="8.6328125" style="179" customWidth="1"/>
    <col min="1546" max="1546" width="3.90625" style="179" customWidth="1"/>
    <col min="1547" max="1547" width="3" style="179" bestFit="1" customWidth="1"/>
    <col min="1548" max="1548" width="8.6328125" style="179" customWidth="1"/>
    <col min="1549" max="1549" width="3.90625" style="179" customWidth="1"/>
    <col min="1550" max="1550" width="6.26953125" style="179" customWidth="1"/>
    <col min="1551" max="1551" width="10.08984375" style="179" customWidth="1"/>
    <col min="1552" max="1552" width="3.90625" style="179" customWidth="1"/>
    <col min="1553" max="1553" width="3.453125" style="179" customWidth="1"/>
    <col min="1554" max="1795" width="9" style="179"/>
    <col min="1796" max="1796" width="2.26953125" style="179" customWidth="1"/>
    <col min="1797" max="1797" width="12.6328125" style="179" customWidth="1"/>
    <col min="1798" max="1798" width="8.6328125" style="179" customWidth="1"/>
    <col min="1799" max="1799" width="3.90625" style="179" customWidth="1"/>
    <col min="1800" max="1800" width="3" style="179" bestFit="1" customWidth="1"/>
    <col min="1801" max="1801" width="8.6328125" style="179" customWidth="1"/>
    <col min="1802" max="1802" width="3.90625" style="179" customWidth="1"/>
    <col min="1803" max="1803" width="3" style="179" bestFit="1" customWidth="1"/>
    <col min="1804" max="1804" width="8.6328125" style="179" customWidth="1"/>
    <col min="1805" max="1805" width="3.90625" style="179" customWidth="1"/>
    <col min="1806" max="1806" width="6.26953125" style="179" customWidth="1"/>
    <col min="1807" max="1807" width="10.08984375" style="179" customWidth="1"/>
    <col min="1808" max="1808" width="3.90625" style="179" customWidth="1"/>
    <col min="1809" max="1809" width="3.453125" style="179" customWidth="1"/>
    <col min="1810" max="2051" width="9" style="179"/>
    <col min="2052" max="2052" width="2.26953125" style="179" customWidth="1"/>
    <col min="2053" max="2053" width="12.6328125" style="179" customWidth="1"/>
    <col min="2054" max="2054" width="8.6328125" style="179" customWidth="1"/>
    <col min="2055" max="2055" width="3.90625" style="179" customWidth="1"/>
    <col min="2056" max="2056" width="3" style="179" bestFit="1" customWidth="1"/>
    <col min="2057" max="2057" width="8.6328125" style="179" customWidth="1"/>
    <col min="2058" max="2058" width="3.90625" style="179" customWidth="1"/>
    <col min="2059" max="2059" width="3" style="179" bestFit="1" customWidth="1"/>
    <col min="2060" max="2060" width="8.6328125" style="179" customWidth="1"/>
    <col min="2061" max="2061" width="3.90625" style="179" customWidth="1"/>
    <col min="2062" max="2062" width="6.26953125" style="179" customWidth="1"/>
    <col min="2063" max="2063" width="10.08984375" style="179" customWidth="1"/>
    <col min="2064" max="2064" width="3.90625" style="179" customWidth="1"/>
    <col min="2065" max="2065" width="3.453125" style="179" customWidth="1"/>
    <col min="2066" max="2307" width="9" style="179"/>
    <col min="2308" max="2308" width="2.26953125" style="179" customWidth="1"/>
    <col min="2309" max="2309" width="12.6328125" style="179" customWidth="1"/>
    <col min="2310" max="2310" width="8.6328125" style="179" customWidth="1"/>
    <col min="2311" max="2311" width="3.90625" style="179" customWidth="1"/>
    <col min="2312" max="2312" width="3" style="179" bestFit="1" customWidth="1"/>
    <col min="2313" max="2313" width="8.6328125" style="179" customWidth="1"/>
    <col min="2314" max="2314" width="3.90625" style="179" customWidth="1"/>
    <col min="2315" max="2315" width="3" style="179" bestFit="1" customWidth="1"/>
    <col min="2316" max="2316" width="8.6328125" style="179" customWidth="1"/>
    <col min="2317" max="2317" width="3.90625" style="179" customWidth="1"/>
    <col min="2318" max="2318" width="6.26953125" style="179" customWidth="1"/>
    <col min="2319" max="2319" width="10.08984375" style="179" customWidth="1"/>
    <col min="2320" max="2320" width="3.90625" style="179" customWidth="1"/>
    <col min="2321" max="2321" width="3.453125" style="179" customWidth="1"/>
    <col min="2322" max="2563" width="9" style="179"/>
    <col min="2564" max="2564" width="2.26953125" style="179" customWidth="1"/>
    <col min="2565" max="2565" width="12.6328125" style="179" customWidth="1"/>
    <col min="2566" max="2566" width="8.6328125" style="179" customWidth="1"/>
    <col min="2567" max="2567" width="3.90625" style="179" customWidth="1"/>
    <col min="2568" max="2568" width="3" style="179" bestFit="1" customWidth="1"/>
    <col min="2569" max="2569" width="8.6328125" style="179" customWidth="1"/>
    <col min="2570" max="2570" width="3.90625" style="179" customWidth="1"/>
    <col min="2571" max="2571" width="3" style="179" bestFit="1" customWidth="1"/>
    <col min="2572" max="2572" width="8.6328125" style="179" customWidth="1"/>
    <col min="2573" max="2573" width="3.90625" style="179" customWidth="1"/>
    <col min="2574" max="2574" width="6.26953125" style="179" customWidth="1"/>
    <col min="2575" max="2575" width="10.08984375" style="179" customWidth="1"/>
    <col min="2576" max="2576" width="3.90625" style="179" customWidth="1"/>
    <col min="2577" max="2577" width="3.453125" style="179" customWidth="1"/>
    <col min="2578" max="2819" width="9" style="179"/>
    <col min="2820" max="2820" width="2.26953125" style="179" customWidth="1"/>
    <col min="2821" max="2821" width="12.6328125" style="179" customWidth="1"/>
    <col min="2822" max="2822" width="8.6328125" style="179" customWidth="1"/>
    <col min="2823" max="2823" width="3.90625" style="179" customWidth="1"/>
    <col min="2824" max="2824" width="3" style="179" bestFit="1" customWidth="1"/>
    <col min="2825" max="2825" width="8.6328125" style="179" customWidth="1"/>
    <col min="2826" max="2826" width="3.90625" style="179" customWidth="1"/>
    <col min="2827" max="2827" width="3" style="179" bestFit="1" customWidth="1"/>
    <col min="2828" max="2828" width="8.6328125" style="179" customWidth="1"/>
    <col min="2829" max="2829" width="3.90625" style="179" customWidth="1"/>
    <col min="2830" max="2830" width="6.26953125" style="179" customWidth="1"/>
    <col min="2831" max="2831" width="10.08984375" style="179" customWidth="1"/>
    <col min="2832" max="2832" width="3.90625" style="179" customWidth="1"/>
    <col min="2833" max="2833" width="3.453125" style="179" customWidth="1"/>
    <col min="2834" max="3075" width="9" style="179"/>
    <col min="3076" max="3076" width="2.26953125" style="179" customWidth="1"/>
    <col min="3077" max="3077" width="12.6328125" style="179" customWidth="1"/>
    <col min="3078" max="3078" width="8.6328125" style="179" customWidth="1"/>
    <col min="3079" max="3079" width="3.90625" style="179" customWidth="1"/>
    <col min="3080" max="3080" width="3" style="179" bestFit="1" customWidth="1"/>
    <col min="3081" max="3081" width="8.6328125" style="179" customWidth="1"/>
    <col min="3082" max="3082" width="3.90625" style="179" customWidth="1"/>
    <col min="3083" max="3083" width="3" style="179" bestFit="1" customWidth="1"/>
    <col min="3084" max="3084" width="8.6328125" style="179" customWidth="1"/>
    <col min="3085" max="3085" width="3.90625" style="179" customWidth="1"/>
    <col min="3086" max="3086" width="6.26953125" style="179" customWidth="1"/>
    <col min="3087" max="3087" width="10.08984375" style="179" customWidth="1"/>
    <col min="3088" max="3088" width="3.90625" style="179" customWidth="1"/>
    <col min="3089" max="3089" width="3.453125" style="179" customWidth="1"/>
    <col min="3090" max="3331" width="9" style="179"/>
    <col min="3332" max="3332" width="2.26953125" style="179" customWidth="1"/>
    <col min="3333" max="3333" width="12.6328125" style="179" customWidth="1"/>
    <col min="3334" max="3334" width="8.6328125" style="179" customWidth="1"/>
    <col min="3335" max="3335" width="3.90625" style="179" customWidth="1"/>
    <col min="3336" max="3336" width="3" style="179" bestFit="1" customWidth="1"/>
    <col min="3337" max="3337" width="8.6328125" style="179" customWidth="1"/>
    <col min="3338" max="3338" width="3.90625" style="179" customWidth="1"/>
    <col min="3339" max="3339" width="3" style="179" bestFit="1" customWidth="1"/>
    <col min="3340" max="3340" width="8.6328125" style="179" customWidth="1"/>
    <col min="3341" max="3341" width="3.90625" style="179" customWidth="1"/>
    <col min="3342" max="3342" width="6.26953125" style="179" customWidth="1"/>
    <col min="3343" max="3343" width="10.08984375" style="179" customWidth="1"/>
    <col min="3344" max="3344" width="3.90625" style="179" customWidth="1"/>
    <col min="3345" max="3345" width="3.453125" style="179" customWidth="1"/>
    <col min="3346" max="3587" width="9" style="179"/>
    <col min="3588" max="3588" width="2.26953125" style="179" customWidth="1"/>
    <col min="3589" max="3589" width="12.6328125" style="179" customWidth="1"/>
    <col min="3590" max="3590" width="8.6328125" style="179" customWidth="1"/>
    <col min="3591" max="3591" width="3.90625" style="179" customWidth="1"/>
    <col min="3592" max="3592" width="3" style="179" bestFit="1" customWidth="1"/>
    <col min="3593" max="3593" width="8.6328125" style="179" customWidth="1"/>
    <col min="3594" max="3594" width="3.90625" style="179" customWidth="1"/>
    <col min="3595" max="3595" width="3" style="179" bestFit="1" customWidth="1"/>
    <col min="3596" max="3596" width="8.6328125" style="179" customWidth="1"/>
    <col min="3597" max="3597" width="3.90625" style="179" customWidth="1"/>
    <col min="3598" max="3598" width="6.26953125" style="179" customWidth="1"/>
    <col min="3599" max="3599" width="10.08984375" style="179" customWidth="1"/>
    <col min="3600" max="3600" width="3.90625" style="179" customWidth="1"/>
    <col min="3601" max="3601" width="3.453125" style="179" customWidth="1"/>
    <col min="3602" max="3843" width="9" style="179"/>
    <col min="3844" max="3844" width="2.26953125" style="179" customWidth="1"/>
    <col min="3845" max="3845" width="12.6328125" style="179" customWidth="1"/>
    <col min="3846" max="3846" width="8.6328125" style="179" customWidth="1"/>
    <col min="3847" max="3847" width="3.90625" style="179" customWidth="1"/>
    <col min="3848" max="3848" width="3" style="179" bestFit="1" customWidth="1"/>
    <col min="3849" max="3849" width="8.6328125" style="179" customWidth="1"/>
    <col min="3850" max="3850" width="3.90625" style="179" customWidth="1"/>
    <col min="3851" max="3851" width="3" style="179" bestFit="1" customWidth="1"/>
    <col min="3852" max="3852" width="8.6328125" style="179" customWidth="1"/>
    <col min="3853" max="3853" width="3.90625" style="179" customWidth="1"/>
    <col min="3854" max="3854" width="6.26953125" style="179" customWidth="1"/>
    <col min="3855" max="3855" width="10.08984375" style="179" customWidth="1"/>
    <col min="3856" max="3856" width="3.90625" style="179" customWidth="1"/>
    <col min="3857" max="3857" width="3.453125" style="179" customWidth="1"/>
    <col min="3858" max="4099" width="9" style="179"/>
    <col min="4100" max="4100" width="2.26953125" style="179" customWidth="1"/>
    <col min="4101" max="4101" width="12.6328125" style="179" customWidth="1"/>
    <col min="4102" max="4102" width="8.6328125" style="179" customWidth="1"/>
    <col min="4103" max="4103" width="3.90625" style="179" customWidth="1"/>
    <col min="4104" max="4104" width="3" style="179" bestFit="1" customWidth="1"/>
    <col min="4105" max="4105" width="8.6328125" style="179" customWidth="1"/>
    <col min="4106" max="4106" width="3.90625" style="179" customWidth="1"/>
    <col min="4107" max="4107" width="3" style="179" bestFit="1" customWidth="1"/>
    <col min="4108" max="4108" width="8.6328125" style="179" customWidth="1"/>
    <col min="4109" max="4109" width="3.90625" style="179" customWidth="1"/>
    <col min="4110" max="4110" width="6.26953125" style="179" customWidth="1"/>
    <col min="4111" max="4111" width="10.08984375" style="179" customWidth="1"/>
    <col min="4112" max="4112" width="3.90625" style="179" customWidth="1"/>
    <col min="4113" max="4113" width="3.453125" style="179" customWidth="1"/>
    <col min="4114" max="4355" width="9" style="179"/>
    <col min="4356" max="4356" width="2.26953125" style="179" customWidth="1"/>
    <col min="4357" max="4357" width="12.6328125" style="179" customWidth="1"/>
    <col min="4358" max="4358" width="8.6328125" style="179" customWidth="1"/>
    <col min="4359" max="4359" width="3.90625" style="179" customWidth="1"/>
    <col min="4360" max="4360" width="3" style="179" bestFit="1" customWidth="1"/>
    <col min="4361" max="4361" width="8.6328125" style="179" customWidth="1"/>
    <col min="4362" max="4362" width="3.90625" style="179" customWidth="1"/>
    <col min="4363" max="4363" width="3" style="179" bestFit="1" customWidth="1"/>
    <col min="4364" max="4364" width="8.6328125" style="179" customWidth="1"/>
    <col min="4365" max="4365" width="3.90625" style="179" customWidth="1"/>
    <col min="4366" max="4366" width="6.26953125" style="179" customWidth="1"/>
    <col min="4367" max="4367" width="10.08984375" style="179" customWidth="1"/>
    <col min="4368" max="4368" width="3.90625" style="179" customWidth="1"/>
    <col min="4369" max="4369" width="3.453125" style="179" customWidth="1"/>
    <col min="4370" max="4611" width="9" style="179"/>
    <col min="4612" max="4612" width="2.26953125" style="179" customWidth="1"/>
    <col min="4613" max="4613" width="12.6328125" style="179" customWidth="1"/>
    <col min="4614" max="4614" width="8.6328125" style="179" customWidth="1"/>
    <col min="4615" max="4615" width="3.90625" style="179" customWidth="1"/>
    <col min="4616" max="4616" width="3" style="179" bestFit="1" customWidth="1"/>
    <col min="4617" max="4617" width="8.6328125" style="179" customWidth="1"/>
    <col min="4618" max="4618" width="3.90625" style="179" customWidth="1"/>
    <col min="4619" max="4619" width="3" style="179" bestFit="1" customWidth="1"/>
    <col min="4620" max="4620" width="8.6328125" style="179" customWidth="1"/>
    <col min="4621" max="4621" width="3.90625" style="179" customWidth="1"/>
    <col min="4622" max="4622" width="6.26953125" style="179" customWidth="1"/>
    <col min="4623" max="4623" width="10.08984375" style="179" customWidth="1"/>
    <col min="4624" max="4624" width="3.90625" style="179" customWidth="1"/>
    <col min="4625" max="4625" width="3.453125" style="179" customWidth="1"/>
    <col min="4626" max="4867" width="9" style="179"/>
    <col min="4868" max="4868" width="2.26953125" style="179" customWidth="1"/>
    <col min="4869" max="4869" width="12.6328125" style="179" customWidth="1"/>
    <col min="4870" max="4870" width="8.6328125" style="179" customWidth="1"/>
    <col min="4871" max="4871" width="3.90625" style="179" customWidth="1"/>
    <col min="4872" max="4872" width="3" style="179" bestFit="1" customWidth="1"/>
    <col min="4873" max="4873" width="8.6328125" style="179" customWidth="1"/>
    <col min="4874" max="4874" width="3.90625" style="179" customWidth="1"/>
    <col min="4875" max="4875" width="3" style="179" bestFit="1" customWidth="1"/>
    <col min="4876" max="4876" width="8.6328125" style="179" customWidth="1"/>
    <col min="4877" max="4877" width="3.90625" style="179" customWidth="1"/>
    <col min="4878" max="4878" width="6.26953125" style="179" customWidth="1"/>
    <col min="4879" max="4879" width="10.08984375" style="179" customWidth="1"/>
    <col min="4880" max="4880" width="3.90625" style="179" customWidth="1"/>
    <col min="4881" max="4881" width="3.453125" style="179" customWidth="1"/>
    <col min="4882" max="5123" width="9" style="179"/>
    <col min="5124" max="5124" width="2.26953125" style="179" customWidth="1"/>
    <col min="5125" max="5125" width="12.6328125" style="179" customWidth="1"/>
    <col min="5126" max="5126" width="8.6328125" style="179" customWidth="1"/>
    <col min="5127" max="5127" width="3.90625" style="179" customWidth="1"/>
    <col min="5128" max="5128" width="3" style="179" bestFit="1" customWidth="1"/>
    <col min="5129" max="5129" width="8.6328125" style="179" customWidth="1"/>
    <col min="5130" max="5130" width="3.90625" style="179" customWidth="1"/>
    <col min="5131" max="5131" width="3" style="179" bestFit="1" customWidth="1"/>
    <col min="5132" max="5132" width="8.6328125" style="179" customWidth="1"/>
    <col min="5133" max="5133" width="3.90625" style="179" customWidth="1"/>
    <col min="5134" max="5134" width="6.26953125" style="179" customWidth="1"/>
    <col min="5135" max="5135" width="10.08984375" style="179" customWidth="1"/>
    <col min="5136" max="5136" width="3.90625" style="179" customWidth="1"/>
    <col min="5137" max="5137" width="3.453125" style="179" customWidth="1"/>
    <col min="5138" max="5379" width="9" style="179"/>
    <col min="5380" max="5380" width="2.26953125" style="179" customWidth="1"/>
    <col min="5381" max="5381" width="12.6328125" style="179" customWidth="1"/>
    <col min="5382" max="5382" width="8.6328125" style="179" customWidth="1"/>
    <col min="5383" max="5383" width="3.90625" style="179" customWidth="1"/>
    <col min="5384" max="5384" width="3" style="179" bestFit="1" customWidth="1"/>
    <col min="5385" max="5385" width="8.6328125" style="179" customWidth="1"/>
    <col min="5386" max="5386" width="3.90625" style="179" customWidth="1"/>
    <col min="5387" max="5387" width="3" style="179" bestFit="1" customWidth="1"/>
    <col min="5388" max="5388" width="8.6328125" style="179" customWidth="1"/>
    <col min="5389" max="5389" width="3.90625" style="179" customWidth="1"/>
    <col min="5390" max="5390" width="6.26953125" style="179" customWidth="1"/>
    <col min="5391" max="5391" width="10.08984375" style="179" customWidth="1"/>
    <col min="5392" max="5392" width="3.90625" style="179" customWidth="1"/>
    <col min="5393" max="5393" width="3.453125" style="179" customWidth="1"/>
    <col min="5394" max="5635" width="9" style="179"/>
    <col min="5636" max="5636" width="2.26953125" style="179" customWidth="1"/>
    <col min="5637" max="5637" width="12.6328125" style="179" customWidth="1"/>
    <col min="5638" max="5638" width="8.6328125" style="179" customWidth="1"/>
    <col min="5639" max="5639" width="3.90625" style="179" customWidth="1"/>
    <col min="5640" max="5640" width="3" style="179" bestFit="1" customWidth="1"/>
    <col min="5641" max="5641" width="8.6328125" style="179" customWidth="1"/>
    <col min="5642" max="5642" width="3.90625" style="179" customWidth="1"/>
    <col min="5643" max="5643" width="3" style="179" bestFit="1" customWidth="1"/>
    <col min="5644" max="5644" width="8.6328125" style="179" customWidth="1"/>
    <col min="5645" max="5645" width="3.90625" style="179" customWidth="1"/>
    <col min="5646" max="5646" width="6.26953125" style="179" customWidth="1"/>
    <col min="5647" max="5647" width="10.08984375" style="179" customWidth="1"/>
    <col min="5648" max="5648" width="3.90625" style="179" customWidth="1"/>
    <col min="5649" max="5649" width="3.453125" style="179" customWidth="1"/>
    <col min="5650" max="5891" width="9" style="179"/>
    <col min="5892" max="5892" width="2.26953125" style="179" customWidth="1"/>
    <col min="5893" max="5893" width="12.6328125" style="179" customWidth="1"/>
    <col min="5894" max="5894" width="8.6328125" style="179" customWidth="1"/>
    <col min="5895" max="5895" width="3.90625" style="179" customWidth="1"/>
    <col min="5896" max="5896" width="3" style="179" bestFit="1" customWidth="1"/>
    <col min="5897" max="5897" width="8.6328125" style="179" customWidth="1"/>
    <col min="5898" max="5898" width="3.90625" style="179" customWidth="1"/>
    <col min="5899" max="5899" width="3" style="179" bestFit="1" customWidth="1"/>
    <col min="5900" max="5900" width="8.6328125" style="179" customWidth="1"/>
    <col min="5901" max="5901" width="3.90625" style="179" customWidth="1"/>
    <col min="5902" max="5902" width="6.26953125" style="179" customWidth="1"/>
    <col min="5903" max="5903" width="10.08984375" style="179" customWidth="1"/>
    <col min="5904" max="5904" width="3.90625" style="179" customWidth="1"/>
    <col min="5905" max="5905" width="3.453125" style="179" customWidth="1"/>
    <col min="5906" max="6147" width="9" style="179"/>
    <col min="6148" max="6148" width="2.26953125" style="179" customWidth="1"/>
    <col min="6149" max="6149" width="12.6328125" style="179" customWidth="1"/>
    <col min="6150" max="6150" width="8.6328125" style="179" customWidth="1"/>
    <col min="6151" max="6151" width="3.90625" style="179" customWidth="1"/>
    <col min="6152" max="6152" width="3" style="179" bestFit="1" customWidth="1"/>
    <col min="6153" max="6153" width="8.6328125" style="179" customWidth="1"/>
    <col min="6154" max="6154" width="3.90625" style="179" customWidth="1"/>
    <col min="6155" max="6155" width="3" style="179" bestFit="1" customWidth="1"/>
    <col min="6156" max="6156" width="8.6328125" style="179" customWidth="1"/>
    <col min="6157" max="6157" width="3.90625" style="179" customWidth="1"/>
    <col min="6158" max="6158" width="6.26953125" style="179" customWidth="1"/>
    <col min="6159" max="6159" width="10.08984375" style="179" customWidth="1"/>
    <col min="6160" max="6160" width="3.90625" style="179" customWidth="1"/>
    <col min="6161" max="6161" width="3.453125" style="179" customWidth="1"/>
    <col min="6162" max="6403" width="9" style="179"/>
    <col min="6404" max="6404" width="2.26953125" style="179" customWidth="1"/>
    <col min="6405" max="6405" width="12.6328125" style="179" customWidth="1"/>
    <col min="6406" max="6406" width="8.6328125" style="179" customWidth="1"/>
    <col min="6407" max="6407" width="3.90625" style="179" customWidth="1"/>
    <col min="6408" max="6408" width="3" style="179" bestFit="1" customWidth="1"/>
    <col min="6409" max="6409" width="8.6328125" style="179" customWidth="1"/>
    <col min="6410" max="6410" width="3.90625" style="179" customWidth="1"/>
    <col min="6411" max="6411" width="3" style="179" bestFit="1" customWidth="1"/>
    <col min="6412" max="6412" width="8.6328125" style="179" customWidth="1"/>
    <col min="6413" max="6413" width="3.90625" style="179" customWidth="1"/>
    <col min="6414" max="6414" width="6.26953125" style="179" customWidth="1"/>
    <col min="6415" max="6415" width="10.08984375" style="179" customWidth="1"/>
    <col min="6416" max="6416" width="3.90625" style="179" customWidth="1"/>
    <col min="6417" max="6417" width="3.453125" style="179" customWidth="1"/>
    <col min="6418" max="6659" width="9" style="179"/>
    <col min="6660" max="6660" width="2.26953125" style="179" customWidth="1"/>
    <col min="6661" max="6661" width="12.6328125" style="179" customWidth="1"/>
    <col min="6662" max="6662" width="8.6328125" style="179" customWidth="1"/>
    <col min="6663" max="6663" width="3.90625" style="179" customWidth="1"/>
    <col min="6664" max="6664" width="3" style="179" bestFit="1" customWidth="1"/>
    <col min="6665" max="6665" width="8.6328125" style="179" customWidth="1"/>
    <col min="6666" max="6666" width="3.90625" style="179" customWidth="1"/>
    <col min="6667" max="6667" width="3" style="179" bestFit="1" customWidth="1"/>
    <col min="6668" max="6668" width="8.6328125" style="179" customWidth="1"/>
    <col min="6669" max="6669" width="3.90625" style="179" customWidth="1"/>
    <col min="6670" max="6670" width="6.26953125" style="179" customWidth="1"/>
    <col min="6671" max="6671" width="10.08984375" style="179" customWidth="1"/>
    <col min="6672" max="6672" width="3.90625" style="179" customWidth="1"/>
    <col min="6673" max="6673" width="3.453125" style="179" customWidth="1"/>
    <col min="6674" max="6915" width="9" style="179"/>
    <col min="6916" max="6916" width="2.26953125" style="179" customWidth="1"/>
    <col min="6917" max="6917" width="12.6328125" style="179" customWidth="1"/>
    <col min="6918" max="6918" width="8.6328125" style="179" customWidth="1"/>
    <col min="6919" max="6919" width="3.90625" style="179" customWidth="1"/>
    <col min="6920" max="6920" width="3" style="179" bestFit="1" customWidth="1"/>
    <col min="6921" max="6921" width="8.6328125" style="179" customWidth="1"/>
    <col min="6922" max="6922" width="3.90625" style="179" customWidth="1"/>
    <col min="6923" max="6923" width="3" style="179" bestFit="1" customWidth="1"/>
    <col min="6924" max="6924" width="8.6328125" style="179" customWidth="1"/>
    <col min="6925" max="6925" width="3.90625" style="179" customWidth="1"/>
    <col min="6926" max="6926" width="6.26953125" style="179" customWidth="1"/>
    <col min="6927" max="6927" width="10.08984375" style="179" customWidth="1"/>
    <col min="6928" max="6928" width="3.90625" style="179" customWidth="1"/>
    <col min="6929" max="6929" width="3.453125" style="179" customWidth="1"/>
    <col min="6930" max="7171" width="9" style="179"/>
    <col min="7172" max="7172" width="2.26953125" style="179" customWidth="1"/>
    <col min="7173" max="7173" width="12.6328125" style="179" customWidth="1"/>
    <col min="7174" max="7174" width="8.6328125" style="179" customWidth="1"/>
    <col min="7175" max="7175" width="3.90625" style="179" customWidth="1"/>
    <col min="7176" max="7176" width="3" style="179" bestFit="1" customWidth="1"/>
    <col min="7177" max="7177" width="8.6328125" style="179" customWidth="1"/>
    <col min="7178" max="7178" width="3.90625" style="179" customWidth="1"/>
    <col min="7179" max="7179" width="3" style="179" bestFit="1" customWidth="1"/>
    <col min="7180" max="7180" width="8.6328125" style="179" customWidth="1"/>
    <col min="7181" max="7181" width="3.90625" style="179" customWidth="1"/>
    <col min="7182" max="7182" width="6.26953125" style="179" customWidth="1"/>
    <col min="7183" max="7183" width="10.08984375" style="179" customWidth="1"/>
    <col min="7184" max="7184" width="3.90625" style="179" customWidth="1"/>
    <col min="7185" max="7185" width="3.453125" style="179" customWidth="1"/>
    <col min="7186" max="7427" width="9" style="179"/>
    <col min="7428" max="7428" width="2.26953125" style="179" customWidth="1"/>
    <col min="7429" max="7429" width="12.6328125" style="179" customWidth="1"/>
    <col min="7430" max="7430" width="8.6328125" style="179" customWidth="1"/>
    <col min="7431" max="7431" width="3.90625" style="179" customWidth="1"/>
    <col min="7432" max="7432" width="3" style="179" bestFit="1" customWidth="1"/>
    <col min="7433" max="7433" width="8.6328125" style="179" customWidth="1"/>
    <col min="7434" max="7434" width="3.90625" style="179" customWidth="1"/>
    <col min="7435" max="7435" width="3" style="179" bestFit="1" customWidth="1"/>
    <col min="7436" max="7436" width="8.6328125" style="179" customWidth="1"/>
    <col min="7437" max="7437" width="3.90625" style="179" customWidth="1"/>
    <col min="7438" max="7438" width="6.26953125" style="179" customWidth="1"/>
    <col min="7439" max="7439" width="10.08984375" style="179" customWidth="1"/>
    <col min="7440" max="7440" width="3.90625" style="179" customWidth="1"/>
    <col min="7441" max="7441" width="3.453125" style="179" customWidth="1"/>
    <col min="7442" max="7683" width="9" style="179"/>
    <col min="7684" max="7684" width="2.26953125" style="179" customWidth="1"/>
    <col min="7685" max="7685" width="12.6328125" style="179" customWidth="1"/>
    <col min="7686" max="7686" width="8.6328125" style="179" customWidth="1"/>
    <col min="7687" max="7687" width="3.90625" style="179" customWidth="1"/>
    <col min="7688" max="7688" width="3" style="179" bestFit="1" customWidth="1"/>
    <col min="7689" max="7689" width="8.6328125" style="179" customWidth="1"/>
    <col min="7690" max="7690" width="3.90625" style="179" customWidth="1"/>
    <col min="7691" max="7691" width="3" style="179" bestFit="1" customWidth="1"/>
    <col min="7692" max="7692" width="8.6328125" style="179" customWidth="1"/>
    <col min="7693" max="7693" width="3.90625" style="179" customWidth="1"/>
    <col min="7694" max="7694" width="6.26953125" style="179" customWidth="1"/>
    <col min="7695" max="7695" width="10.08984375" style="179" customWidth="1"/>
    <col min="7696" max="7696" width="3.90625" style="179" customWidth="1"/>
    <col min="7697" max="7697" width="3.453125" style="179" customWidth="1"/>
    <col min="7698" max="7939" width="9" style="179"/>
    <col min="7940" max="7940" width="2.26953125" style="179" customWidth="1"/>
    <col min="7941" max="7941" width="12.6328125" style="179" customWidth="1"/>
    <col min="7942" max="7942" width="8.6328125" style="179" customWidth="1"/>
    <col min="7943" max="7943" width="3.90625" style="179" customWidth="1"/>
    <col min="7944" max="7944" width="3" style="179" bestFit="1" customWidth="1"/>
    <col min="7945" max="7945" width="8.6328125" style="179" customWidth="1"/>
    <col min="7946" max="7946" width="3.90625" style="179" customWidth="1"/>
    <col min="7947" max="7947" width="3" style="179" bestFit="1" customWidth="1"/>
    <col min="7948" max="7948" width="8.6328125" style="179" customWidth="1"/>
    <col min="7949" max="7949" width="3.90625" style="179" customWidth="1"/>
    <col min="7950" max="7950" width="6.26953125" style="179" customWidth="1"/>
    <col min="7951" max="7951" width="10.08984375" style="179" customWidth="1"/>
    <col min="7952" max="7952" width="3.90625" style="179" customWidth="1"/>
    <col min="7953" max="7953" width="3.453125" style="179" customWidth="1"/>
    <col min="7954" max="8195" width="9" style="179"/>
    <col min="8196" max="8196" width="2.26953125" style="179" customWidth="1"/>
    <col min="8197" max="8197" width="12.6328125" style="179" customWidth="1"/>
    <col min="8198" max="8198" width="8.6328125" style="179" customWidth="1"/>
    <col min="8199" max="8199" width="3.90625" style="179" customWidth="1"/>
    <col min="8200" max="8200" width="3" style="179" bestFit="1" customWidth="1"/>
    <col min="8201" max="8201" width="8.6328125" style="179" customWidth="1"/>
    <col min="8202" max="8202" width="3.90625" style="179" customWidth="1"/>
    <col min="8203" max="8203" width="3" style="179" bestFit="1" customWidth="1"/>
    <col min="8204" max="8204" width="8.6328125" style="179" customWidth="1"/>
    <col min="8205" max="8205" width="3.90625" style="179" customWidth="1"/>
    <col min="8206" max="8206" width="6.26953125" style="179" customWidth="1"/>
    <col min="8207" max="8207" width="10.08984375" style="179" customWidth="1"/>
    <col min="8208" max="8208" width="3.90625" style="179" customWidth="1"/>
    <col min="8209" max="8209" width="3.453125" style="179" customWidth="1"/>
    <col min="8210" max="8451" width="9" style="179"/>
    <col min="8452" max="8452" width="2.26953125" style="179" customWidth="1"/>
    <col min="8453" max="8453" width="12.6328125" style="179" customWidth="1"/>
    <col min="8454" max="8454" width="8.6328125" style="179" customWidth="1"/>
    <col min="8455" max="8455" width="3.90625" style="179" customWidth="1"/>
    <col min="8456" max="8456" width="3" style="179" bestFit="1" customWidth="1"/>
    <col min="8457" max="8457" width="8.6328125" style="179" customWidth="1"/>
    <col min="8458" max="8458" width="3.90625" style="179" customWidth="1"/>
    <col min="8459" max="8459" width="3" style="179" bestFit="1" customWidth="1"/>
    <col min="8460" max="8460" width="8.6328125" style="179" customWidth="1"/>
    <col min="8461" max="8461" width="3.90625" style="179" customWidth="1"/>
    <col min="8462" max="8462" width="6.26953125" style="179" customWidth="1"/>
    <col min="8463" max="8463" width="10.08984375" style="179" customWidth="1"/>
    <col min="8464" max="8464" width="3.90625" style="179" customWidth="1"/>
    <col min="8465" max="8465" width="3.453125" style="179" customWidth="1"/>
    <col min="8466" max="8707" width="9" style="179"/>
    <col min="8708" max="8708" width="2.26953125" style="179" customWidth="1"/>
    <col min="8709" max="8709" width="12.6328125" style="179" customWidth="1"/>
    <col min="8710" max="8710" width="8.6328125" style="179" customWidth="1"/>
    <col min="8711" max="8711" width="3.90625" style="179" customWidth="1"/>
    <col min="8712" max="8712" width="3" style="179" bestFit="1" customWidth="1"/>
    <col min="8713" max="8713" width="8.6328125" style="179" customWidth="1"/>
    <col min="8714" max="8714" width="3.90625" style="179" customWidth="1"/>
    <col min="8715" max="8715" width="3" style="179" bestFit="1" customWidth="1"/>
    <col min="8716" max="8716" width="8.6328125" style="179" customWidth="1"/>
    <col min="8717" max="8717" width="3.90625" style="179" customWidth="1"/>
    <col min="8718" max="8718" width="6.26953125" style="179" customWidth="1"/>
    <col min="8719" max="8719" width="10.08984375" style="179" customWidth="1"/>
    <col min="8720" max="8720" width="3.90625" style="179" customWidth="1"/>
    <col min="8721" max="8721" width="3.453125" style="179" customWidth="1"/>
    <col min="8722" max="8963" width="9" style="179"/>
    <col min="8964" max="8964" width="2.26953125" style="179" customWidth="1"/>
    <col min="8965" max="8965" width="12.6328125" style="179" customWidth="1"/>
    <col min="8966" max="8966" width="8.6328125" style="179" customWidth="1"/>
    <col min="8967" max="8967" width="3.90625" style="179" customWidth="1"/>
    <col min="8968" max="8968" width="3" style="179" bestFit="1" customWidth="1"/>
    <col min="8969" max="8969" width="8.6328125" style="179" customWidth="1"/>
    <col min="8970" max="8970" width="3.90625" style="179" customWidth="1"/>
    <col min="8971" max="8971" width="3" style="179" bestFit="1" customWidth="1"/>
    <col min="8972" max="8972" width="8.6328125" style="179" customWidth="1"/>
    <col min="8973" max="8973" width="3.90625" style="179" customWidth="1"/>
    <col min="8974" max="8974" width="6.26953125" style="179" customWidth="1"/>
    <col min="8975" max="8975" width="10.08984375" style="179" customWidth="1"/>
    <col min="8976" max="8976" width="3.90625" style="179" customWidth="1"/>
    <col min="8977" max="8977" width="3.453125" style="179" customWidth="1"/>
    <col min="8978" max="9219" width="9" style="179"/>
    <col min="9220" max="9220" width="2.26953125" style="179" customWidth="1"/>
    <col min="9221" max="9221" width="12.6328125" style="179" customWidth="1"/>
    <col min="9222" max="9222" width="8.6328125" style="179" customWidth="1"/>
    <col min="9223" max="9223" width="3.90625" style="179" customWidth="1"/>
    <col min="9224" max="9224" width="3" style="179" bestFit="1" customWidth="1"/>
    <col min="9225" max="9225" width="8.6328125" style="179" customWidth="1"/>
    <col min="9226" max="9226" width="3.90625" style="179" customWidth="1"/>
    <col min="9227" max="9227" width="3" style="179" bestFit="1" customWidth="1"/>
    <col min="9228" max="9228" width="8.6328125" style="179" customWidth="1"/>
    <col min="9229" max="9229" width="3.90625" style="179" customWidth="1"/>
    <col min="9230" max="9230" width="6.26953125" style="179" customWidth="1"/>
    <col min="9231" max="9231" width="10.08984375" style="179" customWidth="1"/>
    <col min="9232" max="9232" width="3.90625" style="179" customWidth="1"/>
    <col min="9233" max="9233" width="3.453125" style="179" customWidth="1"/>
    <col min="9234" max="9475" width="9" style="179"/>
    <col min="9476" max="9476" width="2.26953125" style="179" customWidth="1"/>
    <col min="9477" max="9477" width="12.6328125" style="179" customWidth="1"/>
    <col min="9478" max="9478" width="8.6328125" style="179" customWidth="1"/>
    <col min="9479" max="9479" width="3.90625" style="179" customWidth="1"/>
    <col min="9480" max="9480" width="3" style="179" bestFit="1" customWidth="1"/>
    <col min="9481" max="9481" width="8.6328125" style="179" customWidth="1"/>
    <col min="9482" max="9482" width="3.90625" style="179" customWidth="1"/>
    <col min="9483" max="9483" width="3" style="179" bestFit="1" customWidth="1"/>
    <col min="9484" max="9484" width="8.6328125" style="179" customWidth="1"/>
    <col min="9485" max="9485" width="3.90625" style="179" customWidth="1"/>
    <col min="9486" max="9486" width="6.26953125" style="179" customWidth="1"/>
    <col min="9487" max="9487" width="10.08984375" style="179" customWidth="1"/>
    <col min="9488" max="9488" width="3.90625" style="179" customWidth="1"/>
    <col min="9489" max="9489" width="3.453125" style="179" customWidth="1"/>
    <col min="9490" max="9731" width="9" style="179"/>
    <col min="9732" max="9732" width="2.26953125" style="179" customWidth="1"/>
    <col min="9733" max="9733" width="12.6328125" style="179" customWidth="1"/>
    <col min="9734" max="9734" width="8.6328125" style="179" customWidth="1"/>
    <col min="9735" max="9735" width="3.90625" style="179" customWidth="1"/>
    <col min="9736" max="9736" width="3" style="179" bestFit="1" customWidth="1"/>
    <col min="9737" max="9737" width="8.6328125" style="179" customWidth="1"/>
    <col min="9738" max="9738" width="3.90625" style="179" customWidth="1"/>
    <col min="9739" max="9739" width="3" style="179" bestFit="1" customWidth="1"/>
    <col min="9740" max="9740" width="8.6328125" style="179" customWidth="1"/>
    <col min="9741" max="9741" width="3.90625" style="179" customWidth="1"/>
    <col min="9742" max="9742" width="6.26953125" style="179" customWidth="1"/>
    <col min="9743" max="9743" width="10.08984375" style="179" customWidth="1"/>
    <col min="9744" max="9744" width="3.90625" style="179" customWidth="1"/>
    <col min="9745" max="9745" width="3.453125" style="179" customWidth="1"/>
    <col min="9746" max="9987" width="9" style="179"/>
    <col min="9988" max="9988" width="2.26953125" style="179" customWidth="1"/>
    <col min="9989" max="9989" width="12.6328125" style="179" customWidth="1"/>
    <col min="9990" max="9990" width="8.6328125" style="179" customWidth="1"/>
    <col min="9991" max="9991" width="3.90625" style="179" customWidth="1"/>
    <col min="9992" max="9992" width="3" style="179" bestFit="1" customWidth="1"/>
    <col min="9993" max="9993" width="8.6328125" style="179" customWidth="1"/>
    <col min="9994" max="9994" width="3.90625" style="179" customWidth="1"/>
    <col min="9995" max="9995" width="3" style="179" bestFit="1" customWidth="1"/>
    <col min="9996" max="9996" width="8.6328125" style="179" customWidth="1"/>
    <col min="9997" max="9997" width="3.90625" style="179" customWidth="1"/>
    <col min="9998" max="9998" width="6.26953125" style="179" customWidth="1"/>
    <col min="9999" max="9999" width="10.08984375" style="179" customWidth="1"/>
    <col min="10000" max="10000" width="3.90625" style="179" customWidth="1"/>
    <col min="10001" max="10001" width="3.453125" style="179" customWidth="1"/>
    <col min="10002" max="10243" width="9" style="179"/>
    <col min="10244" max="10244" width="2.26953125" style="179" customWidth="1"/>
    <col min="10245" max="10245" width="12.6328125" style="179" customWidth="1"/>
    <col min="10246" max="10246" width="8.6328125" style="179" customWidth="1"/>
    <col min="10247" max="10247" width="3.90625" style="179" customWidth="1"/>
    <col min="10248" max="10248" width="3" style="179" bestFit="1" customWidth="1"/>
    <col min="10249" max="10249" width="8.6328125" style="179" customWidth="1"/>
    <col min="10250" max="10250" width="3.90625" style="179" customWidth="1"/>
    <col min="10251" max="10251" width="3" style="179" bestFit="1" customWidth="1"/>
    <col min="10252" max="10252" width="8.6328125" style="179" customWidth="1"/>
    <col min="10253" max="10253" width="3.90625" style="179" customWidth="1"/>
    <col min="10254" max="10254" width="6.26953125" style="179" customWidth="1"/>
    <col min="10255" max="10255" width="10.08984375" style="179" customWidth="1"/>
    <col min="10256" max="10256" width="3.90625" style="179" customWidth="1"/>
    <col min="10257" max="10257" width="3.453125" style="179" customWidth="1"/>
    <col min="10258" max="10499" width="9" style="179"/>
    <col min="10500" max="10500" width="2.26953125" style="179" customWidth="1"/>
    <col min="10501" max="10501" width="12.6328125" style="179" customWidth="1"/>
    <col min="10502" max="10502" width="8.6328125" style="179" customWidth="1"/>
    <col min="10503" max="10503" width="3.90625" style="179" customWidth="1"/>
    <col min="10504" max="10504" width="3" style="179" bestFit="1" customWidth="1"/>
    <col min="10505" max="10505" width="8.6328125" style="179" customWidth="1"/>
    <col min="10506" max="10506" width="3.90625" style="179" customWidth="1"/>
    <col min="10507" max="10507" width="3" style="179" bestFit="1" customWidth="1"/>
    <col min="10508" max="10508" width="8.6328125" style="179" customWidth="1"/>
    <col min="10509" max="10509" width="3.90625" style="179" customWidth="1"/>
    <col min="10510" max="10510" width="6.26953125" style="179" customWidth="1"/>
    <col min="10511" max="10511" width="10.08984375" style="179" customWidth="1"/>
    <col min="10512" max="10512" width="3.90625" style="179" customWidth="1"/>
    <col min="10513" max="10513" width="3.453125" style="179" customWidth="1"/>
    <col min="10514" max="10755" width="9" style="179"/>
    <col min="10756" max="10756" width="2.26953125" style="179" customWidth="1"/>
    <col min="10757" max="10757" width="12.6328125" style="179" customWidth="1"/>
    <col min="10758" max="10758" width="8.6328125" style="179" customWidth="1"/>
    <col min="10759" max="10759" width="3.90625" style="179" customWidth="1"/>
    <col min="10760" max="10760" width="3" style="179" bestFit="1" customWidth="1"/>
    <col min="10761" max="10761" width="8.6328125" style="179" customWidth="1"/>
    <col min="10762" max="10762" width="3.90625" style="179" customWidth="1"/>
    <col min="10763" max="10763" width="3" style="179" bestFit="1" customWidth="1"/>
    <col min="10764" max="10764" width="8.6328125" style="179" customWidth="1"/>
    <col min="10765" max="10765" width="3.90625" style="179" customWidth="1"/>
    <col min="10766" max="10766" width="6.26953125" style="179" customWidth="1"/>
    <col min="10767" max="10767" width="10.08984375" style="179" customWidth="1"/>
    <col min="10768" max="10768" width="3.90625" style="179" customWidth="1"/>
    <col min="10769" max="10769" width="3.453125" style="179" customWidth="1"/>
    <col min="10770" max="11011" width="9" style="179"/>
    <col min="11012" max="11012" width="2.26953125" style="179" customWidth="1"/>
    <col min="11013" max="11013" width="12.6328125" style="179" customWidth="1"/>
    <col min="11014" max="11014" width="8.6328125" style="179" customWidth="1"/>
    <col min="11015" max="11015" width="3.90625" style="179" customWidth="1"/>
    <col min="11016" max="11016" width="3" style="179" bestFit="1" customWidth="1"/>
    <col min="11017" max="11017" width="8.6328125" style="179" customWidth="1"/>
    <col min="11018" max="11018" width="3.90625" style="179" customWidth="1"/>
    <col min="11019" max="11019" width="3" style="179" bestFit="1" customWidth="1"/>
    <col min="11020" max="11020" width="8.6328125" style="179" customWidth="1"/>
    <col min="11021" max="11021" width="3.90625" style="179" customWidth="1"/>
    <col min="11022" max="11022" width="6.26953125" style="179" customWidth="1"/>
    <col min="11023" max="11023" width="10.08984375" style="179" customWidth="1"/>
    <col min="11024" max="11024" width="3.90625" style="179" customWidth="1"/>
    <col min="11025" max="11025" width="3.453125" style="179" customWidth="1"/>
    <col min="11026" max="11267" width="9" style="179"/>
    <col min="11268" max="11268" width="2.26953125" style="179" customWidth="1"/>
    <col min="11269" max="11269" width="12.6328125" style="179" customWidth="1"/>
    <col min="11270" max="11270" width="8.6328125" style="179" customWidth="1"/>
    <col min="11271" max="11271" width="3.90625" style="179" customWidth="1"/>
    <col min="11272" max="11272" width="3" style="179" bestFit="1" customWidth="1"/>
    <col min="11273" max="11273" width="8.6328125" style="179" customWidth="1"/>
    <col min="11274" max="11274" width="3.90625" style="179" customWidth="1"/>
    <col min="11275" max="11275" width="3" style="179" bestFit="1" customWidth="1"/>
    <col min="11276" max="11276" width="8.6328125" style="179" customWidth="1"/>
    <col min="11277" max="11277" width="3.90625" style="179" customWidth="1"/>
    <col min="11278" max="11278" width="6.26953125" style="179" customWidth="1"/>
    <col min="11279" max="11279" width="10.08984375" style="179" customWidth="1"/>
    <col min="11280" max="11280" width="3.90625" style="179" customWidth="1"/>
    <col min="11281" max="11281" width="3.453125" style="179" customWidth="1"/>
    <col min="11282" max="11523" width="9" style="179"/>
    <col min="11524" max="11524" width="2.26953125" style="179" customWidth="1"/>
    <col min="11525" max="11525" width="12.6328125" style="179" customWidth="1"/>
    <col min="11526" max="11526" width="8.6328125" style="179" customWidth="1"/>
    <col min="11527" max="11527" width="3.90625" style="179" customWidth="1"/>
    <col min="11528" max="11528" width="3" style="179" bestFit="1" customWidth="1"/>
    <col min="11529" max="11529" width="8.6328125" style="179" customWidth="1"/>
    <col min="11530" max="11530" width="3.90625" style="179" customWidth="1"/>
    <col min="11531" max="11531" width="3" style="179" bestFit="1" customWidth="1"/>
    <col min="11532" max="11532" width="8.6328125" style="179" customWidth="1"/>
    <col min="11533" max="11533" width="3.90625" style="179" customWidth="1"/>
    <col min="11534" max="11534" width="6.26953125" style="179" customWidth="1"/>
    <col min="11535" max="11535" width="10.08984375" style="179" customWidth="1"/>
    <col min="11536" max="11536" width="3.90625" style="179" customWidth="1"/>
    <col min="11537" max="11537" width="3.453125" style="179" customWidth="1"/>
    <col min="11538" max="11779" width="9" style="179"/>
    <col min="11780" max="11780" width="2.26953125" style="179" customWidth="1"/>
    <col min="11781" max="11781" width="12.6328125" style="179" customWidth="1"/>
    <col min="11782" max="11782" width="8.6328125" style="179" customWidth="1"/>
    <col min="11783" max="11783" width="3.90625" style="179" customWidth="1"/>
    <col min="11784" max="11784" width="3" style="179" bestFit="1" customWidth="1"/>
    <col min="11785" max="11785" width="8.6328125" style="179" customWidth="1"/>
    <col min="11786" max="11786" width="3.90625" style="179" customWidth="1"/>
    <col min="11787" max="11787" width="3" style="179" bestFit="1" customWidth="1"/>
    <col min="11788" max="11788" width="8.6328125" style="179" customWidth="1"/>
    <col min="11789" max="11789" width="3.90625" style="179" customWidth="1"/>
    <col min="11790" max="11790" width="6.26953125" style="179" customWidth="1"/>
    <col min="11791" max="11791" width="10.08984375" style="179" customWidth="1"/>
    <col min="11792" max="11792" width="3.90625" style="179" customWidth="1"/>
    <col min="11793" max="11793" width="3.453125" style="179" customWidth="1"/>
    <col min="11794" max="12035" width="9" style="179"/>
    <col min="12036" max="12036" width="2.26953125" style="179" customWidth="1"/>
    <col min="12037" max="12037" width="12.6328125" style="179" customWidth="1"/>
    <col min="12038" max="12038" width="8.6328125" style="179" customWidth="1"/>
    <col min="12039" max="12039" width="3.90625" style="179" customWidth="1"/>
    <col min="12040" max="12040" width="3" style="179" bestFit="1" customWidth="1"/>
    <col min="12041" max="12041" width="8.6328125" style="179" customWidth="1"/>
    <col min="12042" max="12042" width="3.90625" style="179" customWidth="1"/>
    <col min="12043" max="12043" width="3" style="179" bestFit="1" customWidth="1"/>
    <col min="12044" max="12044" width="8.6328125" style="179" customWidth="1"/>
    <col min="12045" max="12045" width="3.90625" style="179" customWidth="1"/>
    <col min="12046" max="12046" width="6.26953125" style="179" customWidth="1"/>
    <col min="12047" max="12047" width="10.08984375" style="179" customWidth="1"/>
    <col min="12048" max="12048" width="3.90625" style="179" customWidth="1"/>
    <col min="12049" max="12049" width="3.453125" style="179" customWidth="1"/>
    <col min="12050" max="12291" width="9" style="179"/>
    <col min="12292" max="12292" width="2.26953125" style="179" customWidth="1"/>
    <col min="12293" max="12293" width="12.6328125" style="179" customWidth="1"/>
    <col min="12294" max="12294" width="8.6328125" style="179" customWidth="1"/>
    <col min="12295" max="12295" width="3.90625" style="179" customWidth="1"/>
    <col min="12296" max="12296" width="3" style="179" bestFit="1" customWidth="1"/>
    <col min="12297" max="12297" width="8.6328125" style="179" customWidth="1"/>
    <col min="12298" max="12298" width="3.90625" style="179" customWidth="1"/>
    <col min="12299" max="12299" width="3" style="179" bestFit="1" customWidth="1"/>
    <col min="12300" max="12300" width="8.6328125" style="179" customWidth="1"/>
    <col min="12301" max="12301" width="3.90625" style="179" customWidth="1"/>
    <col min="12302" max="12302" width="6.26953125" style="179" customWidth="1"/>
    <col min="12303" max="12303" width="10.08984375" style="179" customWidth="1"/>
    <col min="12304" max="12304" width="3.90625" style="179" customWidth="1"/>
    <col min="12305" max="12305" width="3.453125" style="179" customWidth="1"/>
    <col min="12306" max="12547" width="9" style="179"/>
    <col min="12548" max="12548" width="2.26953125" style="179" customWidth="1"/>
    <col min="12549" max="12549" width="12.6328125" style="179" customWidth="1"/>
    <col min="12550" max="12550" width="8.6328125" style="179" customWidth="1"/>
    <col min="12551" max="12551" width="3.90625" style="179" customWidth="1"/>
    <col min="12552" max="12552" width="3" style="179" bestFit="1" customWidth="1"/>
    <col min="12553" max="12553" width="8.6328125" style="179" customWidth="1"/>
    <col min="12554" max="12554" width="3.90625" style="179" customWidth="1"/>
    <col min="12555" max="12555" width="3" style="179" bestFit="1" customWidth="1"/>
    <col min="12556" max="12556" width="8.6328125" style="179" customWidth="1"/>
    <col min="12557" max="12557" width="3.90625" style="179" customWidth="1"/>
    <col min="12558" max="12558" width="6.26953125" style="179" customWidth="1"/>
    <col min="12559" max="12559" width="10.08984375" style="179" customWidth="1"/>
    <col min="12560" max="12560" width="3.90625" style="179" customWidth="1"/>
    <col min="12561" max="12561" width="3.453125" style="179" customWidth="1"/>
    <col min="12562" max="12803" width="9" style="179"/>
    <col min="12804" max="12804" width="2.26953125" style="179" customWidth="1"/>
    <col min="12805" max="12805" width="12.6328125" style="179" customWidth="1"/>
    <col min="12806" max="12806" width="8.6328125" style="179" customWidth="1"/>
    <col min="12807" max="12807" width="3.90625" style="179" customWidth="1"/>
    <col min="12808" max="12808" width="3" style="179" bestFit="1" customWidth="1"/>
    <col min="12809" max="12809" width="8.6328125" style="179" customWidth="1"/>
    <col min="12810" max="12810" width="3.90625" style="179" customWidth="1"/>
    <col min="12811" max="12811" width="3" style="179" bestFit="1" customWidth="1"/>
    <col min="12812" max="12812" width="8.6328125" style="179" customWidth="1"/>
    <col min="12813" max="12813" width="3.90625" style="179" customWidth="1"/>
    <col min="12814" max="12814" width="6.26953125" style="179" customWidth="1"/>
    <col min="12815" max="12815" width="10.08984375" style="179" customWidth="1"/>
    <col min="12816" max="12816" width="3.90625" style="179" customWidth="1"/>
    <col min="12817" max="12817" width="3.453125" style="179" customWidth="1"/>
    <col min="12818" max="13059" width="9" style="179"/>
    <col min="13060" max="13060" width="2.26953125" style="179" customWidth="1"/>
    <col min="13061" max="13061" width="12.6328125" style="179" customWidth="1"/>
    <col min="13062" max="13062" width="8.6328125" style="179" customWidth="1"/>
    <col min="13063" max="13063" width="3.90625" style="179" customWidth="1"/>
    <col min="13064" max="13064" width="3" style="179" bestFit="1" customWidth="1"/>
    <col min="13065" max="13065" width="8.6328125" style="179" customWidth="1"/>
    <col min="13066" max="13066" width="3.90625" style="179" customWidth="1"/>
    <col min="13067" max="13067" width="3" style="179" bestFit="1" customWidth="1"/>
    <col min="13068" max="13068" width="8.6328125" style="179" customWidth="1"/>
    <col min="13069" max="13069" width="3.90625" style="179" customWidth="1"/>
    <col min="13070" max="13070" width="6.26953125" style="179" customWidth="1"/>
    <col min="13071" max="13071" width="10.08984375" style="179" customWidth="1"/>
    <col min="13072" max="13072" width="3.90625" style="179" customWidth="1"/>
    <col min="13073" max="13073" width="3.453125" style="179" customWidth="1"/>
    <col min="13074" max="13315" width="9" style="179"/>
    <col min="13316" max="13316" width="2.26953125" style="179" customWidth="1"/>
    <col min="13317" max="13317" width="12.6328125" style="179" customWidth="1"/>
    <col min="13318" max="13318" width="8.6328125" style="179" customWidth="1"/>
    <col min="13319" max="13319" width="3.90625" style="179" customWidth="1"/>
    <col min="13320" max="13320" width="3" style="179" bestFit="1" customWidth="1"/>
    <col min="13321" max="13321" width="8.6328125" style="179" customWidth="1"/>
    <col min="13322" max="13322" width="3.90625" style="179" customWidth="1"/>
    <col min="13323" max="13323" width="3" style="179" bestFit="1" customWidth="1"/>
    <col min="13324" max="13324" width="8.6328125" style="179" customWidth="1"/>
    <col min="13325" max="13325" width="3.90625" style="179" customWidth="1"/>
    <col min="13326" max="13326" width="6.26953125" style="179" customWidth="1"/>
    <col min="13327" max="13327" width="10.08984375" style="179" customWidth="1"/>
    <col min="13328" max="13328" width="3.90625" style="179" customWidth="1"/>
    <col min="13329" max="13329" width="3.453125" style="179" customWidth="1"/>
    <col min="13330" max="13571" width="9" style="179"/>
    <col min="13572" max="13572" width="2.26953125" style="179" customWidth="1"/>
    <col min="13573" max="13573" width="12.6328125" style="179" customWidth="1"/>
    <col min="13574" max="13574" width="8.6328125" style="179" customWidth="1"/>
    <col min="13575" max="13575" width="3.90625" style="179" customWidth="1"/>
    <col min="13576" max="13576" width="3" style="179" bestFit="1" customWidth="1"/>
    <col min="13577" max="13577" width="8.6328125" style="179" customWidth="1"/>
    <col min="13578" max="13578" width="3.90625" style="179" customWidth="1"/>
    <col min="13579" max="13579" width="3" style="179" bestFit="1" customWidth="1"/>
    <col min="13580" max="13580" width="8.6328125" style="179" customWidth="1"/>
    <col min="13581" max="13581" width="3.90625" style="179" customWidth="1"/>
    <col min="13582" max="13582" width="6.26953125" style="179" customWidth="1"/>
    <col min="13583" max="13583" width="10.08984375" style="179" customWidth="1"/>
    <col min="13584" max="13584" width="3.90625" style="179" customWidth="1"/>
    <col min="13585" max="13585" width="3.453125" style="179" customWidth="1"/>
    <col min="13586" max="13827" width="9" style="179"/>
    <col min="13828" max="13828" width="2.26953125" style="179" customWidth="1"/>
    <col min="13829" max="13829" width="12.6328125" style="179" customWidth="1"/>
    <col min="13830" max="13830" width="8.6328125" style="179" customWidth="1"/>
    <col min="13831" max="13831" width="3.90625" style="179" customWidth="1"/>
    <col min="13832" max="13832" width="3" style="179" bestFit="1" customWidth="1"/>
    <col min="13833" max="13833" width="8.6328125" style="179" customWidth="1"/>
    <col min="13834" max="13834" width="3.90625" style="179" customWidth="1"/>
    <col min="13835" max="13835" width="3" style="179" bestFit="1" customWidth="1"/>
    <col min="13836" max="13836" width="8.6328125" style="179" customWidth="1"/>
    <col min="13837" max="13837" width="3.90625" style="179" customWidth="1"/>
    <col min="13838" max="13838" width="6.26953125" style="179" customWidth="1"/>
    <col min="13839" max="13839" width="10.08984375" style="179" customWidth="1"/>
    <col min="13840" max="13840" width="3.90625" style="179" customWidth="1"/>
    <col min="13841" max="13841" width="3.453125" style="179" customWidth="1"/>
    <col min="13842" max="14083" width="9" style="179"/>
    <col min="14084" max="14084" width="2.26953125" style="179" customWidth="1"/>
    <col min="14085" max="14085" width="12.6328125" style="179" customWidth="1"/>
    <col min="14086" max="14086" width="8.6328125" style="179" customWidth="1"/>
    <col min="14087" max="14087" width="3.90625" style="179" customWidth="1"/>
    <col min="14088" max="14088" width="3" style="179" bestFit="1" customWidth="1"/>
    <col min="14089" max="14089" width="8.6328125" style="179" customWidth="1"/>
    <col min="14090" max="14090" width="3.90625" style="179" customWidth="1"/>
    <col min="14091" max="14091" width="3" style="179" bestFit="1" customWidth="1"/>
    <col min="14092" max="14092" width="8.6328125" style="179" customWidth="1"/>
    <col min="14093" max="14093" width="3.90625" style="179" customWidth="1"/>
    <col min="14094" max="14094" width="6.26953125" style="179" customWidth="1"/>
    <col min="14095" max="14095" width="10.08984375" style="179" customWidth="1"/>
    <col min="14096" max="14096" width="3.90625" style="179" customWidth="1"/>
    <col min="14097" max="14097" width="3.453125" style="179" customWidth="1"/>
    <col min="14098" max="14339" width="9" style="179"/>
    <col min="14340" max="14340" width="2.26953125" style="179" customWidth="1"/>
    <col min="14341" max="14341" width="12.6328125" style="179" customWidth="1"/>
    <col min="14342" max="14342" width="8.6328125" style="179" customWidth="1"/>
    <col min="14343" max="14343" width="3.90625" style="179" customWidth="1"/>
    <col min="14344" max="14344" width="3" style="179" bestFit="1" customWidth="1"/>
    <col min="14345" max="14345" width="8.6328125" style="179" customWidth="1"/>
    <col min="14346" max="14346" width="3.90625" style="179" customWidth="1"/>
    <col min="14347" max="14347" width="3" style="179" bestFit="1" customWidth="1"/>
    <col min="14348" max="14348" width="8.6328125" style="179" customWidth="1"/>
    <col min="14349" max="14349" width="3.90625" style="179" customWidth="1"/>
    <col min="14350" max="14350" width="6.26953125" style="179" customWidth="1"/>
    <col min="14351" max="14351" width="10.08984375" style="179" customWidth="1"/>
    <col min="14352" max="14352" width="3.90625" style="179" customWidth="1"/>
    <col min="14353" max="14353" width="3.453125" style="179" customWidth="1"/>
    <col min="14354" max="14595" width="9" style="179"/>
    <col min="14596" max="14596" width="2.26953125" style="179" customWidth="1"/>
    <col min="14597" max="14597" width="12.6328125" style="179" customWidth="1"/>
    <col min="14598" max="14598" width="8.6328125" style="179" customWidth="1"/>
    <col min="14599" max="14599" width="3.90625" style="179" customWidth="1"/>
    <col min="14600" max="14600" width="3" style="179" bestFit="1" customWidth="1"/>
    <col min="14601" max="14601" width="8.6328125" style="179" customWidth="1"/>
    <col min="14602" max="14602" width="3.90625" style="179" customWidth="1"/>
    <col min="14603" max="14603" width="3" style="179" bestFit="1" customWidth="1"/>
    <col min="14604" max="14604" width="8.6328125" style="179" customWidth="1"/>
    <col min="14605" max="14605" width="3.90625" style="179" customWidth="1"/>
    <col min="14606" max="14606" width="6.26953125" style="179" customWidth="1"/>
    <col min="14607" max="14607" width="10.08984375" style="179" customWidth="1"/>
    <col min="14608" max="14608" width="3.90625" style="179" customWidth="1"/>
    <col min="14609" max="14609" width="3.453125" style="179" customWidth="1"/>
    <col min="14610" max="14851" width="9" style="179"/>
    <col min="14852" max="14852" width="2.26953125" style="179" customWidth="1"/>
    <col min="14853" max="14853" width="12.6328125" style="179" customWidth="1"/>
    <col min="14854" max="14854" width="8.6328125" style="179" customWidth="1"/>
    <col min="14855" max="14855" width="3.90625" style="179" customWidth="1"/>
    <col min="14856" max="14856" width="3" style="179" bestFit="1" customWidth="1"/>
    <col min="14857" max="14857" width="8.6328125" style="179" customWidth="1"/>
    <col min="14858" max="14858" width="3.90625" style="179" customWidth="1"/>
    <col min="14859" max="14859" width="3" style="179" bestFit="1" customWidth="1"/>
    <col min="14860" max="14860" width="8.6328125" style="179" customWidth="1"/>
    <col min="14861" max="14861" width="3.90625" style="179" customWidth="1"/>
    <col min="14862" max="14862" width="6.26953125" style="179" customWidth="1"/>
    <col min="14863" max="14863" width="10.08984375" style="179" customWidth="1"/>
    <col min="14864" max="14864" width="3.90625" style="179" customWidth="1"/>
    <col min="14865" max="14865" width="3.453125" style="179" customWidth="1"/>
    <col min="14866" max="15107" width="9" style="179"/>
    <col min="15108" max="15108" width="2.26953125" style="179" customWidth="1"/>
    <col min="15109" max="15109" width="12.6328125" style="179" customWidth="1"/>
    <col min="15110" max="15110" width="8.6328125" style="179" customWidth="1"/>
    <col min="15111" max="15111" width="3.90625" style="179" customWidth="1"/>
    <col min="15112" max="15112" width="3" style="179" bestFit="1" customWidth="1"/>
    <col min="15113" max="15113" width="8.6328125" style="179" customWidth="1"/>
    <col min="15114" max="15114" width="3.90625" style="179" customWidth="1"/>
    <col min="15115" max="15115" width="3" style="179" bestFit="1" customWidth="1"/>
    <col min="15116" max="15116" width="8.6328125" style="179" customWidth="1"/>
    <col min="15117" max="15117" width="3.90625" style="179" customWidth="1"/>
    <col min="15118" max="15118" width="6.26953125" style="179" customWidth="1"/>
    <col min="15119" max="15119" width="10.08984375" style="179" customWidth="1"/>
    <col min="15120" max="15120" width="3.90625" style="179" customWidth="1"/>
    <col min="15121" max="15121" width="3.453125" style="179" customWidth="1"/>
    <col min="15122" max="15363" width="9" style="179"/>
    <col min="15364" max="15364" width="2.26953125" style="179" customWidth="1"/>
    <col min="15365" max="15365" width="12.6328125" style="179" customWidth="1"/>
    <col min="15366" max="15366" width="8.6328125" style="179" customWidth="1"/>
    <col min="15367" max="15367" width="3.90625" style="179" customWidth="1"/>
    <col min="15368" max="15368" width="3" style="179" bestFit="1" customWidth="1"/>
    <col min="15369" max="15369" width="8.6328125" style="179" customWidth="1"/>
    <col min="15370" max="15370" width="3.90625" style="179" customWidth="1"/>
    <col min="15371" max="15371" width="3" style="179" bestFit="1" customWidth="1"/>
    <col min="15372" max="15372" width="8.6328125" style="179" customWidth="1"/>
    <col min="15373" max="15373" width="3.90625" style="179" customWidth="1"/>
    <col min="15374" max="15374" width="6.26953125" style="179" customWidth="1"/>
    <col min="15375" max="15375" width="10.08984375" style="179" customWidth="1"/>
    <col min="15376" max="15376" width="3.90625" style="179" customWidth="1"/>
    <col min="15377" max="15377" width="3.453125" style="179" customWidth="1"/>
    <col min="15378" max="15619" width="9" style="179"/>
    <col min="15620" max="15620" width="2.26953125" style="179" customWidth="1"/>
    <col min="15621" max="15621" width="12.6328125" style="179" customWidth="1"/>
    <col min="15622" max="15622" width="8.6328125" style="179" customWidth="1"/>
    <col min="15623" max="15623" width="3.90625" style="179" customWidth="1"/>
    <col min="15624" max="15624" width="3" style="179" bestFit="1" customWidth="1"/>
    <col min="15625" max="15625" width="8.6328125" style="179" customWidth="1"/>
    <col min="15626" max="15626" width="3.90625" style="179" customWidth="1"/>
    <col min="15627" max="15627" width="3" style="179" bestFit="1" customWidth="1"/>
    <col min="15628" max="15628" width="8.6328125" style="179" customWidth="1"/>
    <col min="15629" max="15629" width="3.90625" style="179" customWidth="1"/>
    <col min="15630" max="15630" width="6.26953125" style="179" customWidth="1"/>
    <col min="15631" max="15631" width="10.08984375" style="179" customWidth="1"/>
    <col min="15632" max="15632" width="3.90625" style="179" customWidth="1"/>
    <col min="15633" max="15633" width="3.453125" style="179" customWidth="1"/>
    <col min="15634" max="15875" width="9" style="179"/>
    <col min="15876" max="15876" width="2.26953125" style="179" customWidth="1"/>
    <col min="15877" max="15877" width="12.6328125" style="179" customWidth="1"/>
    <col min="15878" max="15878" width="8.6328125" style="179" customWidth="1"/>
    <col min="15879" max="15879" width="3.90625" style="179" customWidth="1"/>
    <col min="15880" max="15880" width="3" style="179" bestFit="1" customWidth="1"/>
    <col min="15881" max="15881" width="8.6328125" style="179" customWidth="1"/>
    <col min="15882" max="15882" width="3.90625" style="179" customWidth="1"/>
    <col min="15883" max="15883" width="3" style="179" bestFit="1" customWidth="1"/>
    <col min="15884" max="15884" width="8.6328125" style="179" customWidth="1"/>
    <col min="15885" max="15885" width="3.90625" style="179" customWidth="1"/>
    <col min="15886" max="15886" width="6.26953125" style="179" customWidth="1"/>
    <col min="15887" max="15887" width="10.08984375" style="179" customWidth="1"/>
    <col min="15888" max="15888" width="3.90625" style="179" customWidth="1"/>
    <col min="15889" max="15889" width="3.453125" style="179" customWidth="1"/>
    <col min="15890" max="16131" width="9" style="179"/>
    <col min="16132" max="16132" width="2.26953125" style="179" customWidth="1"/>
    <col min="16133" max="16133" width="12.6328125" style="179" customWidth="1"/>
    <col min="16134" max="16134" width="8.6328125" style="179" customWidth="1"/>
    <col min="16135" max="16135" width="3.90625" style="179" customWidth="1"/>
    <col min="16136" max="16136" width="3" style="179" bestFit="1" customWidth="1"/>
    <col min="16137" max="16137" width="8.6328125" style="179" customWidth="1"/>
    <col min="16138" max="16138" width="3.90625" style="179" customWidth="1"/>
    <col min="16139" max="16139" width="3" style="179" bestFit="1" customWidth="1"/>
    <col min="16140" max="16140" width="8.6328125" style="179" customWidth="1"/>
    <col min="16141" max="16141" width="3.90625" style="179" customWidth="1"/>
    <col min="16142" max="16142" width="6.26953125" style="179" customWidth="1"/>
    <col min="16143" max="16143" width="10.08984375" style="179" customWidth="1"/>
    <col min="16144" max="16144" width="3.90625" style="179" customWidth="1"/>
    <col min="16145" max="16145" width="3.453125" style="179" customWidth="1"/>
    <col min="16146" max="16384" width="9" style="179"/>
  </cols>
  <sheetData>
    <row r="1" spans="1:18" ht="35.25" customHeight="1" thickBot="1" x14ac:dyDescent="0.25">
      <c r="A1" s="103" t="s">
        <v>83</v>
      </c>
      <c r="B1" s="103"/>
    </row>
    <row r="2" spans="1:18" ht="15" customHeight="1" thickTop="1" x14ac:dyDescent="0.2">
      <c r="B2" s="500" t="s">
        <v>264</v>
      </c>
      <c r="C2" s="502" t="s">
        <v>84</v>
      </c>
      <c r="D2" s="503"/>
      <c r="E2" s="506" t="s">
        <v>85</v>
      </c>
      <c r="F2" s="506"/>
      <c r="G2" s="506"/>
      <c r="H2" s="506"/>
      <c r="I2" s="506"/>
      <c r="J2" s="507"/>
      <c r="K2" s="502" t="s">
        <v>265</v>
      </c>
      <c r="L2" s="528"/>
      <c r="M2" s="503"/>
      <c r="N2" s="488" t="s">
        <v>266</v>
      </c>
      <c r="O2" s="490" t="s">
        <v>267</v>
      </c>
      <c r="P2" s="491"/>
    </row>
    <row r="3" spans="1:18" ht="30" customHeight="1" thickBot="1" x14ac:dyDescent="0.25">
      <c r="B3" s="501"/>
      <c r="C3" s="504"/>
      <c r="D3" s="505"/>
      <c r="E3" s="508" t="s">
        <v>86</v>
      </c>
      <c r="F3" s="508"/>
      <c r="G3" s="508"/>
      <c r="H3" s="509" t="s">
        <v>87</v>
      </c>
      <c r="I3" s="510"/>
      <c r="J3" s="511"/>
      <c r="K3" s="104" t="s">
        <v>268</v>
      </c>
      <c r="L3" s="494" t="s">
        <v>269</v>
      </c>
      <c r="M3" s="495"/>
      <c r="N3" s="489"/>
      <c r="O3" s="492"/>
      <c r="P3" s="493"/>
      <c r="R3" s="105" t="s">
        <v>270</v>
      </c>
    </row>
    <row r="4" spans="1:18" ht="25" customHeight="1" x14ac:dyDescent="0.2">
      <c r="B4" s="106" t="s">
        <v>88</v>
      </c>
      <c r="C4" s="38"/>
      <c r="D4" s="77" t="s">
        <v>90</v>
      </c>
      <c r="E4" s="512" t="s">
        <v>91</v>
      </c>
      <c r="F4" s="39"/>
      <c r="G4" s="107" t="s">
        <v>90</v>
      </c>
      <c r="H4" s="514"/>
      <c r="I4" s="515"/>
      <c r="J4" s="516"/>
      <c r="K4" s="522"/>
      <c r="L4" s="76">
        <f>ROUNDDOWN(C4/3,1)</f>
        <v>0</v>
      </c>
      <c r="M4" s="77" t="s">
        <v>90</v>
      </c>
      <c r="N4" s="496"/>
      <c r="O4" s="67">
        <f>L4</f>
        <v>0</v>
      </c>
      <c r="P4" s="69" t="s">
        <v>90</v>
      </c>
      <c r="R4" s="108" t="str">
        <f>IF(C4=F4,"ＯＫ","不突合")</f>
        <v>ＯＫ</v>
      </c>
    </row>
    <row r="5" spans="1:18" ht="25" customHeight="1" x14ac:dyDescent="0.2">
      <c r="B5" s="109" t="s">
        <v>92</v>
      </c>
      <c r="C5" s="40"/>
      <c r="D5" s="79" t="s">
        <v>90</v>
      </c>
      <c r="E5" s="513"/>
      <c r="F5" s="41"/>
      <c r="G5" s="110" t="s">
        <v>90</v>
      </c>
      <c r="H5" s="517"/>
      <c r="I5" s="518"/>
      <c r="J5" s="519"/>
      <c r="K5" s="522"/>
      <c r="L5" s="78">
        <f>ROUNDDOWN(C5/6,1)</f>
        <v>0</v>
      </c>
      <c r="M5" s="79" t="s">
        <v>90</v>
      </c>
      <c r="N5" s="496"/>
      <c r="O5" s="68">
        <f>L5</f>
        <v>0</v>
      </c>
      <c r="P5" s="70" t="s">
        <v>90</v>
      </c>
      <c r="R5" s="108" t="str">
        <f>IF(C5=F5,"ＯＫ","不突合")</f>
        <v>ＯＫ</v>
      </c>
    </row>
    <row r="6" spans="1:18" ht="25" customHeight="1" x14ac:dyDescent="0.2">
      <c r="B6" s="109" t="s">
        <v>93</v>
      </c>
      <c r="C6" s="40"/>
      <c r="D6" s="79" t="s">
        <v>90</v>
      </c>
      <c r="E6" s="513"/>
      <c r="F6" s="41"/>
      <c r="G6" s="110" t="s">
        <v>90</v>
      </c>
      <c r="H6" s="517"/>
      <c r="I6" s="520"/>
      <c r="J6" s="521"/>
      <c r="K6" s="523"/>
      <c r="L6" s="78">
        <f>ROUNDDOWN(C6/6,1)</f>
        <v>0</v>
      </c>
      <c r="M6" s="79" t="s">
        <v>90</v>
      </c>
      <c r="N6" s="497"/>
      <c r="O6" s="68">
        <f>L6</f>
        <v>0</v>
      </c>
      <c r="P6" s="70" t="s">
        <v>90</v>
      </c>
      <c r="R6" s="108" t="str">
        <f>IF(C6=F6,"ＯＫ","不突合")</f>
        <v>ＯＫ</v>
      </c>
    </row>
    <row r="7" spans="1:18" ht="25" customHeight="1" x14ac:dyDescent="0.2">
      <c r="B7" s="109" t="s">
        <v>94</v>
      </c>
      <c r="C7" s="40"/>
      <c r="D7" s="79" t="s">
        <v>90</v>
      </c>
      <c r="E7" s="513" t="s">
        <v>95</v>
      </c>
      <c r="F7" s="41"/>
      <c r="G7" s="110" t="s">
        <v>90</v>
      </c>
      <c r="H7" s="525" t="s">
        <v>96</v>
      </c>
      <c r="I7" s="41"/>
      <c r="J7" s="79" t="s">
        <v>90</v>
      </c>
      <c r="K7" s="111">
        <f>ROUNDUP(C7/25,0)</f>
        <v>0</v>
      </c>
      <c r="L7" s="78">
        <f>ROUNDDOWN(C7/15,1)</f>
        <v>0</v>
      </c>
      <c r="M7" s="79" t="s">
        <v>90</v>
      </c>
      <c r="N7" s="40"/>
      <c r="O7" s="61"/>
      <c r="P7" s="70" t="s">
        <v>90</v>
      </c>
      <c r="R7" s="108" t="str">
        <f>IF(C7=SUM(F7,I7),"ＯＫ","不突合")</f>
        <v>ＯＫ</v>
      </c>
    </row>
    <row r="8" spans="1:18" ht="25" customHeight="1" x14ac:dyDescent="0.2">
      <c r="B8" s="109" t="s">
        <v>97</v>
      </c>
      <c r="C8" s="40"/>
      <c r="D8" s="79" t="s">
        <v>90</v>
      </c>
      <c r="E8" s="513"/>
      <c r="F8" s="41"/>
      <c r="G8" s="110" t="s">
        <v>90</v>
      </c>
      <c r="H8" s="526"/>
      <c r="I8" s="41"/>
      <c r="J8" s="79" t="s">
        <v>90</v>
      </c>
      <c r="K8" s="111">
        <f>ROUNDUP(C8/35,0)</f>
        <v>0</v>
      </c>
      <c r="L8" s="78">
        <f>ROUNDDOWN(C8/25,1)</f>
        <v>0</v>
      </c>
      <c r="M8" s="79" t="s">
        <v>90</v>
      </c>
      <c r="N8" s="40"/>
      <c r="O8" s="68">
        <f>MAX(L8,N8)</f>
        <v>0</v>
      </c>
      <c r="P8" s="70" t="s">
        <v>90</v>
      </c>
      <c r="R8" s="108" t="str">
        <f>IF(C8=SUM(F8,I8),"ＯＫ","不突合")</f>
        <v>ＯＫ</v>
      </c>
    </row>
    <row r="9" spans="1:18" ht="25" customHeight="1" thickBot="1" x14ac:dyDescent="0.25">
      <c r="B9" s="112" t="s">
        <v>98</v>
      </c>
      <c r="C9" s="42"/>
      <c r="D9" s="81" t="s">
        <v>90</v>
      </c>
      <c r="E9" s="524"/>
      <c r="F9" s="43"/>
      <c r="G9" s="113" t="s">
        <v>90</v>
      </c>
      <c r="H9" s="527"/>
      <c r="I9" s="43"/>
      <c r="J9" s="81" t="s">
        <v>90</v>
      </c>
      <c r="K9" s="114">
        <f>ROUNDUP(C9/35,0)</f>
        <v>0</v>
      </c>
      <c r="L9" s="80">
        <f>ROUNDDOWN(C9/25,1)</f>
        <v>0</v>
      </c>
      <c r="M9" s="81" t="s">
        <v>90</v>
      </c>
      <c r="N9" s="42"/>
      <c r="O9" s="73">
        <f>MAX(L9,N9)</f>
        <v>0</v>
      </c>
      <c r="P9" s="71" t="s">
        <v>90</v>
      </c>
      <c r="R9" s="108" t="str">
        <f>IF(C9=SUM(F9,I9),"ＯＫ","不突合")</f>
        <v>ＯＫ</v>
      </c>
    </row>
    <row r="10" spans="1:18" ht="25" customHeight="1" thickBot="1" x14ac:dyDescent="0.25">
      <c r="B10" s="115" t="s">
        <v>99</v>
      </c>
      <c r="C10" s="116">
        <f>SUM(C4:C9)</f>
        <v>0</v>
      </c>
      <c r="D10" s="83" t="s">
        <v>90</v>
      </c>
      <c r="E10" s="117"/>
      <c r="F10" s="117">
        <f>SUM(F4:F9)</f>
        <v>0</v>
      </c>
      <c r="G10" s="118" t="s">
        <v>90</v>
      </c>
      <c r="H10" s="82"/>
      <c r="I10" s="117">
        <f>SUM(I7:I9)</f>
        <v>0</v>
      </c>
      <c r="J10" s="83" t="s">
        <v>90</v>
      </c>
      <c r="K10" s="119">
        <f>SUM(K7:K9)</f>
        <v>0</v>
      </c>
      <c r="L10" s="82">
        <f>ROUND(SUM(L4:L9),0)</f>
        <v>0</v>
      </c>
      <c r="M10" s="83" t="s">
        <v>90</v>
      </c>
      <c r="N10" s="75">
        <f>SUM(N7:N9)</f>
        <v>0</v>
      </c>
      <c r="O10" s="74">
        <f>ROUND(SUM(O4:O9),0)</f>
        <v>0</v>
      </c>
      <c r="P10" s="72" t="s">
        <v>90</v>
      </c>
    </row>
    <row r="12" spans="1:18" ht="281.25" customHeight="1" x14ac:dyDescent="0.2">
      <c r="A12" s="498" t="s">
        <v>483</v>
      </c>
      <c r="B12" s="499"/>
      <c r="C12" s="499"/>
      <c r="D12" s="499"/>
      <c r="E12" s="499"/>
      <c r="F12" s="499"/>
      <c r="G12" s="499"/>
      <c r="H12" s="499"/>
      <c r="I12" s="499"/>
      <c r="J12" s="499"/>
      <c r="K12" s="499"/>
      <c r="L12" s="499"/>
      <c r="M12" s="499"/>
      <c r="N12" s="499"/>
      <c r="O12" s="499"/>
      <c r="P12" s="499"/>
    </row>
  </sheetData>
  <sheetProtection algorithmName="SHA-512" hashValue="mx+K6PN92k01FPdtOyOQt/KqP8KEJg7nQ8QIr0h9Eq8lopdnhVpaPM6PVqZId1aBmCm6i1xvuqwf30Cx3M4KFw==" saltValue="8/tNqK35dmiegpxB+cfbZw==" spinCount="100000" sheet="1" formatCells="0" selectLockedCells="1"/>
  <mergeCells count="16">
    <mergeCell ref="N2:N3"/>
    <mergeCell ref="O2:P3"/>
    <mergeCell ref="L3:M3"/>
    <mergeCell ref="N4:N6"/>
    <mergeCell ref="A12:P12"/>
    <mergeCell ref="B2:B3"/>
    <mergeCell ref="C2:D3"/>
    <mergeCell ref="E2:J2"/>
    <mergeCell ref="E3:G3"/>
    <mergeCell ref="H3:J3"/>
    <mergeCell ref="E4:E6"/>
    <mergeCell ref="H4:J6"/>
    <mergeCell ref="K4:K6"/>
    <mergeCell ref="E7:E9"/>
    <mergeCell ref="H7:H9"/>
    <mergeCell ref="K2:M2"/>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T73"/>
  <sheetViews>
    <sheetView tabSelected="1" view="pageBreakPreview" zoomScaleNormal="100" zoomScaleSheetLayoutView="100" workbookViewId="0">
      <selection activeCell="J45" sqref="J45"/>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100</v>
      </c>
      <c r="S1" s="17" t="s">
        <v>82</v>
      </c>
    </row>
    <row r="2" spans="1:20" ht="13.5" thickBot="1" x14ac:dyDescent="0.25"/>
    <row r="3" spans="1:20" ht="13.5" customHeight="1" x14ac:dyDescent="0.2">
      <c r="B3" s="534" t="s">
        <v>101</v>
      </c>
      <c r="C3" s="537" t="s">
        <v>102</v>
      </c>
      <c r="D3" s="540" t="s">
        <v>103</v>
      </c>
      <c r="E3" s="552" t="s">
        <v>104</v>
      </c>
      <c r="F3" s="553"/>
      <c r="G3" s="554"/>
      <c r="H3" s="547" t="s">
        <v>105</v>
      </c>
      <c r="I3" s="593" t="s">
        <v>106</v>
      </c>
      <c r="J3" s="593"/>
      <c r="K3" s="593"/>
      <c r="L3" s="593"/>
      <c r="M3" s="593"/>
      <c r="N3" s="593"/>
      <c r="O3" s="593"/>
      <c r="P3" s="593"/>
      <c r="Q3" s="593"/>
      <c r="R3" s="593"/>
      <c r="S3" s="529" t="s">
        <v>107</v>
      </c>
    </row>
    <row r="4" spans="1:20" ht="13.5" customHeight="1" x14ac:dyDescent="0.2">
      <c r="B4" s="535"/>
      <c r="C4" s="538"/>
      <c r="D4" s="541"/>
      <c r="E4" s="555"/>
      <c r="F4" s="556"/>
      <c r="G4" s="557"/>
      <c r="H4" s="548"/>
      <c r="I4" s="568" t="s">
        <v>450</v>
      </c>
      <c r="J4" s="569"/>
      <c r="K4" s="570"/>
      <c r="L4" s="558" t="s">
        <v>111</v>
      </c>
      <c r="M4" s="532" t="s">
        <v>478</v>
      </c>
      <c r="N4" s="532" t="s">
        <v>112</v>
      </c>
      <c r="O4" s="563" t="s">
        <v>62</v>
      </c>
      <c r="P4" s="564"/>
      <c r="Q4" s="564"/>
      <c r="R4" s="565"/>
      <c r="S4" s="530"/>
    </row>
    <row r="5" spans="1:20" ht="27.75" customHeight="1" x14ac:dyDescent="0.2">
      <c r="B5" s="535"/>
      <c r="C5" s="538"/>
      <c r="D5" s="541"/>
      <c r="E5" s="543" t="s">
        <v>108</v>
      </c>
      <c r="F5" s="532" t="s">
        <v>109</v>
      </c>
      <c r="G5" s="545" t="s">
        <v>110</v>
      </c>
      <c r="H5" s="548"/>
      <c r="I5" s="550" t="s">
        <v>206</v>
      </c>
      <c r="J5" s="551"/>
      <c r="K5" s="532" t="s">
        <v>449</v>
      </c>
      <c r="L5" s="559"/>
      <c r="M5" s="561"/>
      <c r="N5" s="561"/>
      <c r="O5" s="559"/>
      <c r="P5" s="559"/>
      <c r="Q5" s="559"/>
      <c r="R5" s="566"/>
      <c r="S5" s="530"/>
    </row>
    <row r="6" spans="1:20" ht="27.75" customHeight="1" thickBot="1" x14ac:dyDescent="0.25">
      <c r="B6" s="536"/>
      <c r="C6" s="539"/>
      <c r="D6" s="542"/>
      <c r="E6" s="544"/>
      <c r="F6" s="533"/>
      <c r="G6" s="546"/>
      <c r="H6" s="549"/>
      <c r="I6" s="338" t="s">
        <v>243</v>
      </c>
      <c r="J6" s="339" t="s">
        <v>207</v>
      </c>
      <c r="K6" s="533"/>
      <c r="L6" s="560"/>
      <c r="M6" s="562"/>
      <c r="N6" s="562"/>
      <c r="O6" s="560"/>
      <c r="P6" s="560"/>
      <c r="Q6" s="560"/>
      <c r="R6" s="567"/>
      <c r="S6" s="531"/>
    </row>
    <row r="7" spans="1:20" s="1116" customFormat="1" ht="21" customHeight="1" x14ac:dyDescent="0.2">
      <c r="B7" s="1117">
        <v>1</v>
      </c>
      <c r="C7" s="579"/>
      <c r="D7" s="581"/>
      <c r="E7" s="583"/>
      <c r="F7" s="585"/>
      <c r="G7" s="587"/>
      <c r="H7" s="589"/>
      <c r="I7" s="260"/>
      <c r="J7" s="260"/>
      <c r="K7" s="261"/>
      <c r="L7" s="309"/>
      <c r="M7" s="309"/>
      <c r="N7" s="309"/>
      <c r="O7" s="261"/>
      <c r="P7" s="342" t="s">
        <v>113</v>
      </c>
      <c r="Q7" s="262"/>
      <c r="R7" s="343" t="s">
        <v>114</v>
      </c>
      <c r="S7" s="591"/>
      <c r="T7" s="1116" t="s">
        <v>115</v>
      </c>
    </row>
    <row r="8" spans="1:20" s="1116" customFormat="1" ht="21" customHeight="1" x14ac:dyDescent="0.2">
      <c r="B8" s="1118"/>
      <c r="C8" s="580"/>
      <c r="D8" s="582"/>
      <c r="E8" s="584"/>
      <c r="F8" s="586"/>
      <c r="G8" s="588"/>
      <c r="H8" s="590"/>
      <c r="I8" s="263"/>
      <c r="J8" s="264"/>
      <c r="K8" s="308"/>
      <c r="L8" s="265"/>
      <c r="M8" s="265"/>
      <c r="N8" s="265"/>
      <c r="O8" s="603"/>
      <c r="P8" s="604"/>
      <c r="Q8" s="604"/>
      <c r="R8" s="605"/>
      <c r="S8" s="592"/>
      <c r="T8" s="1116" t="s">
        <v>116</v>
      </c>
    </row>
    <row r="9" spans="1:20" s="1116" customFormat="1" ht="21" customHeight="1" x14ac:dyDescent="0.2">
      <c r="B9" s="1119">
        <f>B7+1</f>
        <v>2</v>
      </c>
      <c r="C9" s="597"/>
      <c r="D9" s="599"/>
      <c r="E9" s="571"/>
      <c r="F9" s="573"/>
      <c r="G9" s="575"/>
      <c r="H9" s="577"/>
      <c r="I9" s="266"/>
      <c r="J9" s="266"/>
      <c r="K9" s="267"/>
      <c r="L9" s="304"/>
      <c r="M9" s="304"/>
      <c r="N9" s="304"/>
      <c r="O9" s="267"/>
      <c r="P9" s="344" t="s">
        <v>117</v>
      </c>
      <c r="Q9" s="268"/>
      <c r="R9" s="345" t="s">
        <v>118</v>
      </c>
      <c r="S9" s="601"/>
    </row>
    <row r="10" spans="1:20" s="1116" customFormat="1" ht="21" customHeight="1" x14ac:dyDescent="0.2">
      <c r="B10" s="1120"/>
      <c r="C10" s="598"/>
      <c r="D10" s="600"/>
      <c r="E10" s="572"/>
      <c r="F10" s="574"/>
      <c r="G10" s="576"/>
      <c r="H10" s="578"/>
      <c r="I10" s="269"/>
      <c r="J10" s="270"/>
      <c r="K10" s="307"/>
      <c r="L10" s="271"/>
      <c r="M10" s="271"/>
      <c r="N10" s="271"/>
      <c r="O10" s="594"/>
      <c r="P10" s="595"/>
      <c r="Q10" s="595"/>
      <c r="R10" s="596"/>
      <c r="S10" s="602"/>
    </row>
    <row r="11" spans="1:20" s="1116" customFormat="1" ht="21" customHeight="1" x14ac:dyDescent="0.2">
      <c r="B11" s="1119">
        <f t="shared" ref="B11" si="0">B9+1</f>
        <v>3</v>
      </c>
      <c r="C11" s="597"/>
      <c r="D11" s="599"/>
      <c r="E11" s="571"/>
      <c r="F11" s="573"/>
      <c r="G11" s="575"/>
      <c r="H11" s="577"/>
      <c r="I11" s="266"/>
      <c r="J11" s="266"/>
      <c r="K11" s="267"/>
      <c r="L11" s="304"/>
      <c r="M11" s="304"/>
      <c r="N11" s="304"/>
      <c r="O11" s="267"/>
      <c r="P11" s="344" t="s">
        <v>113</v>
      </c>
      <c r="Q11" s="268"/>
      <c r="R11" s="345" t="s">
        <v>114</v>
      </c>
      <c r="S11" s="601"/>
    </row>
    <row r="12" spans="1:20" s="1116" customFormat="1" ht="21" customHeight="1" x14ac:dyDescent="0.2">
      <c r="B12" s="1120"/>
      <c r="C12" s="598"/>
      <c r="D12" s="600"/>
      <c r="E12" s="572"/>
      <c r="F12" s="574"/>
      <c r="G12" s="576"/>
      <c r="H12" s="578"/>
      <c r="I12" s="269"/>
      <c r="J12" s="270"/>
      <c r="K12" s="307"/>
      <c r="L12" s="271"/>
      <c r="M12" s="271"/>
      <c r="N12" s="271"/>
      <c r="O12" s="594"/>
      <c r="P12" s="595"/>
      <c r="Q12" s="595"/>
      <c r="R12" s="596"/>
      <c r="S12" s="602"/>
    </row>
    <row r="13" spans="1:20" s="1116" customFormat="1" ht="21" customHeight="1" x14ac:dyDescent="0.2">
      <c r="B13" s="1119">
        <f t="shared" ref="B13" si="1">B11+1</f>
        <v>4</v>
      </c>
      <c r="C13" s="597"/>
      <c r="D13" s="599"/>
      <c r="E13" s="571"/>
      <c r="F13" s="573"/>
      <c r="G13" s="575"/>
      <c r="H13" s="577"/>
      <c r="I13" s="266"/>
      <c r="J13" s="266"/>
      <c r="K13" s="267"/>
      <c r="L13" s="304"/>
      <c r="M13" s="304"/>
      <c r="N13" s="304"/>
      <c r="O13" s="267"/>
      <c r="P13" s="344" t="s">
        <v>113</v>
      </c>
      <c r="Q13" s="268"/>
      <c r="R13" s="345" t="s">
        <v>114</v>
      </c>
      <c r="S13" s="601"/>
    </row>
    <row r="14" spans="1:20" s="1116" customFormat="1" ht="21" customHeight="1" x14ac:dyDescent="0.2">
      <c r="B14" s="1120"/>
      <c r="C14" s="598"/>
      <c r="D14" s="600"/>
      <c r="E14" s="572"/>
      <c r="F14" s="574"/>
      <c r="G14" s="576"/>
      <c r="H14" s="578"/>
      <c r="I14" s="269"/>
      <c r="J14" s="270"/>
      <c r="K14" s="307"/>
      <c r="L14" s="271"/>
      <c r="M14" s="271"/>
      <c r="N14" s="271"/>
      <c r="O14" s="594"/>
      <c r="P14" s="595"/>
      <c r="Q14" s="595"/>
      <c r="R14" s="596"/>
      <c r="S14" s="602"/>
    </row>
    <row r="15" spans="1:20" s="1116" customFormat="1" ht="21" customHeight="1" x14ac:dyDescent="0.2">
      <c r="B15" s="1119">
        <f t="shared" ref="B15" si="2">B13+1</f>
        <v>5</v>
      </c>
      <c r="C15" s="597"/>
      <c r="D15" s="599"/>
      <c r="E15" s="571"/>
      <c r="F15" s="573"/>
      <c r="G15" s="575"/>
      <c r="H15" s="577"/>
      <c r="I15" s="266"/>
      <c r="J15" s="266"/>
      <c r="K15" s="267"/>
      <c r="L15" s="304"/>
      <c r="M15" s="304"/>
      <c r="N15" s="304"/>
      <c r="O15" s="267"/>
      <c r="P15" s="344" t="s">
        <v>119</v>
      </c>
      <c r="Q15" s="268"/>
      <c r="R15" s="345" t="s">
        <v>120</v>
      </c>
      <c r="S15" s="601"/>
    </row>
    <row r="16" spans="1:20" s="1116" customFormat="1" ht="21" customHeight="1" x14ac:dyDescent="0.2">
      <c r="B16" s="1120"/>
      <c r="C16" s="598"/>
      <c r="D16" s="600"/>
      <c r="E16" s="572"/>
      <c r="F16" s="574"/>
      <c r="G16" s="576"/>
      <c r="H16" s="578"/>
      <c r="I16" s="269"/>
      <c r="J16" s="270"/>
      <c r="K16" s="307"/>
      <c r="L16" s="271"/>
      <c r="M16" s="271"/>
      <c r="N16" s="271"/>
      <c r="O16" s="594"/>
      <c r="P16" s="595"/>
      <c r="Q16" s="595"/>
      <c r="R16" s="596"/>
      <c r="S16" s="602"/>
    </row>
    <row r="17" spans="2:19" s="1116" customFormat="1" ht="21" customHeight="1" x14ac:dyDescent="0.2">
      <c r="B17" s="1119">
        <f t="shared" ref="B17" si="3">B15+1</f>
        <v>6</v>
      </c>
      <c r="C17" s="597"/>
      <c r="D17" s="599"/>
      <c r="E17" s="571"/>
      <c r="F17" s="573"/>
      <c r="G17" s="575"/>
      <c r="H17" s="577"/>
      <c r="I17" s="266"/>
      <c r="J17" s="266"/>
      <c r="K17" s="267"/>
      <c r="L17" s="304"/>
      <c r="M17" s="304"/>
      <c r="N17" s="304"/>
      <c r="O17" s="267"/>
      <c r="P17" s="344" t="s">
        <v>113</v>
      </c>
      <c r="Q17" s="268"/>
      <c r="R17" s="345" t="s">
        <v>114</v>
      </c>
      <c r="S17" s="601"/>
    </row>
    <row r="18" spans="2:19" s="1116" customFormat="1" ht="21" customHeight="1" x14ac:dyDescent="0.2">
      <c r="B18" s="1120"/>
      <c r="C18" s="598"/>
      <c r="D18" s="600"/>
      <c r="E18" s="572"/>
      <c r="F18" s="574"/>
      <c r="G18" s="576"/>
      <c r="H18" s="578"/>
      <c r="I18" s="269"/>
      <c r="J18" s="270"/>
      <c r="K18" s="307"/>
      <c r="L18" s="271"/>
      <c r="M18" s="271"/>
      <c r="N18" s="271"/>
      <c r="O18" s="594"/>
      <c r="P18" s="595"/>
      <c r="Q18" s="595"/>
      <c r="R18" s="596"/>
      <c r="S18" s="602"/>
    </row>
    <row r="19" spans="2:19" s="1116" customFormat="1" ht="21" customHeight="1" x14ac:dyDescent="0.2">
      <c r="B19" s="1119">
        <f t="shared" ref="B19" si="4">B17+1</f>
        <v>7</v>
      </c>
      <c r="C19" s="597"/>
      <c r="D19" s="599"/>
      <c r="E19" s="571"/>
      <c r="F19" s="573"/>
      <c r="G19" s="575"/>
      <c r="H19" s="577"/>
      <c r="I19" s="266"/>
      <c r="J19" s="266"/>
      <c r="K19" s="267"/>
      <c r="L19" s="304"/>
      <c r="M19" s="304"/>
      <c r="N19" s="304"/>
      <c r="O19" s="267"/>
      <c r="P19" s="344" t="s">
        <v>113</v>
      </c>
      <c r="Q19" s="268"/>
      <c r="R19" s="345" t="s">
        <v>114</v>
      </c>
      <c r="S19" s="601"/>
    </row>
    <row r="20" spans="2:19" s="1116" customFormat="1" ht="21" customHeight="1" x14ac:dyDescent="0.2">
      <c r="B20" s="1120"/>
      <c r="C20" s="598"/>
      <c r="D20" s="600"/>
      <c r="E20" s="572"/>
      <c r="F20" s="574"/>
      <c r="G20" s="576"/>
      <c r="H20" s="578"/>
      <c r="I20" s="269"/>
      <c r="J20" s="270"/>
      <c r="K20" s="307"/>
      <c r="L20" s="271"/>
      <c r="M20" s="271"/>
      <c r="N20" s="271"/>
      <c r="O20" s="594"/>
      <c r="P20" s="595"/>
      <c r="Q20" s="595"/>
      <c r="R20" s="596"/>
      <c r="S20" s="602"/>
    </row>
    <row r="21" spans="2:19" s="1116" customFormat="1" ht="21" customHeight="1" x14ac:dyDescent="0.2">
      <c r="B21" s="1119">
        <f t="shared" ref="B21" si="5">B19+1</f>
        <v>8</v>
      </c>
      <c r="C21" s="597"/>
      <c r="D21" s="599"/>
      <c r="E21" s="571"/>
      <c r="F21" s="573"/>
      <c r="G21" s="575"/>
      <c r="H21" s="577"/>
      <c r="I21" s="266"/>
      <c r="J21" s="266"/>
      <c r="K21" s="267"/>
      <c r="L21" s="304"/>
      <c r="M21" s="304"/>
      <c r="N21" s="304"/>
      <c r="O21" s="267"/>
      <c r="P21" s="344" t="s">
        <v>113</v>
      </c>
      <c r="Q21" s="268"/>
      <c r="R21" s="345" t="s">
        <v>114</v>
      </c>
      <c r="S21" s="601"/>
    </row>
    <row r="22" spans="2:19" s="1116" customFormat="1" ht="21" customHeight="1" x14ac:dyDescent="0.2">
      <c r="B22" s="1120"/>
      <c r="C22" s="598"/>
      <c r="D22" s="600"/>
      <c r="E22" s="572"/>
      <c r="F22" s="574"/>
      <c r="G22" s="576"/>
      <c r="H22" s="578"/>
      <c r="I22" s="269"/>
      <c r="J22" s="270"/>
      <c r="K22" s="307"/>
      <c r="L22" s="271"/>
      <c r="M22" s="271"/>
      <c r="N22" s="271"/>
      <c r="O22" s="594"/>
      <c r="P22" s="595"/>
      <c r="Q22" s="595"/>
      <c r="R22" s="596"/>
      <c r="S22" s="602"/>
    </row>
    <row r="23" spans="2:19" s="1116" customFormat="1" ht="21" customHeight="1" x14ac:dyDescent="0.2">
      <c r="B23" s="1119">
        <f t="shared" ref="B23" si="6">B21+1</f>
        <v>9</v>
      </c>
      <c r="C23" s="597"/>
      <c r="D23" s="599"/>
      <c r="E23" s="571"/>
      <c r="F23" s="573"/>
      <c r="G23" s="575"/>
      <c r="H23" s="577"/>
      <c r="I23" s="266"/>
      <c r="J23" s="266"/>
      <c r="K23" s="267"/>
      <c r="L23" s="304"/>
      <c r="M23" s="304"/>
      <c r="N23" s="304"/>
      <c r="O23" s="267"/>
      <c r="P23" s="344" t="s">
        <v>117</v>
      </c>
      <c r="Q23" s="268"/>
      <c r="R23" s="345" t="s">
        <v>118</v>
      </c>
      <c r="S23" s="601"/>
    </row>
    <row r="24" spans="2:19" s="1116" customFormat="1" ht="21" customHeight="1" x14ac:dyDescent="0.2">
      <c r="B24" s="1120"/>
      <c r="C24" s="598"/>
      <c r="D24" s="600"/>
      <c r="E24" s="572"/>
      <c r="F24" s="574"/>
      <c r="G24" s="576"/>
      <c r="H24" s="578"/>
      <c r="I24" s="269"/>
      <c r="J24" s="270"/>
      <c r="K24" s="307"/>
      <c r="L24" s="271"/>
      <c r="M24" s="271"/>
      <c r="N24" s="271"/>
      <c r="O24" s="594"/>
      <c r="P24" s="595"/>
      <c r="Q24" s="595"/>
      <c r="R24" s="596"/>
      <c r="S24" s="602"/>
    </row>
    <row r="25" spans="2:19" s="1116" customFormat="1" ht="21" customHeight="1" x14ac:dyDescent="0.2">
      <c r="B25" s="1119">
        <f t="shared" ref="B25" si="7">B23+1</f>
        <v>10</v>
      </c>
      <c r="C25" s="597"/>
      <c r="D25" s="599"/>
      <c r="E25" s="571"/>
      <c r="F25" s="573"/>
      <c r="G25" s="575"/>
      <c r="H25" s="577"/>
      <c r="I25" s="266"/>
      <c r="J25" s="266"/>
      <c r="K25" s="267"/>
      <c r="L25" s="304"/>
      <c r="M25" s="304"/>
      <c r="N25" s="304"/>
      <c r="O25" s="267"/>
      <c r="P25" s="344" t="s">
        <v>117</v>
      </c>
      <c r="Q25" s="268"/>
      <c r="R25" s="345" t="s">
        <v>118</v>
      </c>
      <c r="S25" s="601"/>
    </row>
    <row r="26" spans="2:19" s="1116" customFormat="1" ht="21" customHeight="1" x14ac:dyDescent="0.2">
      <c r="B26" s="1120"/>
      <c r="C26" s="598"/>
      <c r="D26" s="600"/>
      <c r="E26" s="572"/>
      <c r="F26" s="574"/>
      <c r="G26" s="576"/>
      <c r="H26" s="578"/>
      <c r="I26" s="269"/>
      <c r="J26" s="270"/>
      <c r="K26" s="307"/>
      <c r="L26" s="271"/>
      <c r="M26" s="271"/>
      <c r="N26" s="271"/>
      <c r="O26" s="594"/>
      <c r="P26" s="595"/>
      <c r="Q26" s="595"/>
      <c r="R26" s="596"/>
      <c r="S26" s="602"/>
    </row>
    <row r="27" spans="2:19" s="1116" customFormat="1" ht="21" customHeight="1" x14ac:dyDescent="0.2">
      <c r="B27" s="1119">
        <f t="shared" ref="B27" si="8">B25+1</f>
        <v>11</v>
      </c>
      <c r="C27" s="597"/>
      <c r="D27" s="599"/>
      <c r="E27" s="571"/>
      <c r="F27" s="573"/>
      <c r="G27" s="575"/>
      <c r="H27" s="577"/>
      <c r="I27" s="266"/>
      <c r="J27" s="266"/>
      <c r="K27" s="267"/>
      <c r="L27" s="304"/>
      <c r="M27" s="304"/>
      <c r="N27" s="304"/>
      <c r="O27" s="267"/>
      <c r="P27" s="344" t="s">
        <v>113</v>
      </c>
      <c r="Q27" s="268"/>
      <c r="R27" s="345" t="s">
        <v>114</v>
      </c>
      <c r="S27" s="601"/>
    </row>
    <row r="28" spans="2:19" s="1116" customFormat="1" ht="21" customHeight="1" x14ac:dyDescent="0.2">
      <c r="B28" s="1120"/>
      <c r="C28" s="598"/>
      <c r="D28" s="600"/>
      <c r="E28" s="572"/>
      <c r="F28" s="574"/>
      <c r="G28" s="576"/>
      <c r="H28" s="578"/>
      <c r="I28" s="269"/>
      <c r="J28" s="270"/>
      <c r="K28" s="307"/>
      <c r="L28" s="271"/>
      <c r="M28" s="271"/>
      <c r="N28" s="271"/>
      <c r="O28" s="594"/>
      <c r="P28" s="595"/>
      <c r="Q28" s="595"/>
      <c r="R28" s="596"/>
      <c r="S28" s="602"/>
    </row>
    <row r="29" spans="2:19" s="1116" customFormat="1" ht="21" customHeight="1" x14ac:dyDescent="0.2">
      <c r="B29" s="1119">
        <f t="shared" ref="B29" si="9">B27+1</f>
        <v>12</v>
      </c>
      <c r="C29" s="597"/>
      <c r="D29" s="599"/>
      <c r="E29" s="571"/>
      <c r="F29" s="573"/>
      <c r="G29" s="575"/>
      <c r="H29" s="577"/>
      <c r="I29" s="266"/>
      <c r="J29" s="266"/>
      <c r="K29" s="267"/>
      <c r="L29" s="304"/>
      <c r="M29" s="304"/>
      <c r="N29" s="304"/>
      <c r="O29" s="267"/>
      <c r="P29" s="344" t="s">
        <v>113</v>
      </c>
      <c r="Q29" s="268"/>
      <c r="R29" s="345" t="s">
        <v>114</v>
      </c>
      <c r="S29" s="601"/>
    </row>
    <row r="30" spans="2:19" s="1116" customFormat="1" ht="21" customHeight="1" x14ac:dyDescent="0.2">
      <c r="B30" s="1120"/>
      <c r="C30" s="598"/>
      <c r="D30" s="600"/>
      <c r="E30" s="572"/>
      <c r="F30" s="574"/>
      <c r="G30" s="576"/>
      <c r="H30" s="578"/>
      <c r="I30" s="269"/>
      <c r="J30" s="270"/>
      <c r="K30" s="307"/>
      <c r="L30" s="271"/>
      <c r="M30" s="271"/>
      <c r="N30" s="271"/>
      <c r="O30" s="594"/>
      <c r="P30" s="595"/>
      <c r="Q30" s="595"/>
      <c r="R30" s="596"/>
      <c r="S30" s="602"/>
    </row>
    <row r="31" spans="2:19" s="1116" customFormat="1" ht="21" customHeight="1" x14ac:dyDescent="0.2">
      <c r="B31" s="1119">
        <f t="shared" ref="B31" si="10">B29+1</f>
        <v>13</v>
      </c>
      <c r="C31" s="597"/>
      <c r="D31" s="599"/>
      <c r="E31" s="571"/>
      <c r="F31" s="573"/>
      <c r="G31" s="575"/>
      <c r="H31" s="577"/>
      <c r="I31" s="266"/>
      <c r="J31" s="266"/>
      <c r="K31" s="267"/>
      <c r="L31" s="304"/>
      <c r="M31" s="304"/>
      <c r="N31" s="304"/>
      <c r="O31" s="267"/>
      <c r="P31" s="344" t="s">
        <v>113</v>
      </c>
      <c r="Q31" s="268"/>
      <c r="R31" s="345" t="s">
        <v>114</v>
      </c>
      <c r="S31" s="601"/>
    </row>
    <row r="32" spans="2:19" s="1116" customFormat="1" ht="21" customHeight="1" x14ac:dyDescent="0.2">
      <c r="B32" s="1120"/>
      <c r="C32" s="598"/>
      <c r="D32" s="600"/>
      <c r="E32" s="572"/>
      <c r="F32" s="574"/>
      <c r="G32" s="576"/>
      <c r="H32" s="578"/>
      <c r="I32" s="269"/>
      <c r="J32" s="270"/>
      <c r="K32" s="307"/>
      <c r="L32" s="271"/>
      <c r="M32" s="271"/>
      <c r="N32" s="271"/>
      <c r="O32" s="594"/>
      <c r="P32" s="595"/>
      <c r="Q32" s="595"/>
      <c r="R32" s="596"/>
      <c r="S32" s="602"/>
    </row>
    <row r="33" spans="2:19" s="1116" customFormat="1" ht="21" customHeight="1" x14ac:dyDescent="0.2">
      <c r="B33" s="1119">
        <f t="shared" ref="B33" si="11">B31+1</f>
        <v>14</v>
      </c>
      <c r="C33" s="597"/>
      <c r="D33" s="599"/>
      <c r="E33" s="571"/>
      <c r="F33" s="573"/>
      <c r="G33" s="575"/>
      <c r="H33" s="577"/>
      <c r="I33" s="266"/>
      <c r="J33" s="266"/>
      <c r="K33" s="267"/>
      <c r="L33" s="304"/>
      <c r="M33" s="304"/>
      <c r="N33" s="304"/>
      <c r="O33" s="267"/>
      <c r="P33" s="344" t="s">
        <v>113</v>
      </c>
      <c r="Q33" s="268"/>
      <c r="R33" s="345" t="s">
        <v>114</v>
      </c>
      <c r="S33" s="601"/>
    </row>
    <row r="34" spans="2:19" s="1116" customFormat="1" ht="21" customHeight="1" x14ac:dyDescent="0.2">
      <c r="B34" s="1120"/>
      <c r="C34" s="598"/>
      <c r="D34" s="600"/>
      <c r="E34" s="572"/>
      <c r="F34" s="574"/>
      <c r="G34" s="576"/>
      <c r="H34" s="578"/>
      <c r="I34" s="269"/>
      <c r="J34" s="270"/>
      <c r="K34" s="307"/>
      <c r="L34" s="271"/>
      <c r="M34" s="271"/>
      <c r="N34" s="271"/>
      <c r="O34" s="594"/>
      <c r="P34" s="595"/>
      <c r="Q34" s="595"/>
      <c r="R34" s="596"/>
      <c r="S34" s="602"/>
    </row>
    <row r="35" spans="2:19" s="1116" customFormat="1" ht="21" customHeight="1" x14ac:dyDescent="0.2">
      <c r="B35" s="1119">
        <f t="shared" ref="B35" si="12">B33+1</f>
        <v>15</v>
      </c>
      <c r="C35" s="597"/>
      <c r="D35" s="599"/>
      <c r="E35" s="571"/>
      <c r="F35" s="573"/>
      <c r="G35" s="575"/>
      <c r="H35" s="577"/>
      <c r="I35" s="266"/>
      <c r="J35" s="266"/>
      <c r="K35" s="267"/>
      <c r="L35" s="304"/>
      <c r="M35" s="304"/>
      <c r="N35" s="304"/>
      <c r="O35" s="267"/>
      <c r="P35" s="344" t="s">
        <v>113</v>
      </c>
      <c r="Q35" s="268"/>
      <c r="R35" s="345" t="s">
        <v>114</v>
      </c>
      <c r="S35" s="601"/>
    </row>
    <row r="36" spans="2:19" s="1116" customFormat="1" ht="21" customHeight="1" x14ac:dyDescent="0.2">
      <c r="B36" s="1120"/>
      <c r="C36" s="598"/>
      <c r="D36" s="600"/>
      <c r="E36" s="572"/>
      <c r="F36" s="574"/>
      <c r="G36" s="576"/>
      <c r="H36" s="578"/>
      <c r="I36" s="269"/>
      <c r="J36" s="270"/>
      <c r="K36" s="307"/>
      <c r="L36" s="271"/>
      <c r="M36" s="271"/>
      <c r="N36" s="271"/>
      <c r="O36" s="594"/>
      <c r="P36" s="595"/>
      <c r="Q36" s="595"/>
      <c r="R36" s="596"/>
      <c r="S36" s="602"/>
    </row>
    <row r="37" spans="2:19" s="1116" customFormat="1" ht="21" customHeight="1" x14ac:dyDescent="0.2">
      <c r="B37" s="1119">
        <f t="shared" ref="B37" si="13">B35+1</f>
        <v>16</v>
      </c>
      <c r="C37" s="597"/>
      <c r="D37" s="599"/>
      <c r="E37" s="571"/>
      <c r="F37" s="573"/>
      <c r="G37" s="575"/>
      <c r="H37" s="577"/>
      <c r="I37" s="266"/>
      <c r="J37" s="266"/>
      <c r="K37" s="267"/>
      <c r="L37" s="304"/>
      <c r="M37" s="304"/>
      <c r="N37" s="304"/>
      <c r="O37" s="267"/>
      <c r="P37" s="344" t="s">
        <v>113</v>
      </c>
      <c r="Q37" s="268"/>
      <c r="R37" s="345" t="s">
        <v>114</v>
      </c>
      <c r="S37" s="601"/>
    </row>
    <row r="38" spans="2:19" s="1116" customFormat="1" ht="21" customHeight="1" x14ac:dyDescent="0.2">
      <c r="B38" s="1120"/>
      <c r="C38" s="598"/>
      <c r="D38" s="600"/>
      <c r="E38" s="572"/>
      <c r="F38" s="574"/>
      <c r="G38" s="576"/>
      <c r="H38" s="578"/>
      <c r="I38" s="269"/>
      <c r="J38" s="270"/>
      <c r="K38" s="307"/>
      <c r="L38" s="271"/>
      <c r="M38" s="271"/>
      <c r="N38" s="271"/>
      <c r="O38" s="594"/>
      <c r="P38" s="595"/>
      <c r="Q38" s="595"/>
      <c r="R38" s="596"/>
      <c r="S38" s="602"/>
    </row>
    <row r="39" spans="2:19" s="1116" customFormat="1" ht="21" customHeight="1" x14ac:dyDescent="0.2">
      <c r="B39" s="1119">
        <f t="shared" ref="B39" si="14">B37+1</f>
        <v>17</v>
      </c>
      <c r="C39" s="597"/>
      <c r="D39" s="599"/>
      <c r="E39" s="571"/>
      <c r="F39" s="573"/>
      <c r="G39" s="575"/>
      <c r="H39" s="577"/>
      <c r="I39" s="266"/>
      <c r="J39" s="266"/>
      <c r="K39" s="267"/>
      <c r="L39" s="304"/>
      <c r="M39" s="304"/>
      <c r="N39" s="304"/>
      <c r="O39" s="267"/>
      <c r="P39" s="344" t="s">
        <v>117</v>
      </c>
      <c r="Q39" s="268"/>
      <c r="R39" s="345" t="s">
        <v>118</v>
      </c>
      <c r="S39" s="601"/>
    </row>
    <row r="40" spans="2:19" s="1116" customFormat="1" ht="21" customHeight="1" x14ac:dyDescent="0.2">
      <c r="B40" s="1120"/>
      <c r="C40" s="598"/>
      <c r="D40" s="600"/>
      <c r="E40" s="572"/>
      <c r="F40" s="574"/>
      <c r="G40" s="576"/>
      <c r="H40" s="578"/>
      <c r="I40" s="269"/>
      <c r="J40" s="270"/>
      <c r="K40" s="307"/>
      <c r="L40" s="271"/>
      <c r="M40" s="271"/>
      <c r="N40" s="271"/>
      <c r="O40" s="594"/>
      <c r="P40" s="595"/>
      <c r="Q40" s="595"/>
      <c r="R40" s="596"/>
      <c r="S40" s="602"/>
    </row>
    <row r="41" spans="2:19" s="1116" customFormat="1" ht="21" customHeight="1" x14ac:dyDescent="0.2">
      <c r="B41" s="1119">
        <f t="shared" ref="B41" si="15">B39+1</f>
        <v>18</v>
      </c>
      <c r="C41" s="597"/>
      <c r="D41" s="599"/>
      <c r="E41" s="571"/>
      <c r="F41" s="573"/>
      <c r="G41" s="575"/>
      <c r="H41" s="577"/>
      <c r="I41" s="266"/>
      <c r="J41" s="266"/>
      <c r="K41" s="267"/>
      <c r="L41" s="304"/>
      <c r="M41" s="304"/>
      <c r="N41" s="304"/>
      <c r="O41" s="267"/>
      <c r="P41" s="344" t="s">
        <v>117</v>
      </c>
      <c r="Q41" s="268"/>
      <c r="R41" s="345" t="s">
        <v>118</v>
      </c>
      <c r="S41" s="601"/>
    </row>
    <row r="42" spans="2:19" s="1116" customFormat="1" ht="21" customHeight="1" x14ac:dyDescent="0.2">
      <c r="B42" s="1120"/>
      <c r="C42" s="598"/>
      <c r="D42" s="600"/>
      <c r="E42" s="572"/>
      <c r="F42" s="574"/>
      <c r="G42" s="576"/>
      <c r="H42" s="578"/>
      <c r="I42" s="269"/>
      <c r="J42" s="270"/>
      <c r="K42" s="307"/>
      <c r="L42" s="271"/>
      <c r="M42" s="271"/>
      <c r="N42" s="271"/>
      <c r="O42" s="594"/>
      <c r="P42" s="595"/>
      <c r="Q42" s="595"/>
      <c r="R42" s="596"/>
      <c r="S42" s="602"/>
    </row>
    <row r="43" spans="2:19" s="1116" customFormat="1" ht="21" customHeight="1" x14ac:dyDescent="0.2">
      <c r="B43" s="1118">
        <f t="shared" ref="B43" si="16">B41+1</f>
        <v>19</v>
      </c>
      <c r="C43" s="580"/>
      <c r="D43" s="582"/>
      <c r="E43" s="584"/>
      <c r="F43" s="586"/>
      <c r="G43" s="588"/>
      <c r="H43" s="590"/>
      <c r="I43" s="272"/>
      <c r="J43" s="272"/>
      <c r="K43" s="273"/>
      <c r="L43" s="306"/>
      <c r="M43" s="306"/>
      <c r="N43" s="306"/>
      <c r="O43" s="273"/>
      <c r="P43" s="346" t="s">
        <v>113</v>
      </c>
      <c r="Q43" s="274"/>
      <c r="R43" s="347" t="s">
        <v>114</v>
      </c>
      <c r="S43" s="592"/>
    </row>
    <row r="44" spans="2:19" s="1116" customFormat="1" ht="21" customHeight="1" x14ac:dyDescent="0.2">
      <c r="B44" s="1120"/>
      <c r="C44" s="598"/>
      <c r="D44" s="600"/>
      <c r="E44" s="572"/>
      <c r="F44" s="574"/>
      <c r="G44" s="576"/>
      <c r="H44" s="578"/>
      <c r="I44" s="269"/>
      <c r="J44" s="270"/>
      <c r="K44" s="307"/>
      <c r="L44" s="271"/>
      <c r="M44" s="271"/>
      <c r="N44" s="271"/>
      <c r="O44" s="594"/>
      <c r="P44" s="595"/>
      <c r="Q44" s="595"/>
      <c r="R44" s="596"/>
      <c r="S44" s="602"/>
    </row>
    <row r="45" spans="2:19" s="1116" customFormat="1" ht="21" customHeight="1" x14ac:dyDescent="0.2">
      <c r="B45" s="1119">
        <f t="shared" ref="B45" si="17">B43+1</f>
        <v>20</v>
      </c>
      <c r="C45" s="597"/>
      <c r="D45" s="599"/>
      <c r="E45" s="571"/>
      <c r="F45" s="573"/>
      <c r="G45" s="575"/>
      <c r="H45" s="577"/>
      <c r="I45" s="266"/>
      <c r="J45" s="266"/>
      <c r="K45" s="267"/>
      <c r="L45" s="304"/>
      <c r="M45" s="304"/>
      <c r="N45" s="304"/>
      <c r="O45" s="267"/>
      <c r="P45" s="344" t="s">
        <v>113</v>
      </c>
      <c r="Q45" s="268"/>
      <c r="R45" s="345" t="s">
        <v>114</v>
      </c>
      <c r="S45" s="601"/>
    </row>
    <row r="46" spans="2:19" s="1116" customFormat="1" ht="21" customHeight="1" thickBot="1" x14ac:dyDescent="0.25">
      <c r="B46" s="1121"/>
      <c r="C46" s="606"/>
      <c r="D46" s="607"/>
      <c r="E46" s="608"/>
      <c r="F46" s="609"/>
      <c r="G46" s="610"/>
      <c r="H46" s="611"/>
      <c r="I46" s="275"/>
      <c r="J46" s="276"/>
      <c r="K46" s="305"/>
      <c r="L46" s="277"/>
      <c r="M46" s="277"/>
      <c r="N46" s="277"/>
      <c r="O46" s="613"/>
      <c r="P46" s="614"/>
      <c r="Q46" s="614"/>
      <c r="R46" s="615"/>
      <c r="S46" s="612"/>
    </row>
    <row r="47" spans="2:19" s="1116" customFormat="1" ht="6.75" customHeight="1" x14ac:dyDescent="0.2"/>
    <row r="48" spans="2:19" x14ac:dyDescent="0.2">
      <c r="B48" s="1" t="s">
        <v>479</v>
      </c>
    </row>
    <row r="49" spans="2:3" x14ac:dyDescent="0.2">
      <c r="C49" s="1" t="s">
        <v>480</v>
      </c>
    </row>
    <row r="50" spans="2:3" x14ac:dyDescent="0.2">
      <c r="B50" s="1" t="s">
        <v>121</v>
      </c>
      <c r="C50" s="340"/>
    </row>
    <row r="51" spans="2:3" ht="6.75" customHeight="1" x14ac:dyDescent="0.2"/>
    <row r="52" spans="2:3" x14ac:dyDescent="0.2">
      <c r="B52" s="1" t="s">
        <v>122</v>
      </c>
    </row>
    <row r="53" spans="2:3" ht="6.75" customHeight="1" x14ac:dyDescent="0.2"/>
    <row r="54" spans="2:3" x14ac:dyDescent="0.2">
      <c r="C54" s="1" t="s">
        <v>123</v>
      </c>
    </row>
    <row r="55" spans="2:3" x14ac:dyDescent="0.2">
      <c r="C55" s="1" t="s">
        <v>124</v>
      </c>
    </row>
    <row r="56" spans="2:3" x14ac:dyDescent="0.2">
      <c r="C56" s="1" t="s">
        <v>271</v>
      </c>
    </row>
    <row r="57" spans="2:3" ht="6.75" customHeight="1" x14ac:dyDescent="0.2"/>
    <row r="58" spans="2:3" x14ac:dyDescent="0.2">
      <c r="C58" s="1" t="s">
        <v>125</v>
      </c>
    </row>
    <row r="59" spans="2:3" x14ac:dyDescent="0.2">
      <c r="C59" s="1" t="s">
        <v>126</v>
      </c>
    </row>
    <row r="60" spans="2:3" x14ac:dyDescent="0.2">
      <c r="C60" s="1" t="s">
        <v>481</v>
      </c>
    </row>
    <row r="61" spans="2:3" ht="6.65" customHeight="1" x14ac:dyDescent="0.2"/>
    <row r="62" spans="2:3" ht="13" customHeight="1" x14ac:dyDescent="0.2">
      <c r="C62" s="341" t="s">
        <v>453</v>
      </c>
    </row>
    <row r="63" spans="2:3" ht="13" customHeight="1" x14ac:dyDescent="0.2">
      <c r="C63" s="341" t="s">
        <v>454</v>
      </c>
    </row>
    <row r="64" spans="2:3" ht="6.75" customHeight="1" x14ac:dyDescent="0.2"/>
    <row r="65" spans="2:2" x14ac:dyDescent="0.2">
      <c r="B65" s="1" t="s">
        <v>127</v>
      </c>
    </row>
    <row r="66" spans="2:2" x14ac:dyDescent="0.2">
      <c r="B66" s="1" t="s">
        <v>272</v>
      </c>
    </row>
    <row r="67" spans="2:2" ht="6.75" customHeight="1" x14ac:dyDescent="0.2"/>
    <row r="68" spans="2:2" x14ac:dyDescent="0.2">
      <c r="B68" s="1" t="s">
        <v>128</v>
      </c>
    </row>
    <row r="69" spans="2:2" x14ac:dyDescent="0.2">
      <c r="B69" s="1" t="s">
        <v>129</v>
      </c>
    </row>
    <row r="70" spans="2:2" x14ac:dyDescent="0.2">
      <c r="B70" s="1" t="s">
        <v>130</v>
      </c>
    </row>
    <row r="71" spans="2:2" x14ac:dyDescent="0.2">
      <c r="B71" s="1" t="s">
        <v>131</v>
      </c>
    </row>
    <row r="72" spans="2:2" ht="6.75" customHeight="1" x14ac:dyDescent="0.2"/>
    <row r="73" spans="2:2" x14ac:dyDescent="0.2">
      <c r="B73" s="1" t="s">
        <v>482</v>
      </c>
    </row>
  </sheetData>
  <sheetProtection algorithmName="SHA-512" hashValue="PAG1GXIrDci8ryHWQ/PM4EhjBsEzp+BTK8VQvmYjubg+z8WWqvtNcggrVjam0g8wieYW+SkufeSbmTtA5uxSpQ==" saltValue="zA7U+bKKXXh9oMYlTe9LcA==" spinCount="100000" sheet="1" formatCells="0" insertColumns="0" insertRow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B39:B40"/>
    <mergeCell ref="C39:C40"/>
    <mergeCell ref="D39:D40"/>
    <mergeCell ref="E39:E40"/>
    <mergeCell ref="F39:F40"/>
    <mergeCell ref="G39:G40"/>
    <mergeCell ref="H39:H40"/>
    <mergeCell ref="S39:S40"/>
    <mergeCell ref="S41:S42"/>
    <mergeCell ref="O42:R42"/>
    <mergeCell ref="O40:R40"/>
    <mergeCell ref="B41:B42"/>
    <mergeCell ref="C41:C42"/>
    <mergeCell ref="D41:D42"/>
    <mergeCell ref="E41:E42"/>
    <mergeCell ref="F41:F42"/>
    <mergeCell ref="G41:G42"/>
    <mergeCell ref="H41:H42"/>
    <mergeCell ref="O36:R36"/>
    <mergeCell ref="B37:B38"/>
    <mergeCell ref="C37:C38"/>
    <mergeCell ref="D37:D38"/>
    <mergeCell ref="E37:E38"/>
    <mergeCell ref="F37:F38"/>
    <mergeCell ref="G37:G38"/>
    <mergeCell ref="H37:H38"/>
    <mergeCell ref="S33:S34"/>
    <mergeCell ref="O34:R34"/>
    <mergeCell ref="B35:B36"/>
    <mergeCell ref="C35:C36"/>
    <mergeCell ref="D35:D36"/>
    <mergeCell ref="E35:E36"/>
    <mergeCell ref="F35:F36"/>
    <mergeCell ref="G35:G36"/>
    <mergeCell ref="H35:H36"/>
    <mergeCell ref="S35:S36"/>
    <mergeCell ref="S37:S38"/>
    <mergeCell ref="O38:R38"/>
    <mergeCell ref="O32:R32"/>
    <mergeCell ref="B33:B34"/>
    <mergeCell ref="C33:C34"/>
    <mergeCell ref="D33:D34"/>
    <mergeCell ref="E33:E34"/>
    <mergeCell ref="F33:F34"/>
    <mergeCell ref="G33:G34"/>
    <mergeCell ref="H33:H34"/>
    <mergeCell ref="S29:S30"/>
    <mergeCell ref="O30:R30"/>
    <mergeCell ref="B31:B32"/>
    <mergeCell ref="C31:C32"/>
    <mergeCell ref="D31:D32"/>
    <mergeCell ref="E31:E32"/>
    <mergeCell ref="F31:F32"/>
    <mergeCell ref="G31:G32"/>
    <mergeCell ref="H31:H32"/>
    <mergeCell ref="S31:S32"/>
    <mergeCell ref="O28:R28"/>
    <mergeCell ref="B29:B30"/>
    <mergeCell ref="C29:C30"/>
    <mergeCell ref="D29:D30"/>
    <mergeCell ref="E29:E30"/>
    <mergeCell ref="F29:F30"/>
    <mergeCell ref="G29:G30"/>
    <mergeCell ref="H29:H30"/>
    <mergeCell ref="S25:S26"/>
    <mergeCell ref="O26:R26"/>
    <mergeCell ref="B27:B28"/>
    <mergeCell ref="C27:C28"/>
    <mergeCell ref="D27:D28"/>
    <mergeCell ref="E27:E28"/>
    <mergeCell ref="F27:F28"/>
    <mergeCell ref="G27:G28"/>
    <mergeCell ref="H27:H28"/>
    <mergeCell ref="S27:S28"/>
    <mergeCell ref="O24:R24"/>
    <mergeCell ref="B25:B26"/>
    <mergeCell ref="C25:C26"/>
    <mergeCell ref="D25:D26"/>
    <mergeCell ref="E25:E26"/>
    <mergeCell ref="F25:F26"/>
    <mergeCell ref="G25:G26"/>
    <mergeCell ref="H25:H26"/>
    <mergeCell ref="S21:S22"/>
    <mergeCell ref="O22:R22"/>
    <mergeCell ref="B23:B24"/>
    <mergeCell ref="C23:C24"/>
    <mergeCell ref="D23:D24"/>
    <mergeCell ref="E23:E24"/>
    <mergeCell ref="F23:F24"/>
    <mergeCell ref="G23:G24"/>
    <mergeCell ref="H23:H24"/>
    <mergeCell ref="S23:S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S7:S8"/>
    <mergeCell ref="I3:R3"/>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S3:S6"/>
    <mergeCell ref="K5:K6"/>
    <mergeCell ref="B3:B6"/>
    <mergeCell ref="C3:C6"/>
    <mergeCell ref="D3:D6"/>
    <mergeCell ref="E5:E6"/>
    <mergeCell ref="F5:F6"/>
    <mergeCell ref="G5:G6"/>
    <mergeCell ref="H3:H6"/>
    <mergeCell ref="I5:J5"/>
    <mergeCell ref="E3:G4"/>
    <mergeCell ref="L4:L6"/>
    <mergeCell ref="N4:N6"/>
    <mergeCell ref="O4:R6"/>
    <mergeCell ref="M4:M6"/>
    <mergeCell ref="I4:K4"/>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E9:G9 E37:G37 E11:G11 E13:G13 E15:G15 E17:G17 E19:G19 E21:G21 E23:G23 E25:G25 E27:G27 E29:G29 E31:G31 E33:G33 E35:G35 E39:G39 E41:G41 L37:O37 L9:O9 L39:O39 L11:O11 L13:O13 L15:O15 L17:O17 L19:O19 L21:O21 L23:O23 L25:O25 L27:O27 L29:O29 L31:O31 L33:O33 L35:O35 L41:O41 I41:J41 I35:J35 I33:J33 I31:J31 I29:J29 I27:J27 I25:J25 I23:J23 I21:J21 I19:J19 I17:J17 I15:J15 I13:J13 I11:J11 I39:J39 I9:J9 I37:J37 I7:J7 L7:O7 E43:G43 E45:G45 L43:O43 L45:O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1" orientation="portrait" blackAndWhite="1" r:id="rId1"/>
  <ignoredErrors>
    <ignoredError sqref="B9:B4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39"/>
  <sheetViews>
    <sheetView view="pageBreakPreview" zoomScaleNormal="100" zoomScaleSheetLayoutView="100" workbookViewId="0">
      <selection activeCell="L4" sqref="L4:N6"/>
    </sheetView>
  </sheetViews>
  <sheetFormatPr defaultRowHeight="13" x14ac:dyDescent="0.2"/>
  <cols>
    <col min="1" max="1" width="3.6328125" style="193" customWidth="1"/>
    <col min="2" max="2" width="2.453125" style="193" customWidth="1"/>
    <col min="3" max="3" width="3.6328125" style="193" customWidth="1"/>
    <col min="4" max="4" width="9.6328125" style="193" customWidth="1"/>
    <col min="5" max="5" width="4.26953125" style="193" customWidth="1"/>
    <col min="6" max="7" width="9.6328125" style="193" customWidth="1"/>
    <col min="8" max="8" width="3.7265625" style="193" customWidth="1"/>
    <col min="9" max="9" width="2.453125" style="193" customWidth="1"/>
    <col min="10" max="10" width="3.7265625" style="193" customWidth="1"/>
    <col min="11" max="14" width="9.6328125" style="193" customWidth="1"/>
    <col min="15" max="261" width="9" style="193"/>
    <col min="262" max="270" width="9.6328125" style="193" customWidth="1"/>
    <col min="271" max="517" width="9" style="193"/>
    <col min="518" max="526" width="9.6328125" style="193" customWidth="1"/>
    <col min="527" max="773" width="9" style="193"/>
    <col min="774" max="782" width="9.6328125" style="193" customWidth="1"/>
    <col min="783" max="1029" width="9" style="193"/>
    <col min="1030" max="1038" width="9.6328125" style="193" customWidth="1"/>
    <col min="1039" max="1285" width="9" style="193"/>
    <col min="1286" max="1294" width="9.6328125" style="193" customWidth="1"/>
    <col min="1295" max="1541" width="9" style="193"/>
    <col min="1542" max="1550" width="9.6328125" style="193" customWidth="1"/>
    <col min="1551" max="1797" width="9" style="193"/>
    <col min="1798" max="1806" width="9.6328125" style="193" customWidth="1"/>
    <col min="1807" max="2053" width="9" style="193"/>
    <col min="2054" max="2062" width="9.6328125" style="193" customWidth="1"/>
    <col min="2063" max="2309" width="9" style="193"/>
    <col min="2310" max="2318" width="9.6328125" style="193" customWidth="1"/>
    <col min="2319" max="2565" width="9" style="193"/>
    <col min="2566" max="2574" width="9.6328125" style="193" customWidth="1"/>
    <col min="2575" max="2821" width="9" style="193"/>
    <col min="2822" max="2830" width="9.6328125" style="193" customWidth="1"/>
    <col min="2831" max="3077" width="9" style="193"/>
    <col min="3078" max="3086" width="9.6328125" style="193" customWidth="1"/>
    <col min="3087" max="3333" width="9" style="193"/>
    <col min="3334" max="3342" width="9.6328125" style="193" customWidth="1"/>
    <col min="3343" max="3589" width="9" style="193"/>
    <col min="3590" max="3598" width="9.6328125" style="193" customWidth="1"/>
    <col min="3599" max="3845" width="9" style="193"/>
    <col min="3846" max="3854" width="9.6328125" style="193" customWidth="1"/>
    <col min="3855" max="4101" width="9" style="193"/>
    <col min="4102" max="4110" width="9.6328125" style="193" customWidth="1"/>
    <col min="4111" max="4357" width="9" style="193"/>
    <col min="4358" max="4366" width="9.6328125" style="193" customWidth="1"/>
    <col min="4367" max="4613" width="9" style="193"/>
    <col min="4614" max="4622" width="9.6328125" style="193" customWidth="1"/>
    <col min="4623" max="4869" width="9" style="193"/>
    <col min="4870" max="4878" width="9.6328125" style="193" customWidth="1"/>
    <col min="4879" max="5125" width="9" style="193"/>
    <col min="5126" max="5134" width="9.6328125" style="193" customWidth="1"/>
    <col min="5135" max="5381" width="9" style="193"/>
    <col min="5382" max="5390" width="9.6328125" style="193" customWidth="1"/>
    <col min="5391" max="5637" width="9" style="193"/>
    <col min="5638" max="5646" width="9.6328125" style="193" customWidth="1"/>
    <col min="5647" max="5893" width="9" style="193"/>
    <col min="5894" max="5902" width="9.6328125" style="193" customWidth="1"/>
    <col min="5903" max="6149" width="9" style="193"/>
    <col min="6150" max="6158" width="9.6328125" style="193" customWidth="1"/>
    <col min="6159" max="6405" width="9" style="193"/>
    <col min="6406" max="6414" width="9.6328125" style="193" customWidth="1"/>
    <col min="6415" max="6661" width="9" style="193"/>
    <col min="6662" max="6670" width="9.6328125" style="193" customWidth="1"/>
    <col min="6671" max="6917" width="9" style="193"/>
    <col min="6918" max="6926" width="9.6328125" style="193" customWidth="1"/>
    <col min="6927" max="7173" width="9" style="193"/>
    <col min="7174" max="7182" width="9.6328125" style="193" customWidth="1"/>
    <col min="7183" max="7429" width="9" style="193"/>
    <col min="7430" max="7438" width="9.6328125" style="193" customWidth="1"/>
    <col min="7439" max="7685" width="9" style="193"/>
    <col min="7686" max="7694" width="9.6328125" style="193" customWidth="1"/>
    <col min="7695" max="7941" width="9" style="193"/>
    <col min="7942" max="7950" width="9.6328125" style="193" customWidth="1"/>
    <col min="7951" max="8197" width="9" style="193"/>
    <col min="8198" max="8206" width="9.6328125" style="193" customWidth="1"/>
    <col min="8207" max="8453" width="9" style="193"/>
    <col min="8454" max="8462" width="9.6328125" style="193" customWidth="1"/>
    <col min="8463" max="8709" width="9" style="193"/>
    <col min="8710" max="8718" width="9.6328125" style="193" customWidth="1"/>
    <col min="8719" max="8965" width="9" style="193"/>
    <col min="8966" max="8974" width="9.6328125" style="193" customWidth="1"/>
    <col min="8975" max="9221" width="9" style="193"/>
    <col min="9222" max="9230" width="9.6328125" style="193" customWidth="1"/>
    <col min="9231" max="9477" width="9" style="193"/>
    <col min="9478" max="9486" width="9.6328125" style="193" customWidth="1"/>
    <col min="9487" max="9733" width="9" style="193"/>
    <col min="9734" max="9742" width="9.6328125" style="193" customWidth="1"/>
    <col min="9743" max="9989" width="9" style="193"/>
    <col min="9990" max="9998" width="9.6328125" style="193" customWidth="1"/>
    <col min="9999" max="10245" width="9" style="193"/>
    <col min="10246" max="10254" width="9.6328125" style="193" customWidth="1"/>
    <col min="10255" max="10501" width="9" style="193"/>
    <col min="10502" max="10510" width="9.6328125" style="193" customWidth="1"/>
    <col min="10511" max="10757" width="9" style="193"/>
    <col min="10758" max="10766" width="9.6328125" style="193" customWidth="1"/>
    <col min="10767" max="11013" width="9" style="193"/>
    <col min="11014" max="11022" width="9.6328125" style="193" customWidth="1"/>
    <col min="11023" max="11269" width="9" style="193"/>
    <col min="11270" max="11278" width="9.6328125" style="193" customWidth="1"/>
    <col min="11279" max="11525" width="9" style="193"/>
    <col min="11526" max="11534" width="9.6328125" style="193" customWidth="1"/>
    <col min="11535" max="11781" width="9" style="193"/>
    <col min="11782" max="11790" width="9.6328125" style="193" customWidth="1"/>
    <col min="11791" max="12037" width="9" style="193"/>
    <col min="12038" max="12046" width="9.6328125" style="193" customWidth="1"/>
    <col min="12047" max="12293" width="9" style="193"/>
    <col min="12294" max="12302" width="9.6328125" style="193" customWidth="1"/>
    <col min="12303" max="12549" width="9" style="193"/>
    <col min="12550" max="12558" width="9.6328125" style="193" customWidth="1"/>
    <col min="12559" max="12805" width="9" style="193"/>
    <col min="12806" max="12814" width="9.6328125" style="193" customWidth="1"/>
    <col min="12815" max="13061" width="9" style="193"/>
    <col min="13062" max="13070" width="9.6328125" style="193" customWidth="1"/>
    <col min="13071" max="13317" width="9" style="193"/>
    <col min="13318" max="13326" width="9.6328125" style="193" customWidth="1"/>
    <col min="13327" max="13573" width="9" style="193"/>
    <col min="13574" max="13582" width="9.6328125" style="193" customWidth="1"/>
    <col min="13583" max="13829" width="9" style="193"/>
    <col min="13830" max="13838" width="9.6328125" style="193" customWidth="1"/>
    <col min="13839" max="14085" width="9" style="193"/>
    <col min="14086" max="14094" width="9.6328125" style="193" customWidth="1"/>
    <col min="14095" max="14341" width="9" style="193"/>
    <col min="14342" max="14350" width="9.6328125" style="193" customWidth="1"/>
    <col min="14351" max="14597" width="9" style="193"/>
    <col min="14598" max="14606" width="9.6328125" style="193" customWidth="1"/>
    <col min="14607" max="14853" width="9" style="193"/>
    <col min="14854" max="14862" width="9.6328125" style="193" customWidth="1"/>
    <col min="14863" max="15109" width="9" style="193"/>
    <col min="15110" max="15118" width="9.6328125" style="193" customWidth="1"/>
    <col min="15119" max="15365" width="9" style="193"/>
    <col min="15366" max="15374" width="9.6328125" style="193" customWidth="1"/>
    <col min="15375" max="15621" width="9" style="193"/>
    <col min="15622" max="15630" width="9.6328125" style="193" customWidth="1"/>
    <col min="15631" max="15877" width="9" style="193"/>
    <col min="15878" max="15886" width="9.6328125" style="193" customWidth="1"/>
    <col min="15887" max="16133" width="9" style="193"/>
    <col min="16134" max="16142" width="9.6328125" style="193" customWidth="1"/>
    <col min="16143" max="16384" width="9" style="193"/>
  </cols>
  <sheetData>
    <row r="1" spans="1:23" ht="16.5" customHeight="1" x14ac:dyDescent="0.2">
      <c r="A1" s="280" t="s">
        <v>245</v>
      </c>
      <c r="B1" s="120"/>
      <c r="C1" s="120"/>
      <c r="D1" s="348"/>
      <c r="E1" s="348"/>
      <c r="F1" s="348"/>
      <c r="G1" s="348"/>
      <c r="H1" s="348"/>
      <c r="I1" s="348"/>
      <c r="J1" s="348"/>
      <c r="K1" s="348"/>
      <c r="L1" s="348"/>
      <c r="M1" s="348"/>
      <c r="N1" s="348"/>
      <c r="O1" s="348"/>
      <c r="P1" s="348"/>
      <c r="Q1" s="348"/>
      <c r="R1" s="348"/>
      <c r="S1" s="348"/>
      <c r="T1" s="348"/>
      <c r="U1" s="348"/>
      <c r="V1" s="348"/>
      <c r="W1" s="348"/>
    </row>
    <row r="2" spans="1:23" ht="16.5" x14ac:dyDescent="0.2">
      <c r="A2" s="349"/>
      <c r="B2" s="349"/>
      <c r="C2" s="349"/>
    </row>
    <row r="3" spans="1:23" s="350" customFormat="1" ht="14.5" thickBot="1" x14ac:dyDescent="0.25">
      <c r="N3" s="351" t="s">
        <v>484</v>
      </c>
    </row>
    <row r="4" spans="1:23" ht="15" customHeight="1" x14ac:dyDescent="0.2">
      <c r="A4" s="667" t="s">
        <v>246</v>
      </c>
      <c r="B4" s="668"/>
      <c r="C4" s="669"/>
      <c r="D4" s="670"/>
      <c r="E4" s="671"/>
      <c r="F4" s="671"/>
      <c r="G4" s="672"/>
      <c r="H4" s="673" t="s">
        <v>247</v>
      </c>
      <c r="I4" s="674"/>
      <c r="J4" s="675"/>
      <c r="K4" s="352"/>
      <c r="L4" s="680" t="s">
        <v>248</v>
      </c>
      <c r="M4" s="680"/>
      <c r="N4" s="681"/>
    </row>
    <row r="5" spans="1:23" ht="15" customHeight="1" x14ac:dyDescent="0.2">
      <c r="A5" s="685" t="s">
        <v>249</v>
      </c>
      <c r="B5" s="686"/>
      <c r="C5" s="687"/>
      <c r="D5" s="689"/>
      <c r="E5" s="690"/>
      <c r="F5" s="690"/>
      <c r="G5" s="691"/>
      <c r="H5" s="676"/>
      <c r="I5" s="653"/>
      <c r="J5" s="654"/>
      <c r="K5" s="248"/>
      <c r="L5" s="662"/>
      <c r="M5" s="662"/>
      <c r="N5" s="682"/>
    </row>
    <row r="6" spans="1:23" ht="15" customHeight="1" thickBot="1" x14ac:dyDescent="0.25">
      <c r="A6" s="688"/>
      <c r="B6" s="678"/>
      <c r="C6" s="679"/>
      <c r="D6" s="692"/>
      <c r="E6" s="693"/>
      <c r="F6" s="693"/>
      <c r="G6" s="694"/>
      <c r="H6" s="677"/>
      <c r="I6" s="678"/>
      <c r="J6" s="679"/>
      <c r="K6" s="353"/>
      <c r="L6" s="683"/>
      <c r="M6" s="683"/>
      <c r="N6" s="684"/>
    </row>
    <row r="7" spans="1:23" ht="15" customHeight="1" x14ac:dyDescent="0.2">
      <c r="A7" s="637" t="s">
        <v>250</v>
      </c>
      <c r="B7" s="638"/>
      <c r="C7" s="638"/>
      <c r="D7" s="638"/>
      <c r="E7" s="638"/>
      <c r="F7" s="638"/>
      <c r="G7" s="638"/>
      <c r="H7" s="638"/>
      <c r="I7" s="638"/>
      <c r="J7" s="638"/>
      <c r="K7" s="638"/>
      <c r="L7" s="638"/>
      <c r="M7" s="638"/>
      <c r="N7" s="639"/>
    </row>
    <row r="8" spans="1:23" ht="15" customHeight="1" x14ac:dyDescent="0.2">
      <c r="A8" s="695" t="s">
        <v>251</v>
      </c>
      <c r="B8" s="696"/>
      <c r="C8" s="696"/>
      <c r="D8" s="696"/>
      <c r="E8" s="696"/>
      <c r="F8" s="696"/>
      <c r="G8" s="697"/>
      <c r="H8" s="698" t="s">
        <v>252</v>
      </c>
      <c r="I8" s="696"/>
      <c r="J8" s="696"/>
      <c r="K8" s="696"/>
      <c r="L8" s="696"/>
      <c r="M8" s="696"/>
      <c r="N8" s="699"/>
    </row>
    <row r="9" spans="1:23" ht="3.75" customHeight="1" x14ac:dyDescent="0.2">
      <c r="A9" s="649" t="s">
        <v>253</v>
      </c>
      <c r="B9" s="650"/>
      <c r="C9" s="650"/>
      <c r="D9" s="650"/>
      <c r="E9" s="650"/>
      <c r="F9" s="650"/>
      <c r="G9" s="651"/>
      <c r="H9" s="354"/>
      <c r="I9" s="355"/>
      <c r="J9" s="355"/>
      <c r="K9" s="354"/>
      <c r="L9" s="643" t="s">
        <v>263</v>
      </c>
      <c r="M9" s="643"/>
      <c r="N9" s="644"/>
    </row>
    <row r="10" spans="1:23" ht="15" customHeight="1" x14ac:dyDescent="0.2">
      <c r="A10" s="652"/>
      <c r="B10" s="653"/>
      <c r="C10" s="653"/>
      <c r="D10" s="653"/>
      <c r="E10" s="653"/>
      <c r="F10" s="653"/>
      <c r="G10" s="654"/>
      <c r="H10" s="356"/>
      <c r="I10" s="44"/>
      <c r="K10" s="248"/>
      <c r="L10" s="645"/>
      <c r="M10" s="645"/>
      <c r="N10" s="646"/>
    </row>
    <row r="11" spans="1:23" ht="3.75" customHeight="1" x14ac:dyDescent="0.2">
      <c r="A11" s="655"/>
      <c r="B11" s="656"/>
      <c r="C11" s="656"/>
      <c r="D11" s="656"/>
      <c r="E11" s="656"/>
      <c r="F11" s="656"/>
      <c r="G11" s="657"/>
      <c r="H11" s="357"/>
      <c r="I11" s="358"/>
      <c r="J11" s="358"/>
      <c r="K11" s="359"/>
      <c r="L11" s="647"/>
      <c r="M11" s="647"/>
      <c r="N11" s="648"/>
    </row>
    <row r="12" spans="1:23" ht="3.75" customHeight="1" x14ac:dyDescent="0.2">
      <c r="A12" s="658" t="s">
        <v>254</v>
      </c>
      <c r="B12" s="659"/>
      <c r="C12" s="659"/>
      <c r="D12" s="659"/>
      <c r="E12" s="659"/>
      <c r="F12" s="659"/>
      <c r="G12" s="660"/>
      <c r="H12" s="354"/>
      <c r="I12" s="355"/>
      <c r="J12" s="355"/>
      <c r="K12" s="354"/>
      <c r="L12" s="643" t="s">
        <v>263</v>
      </c>
      <c r="M12" s="643"/>
      <c r="N12" s="644"/>
    </row>
    <row r="13" spans="1:23" ht="15" customHeight="1" x14ac:dyDescent="0.2">
      <c r="A13" s="661"/>
      <c r="B13" s="662"/>
      <c r="C13" s="662"/>
      <c r="D13" s="662"/>
      <c r="E13" s="662"/>
      <c r="F13" s="662"/>
      <c r="G13" s="663"/>
      <c r="H13" s="356"/>
      <c r="I13" s="44"/>
      <c r="K13" s="248"/>
      <c r="L13" s="645"/>
      <c r="M13" s="645"/>
      <c r="N13" s="646"/>
    </row>
    <row r="14" spans="1:23" ht="3.75" customHeight="1" x14ac:dyDescent="0.2">
      <c r="A14" s="664"/>
      <c r="B14" s="665"/>
      <c r="C14" s="665"/>
      <c r="D14" s="665"/>
      <c r="E14" s="665"/>
      <c r="F14" s="665"/>
      <c r="G14" s="666"/>
      <c r="H14" s="357"/>
      <c r="I14" s="358"/>
      <c r="J14" s="358"/>
      <c r="K14" s="359"/>
      <c r="L14" s="647"/>
      <c r="M14" s="647"/>
      <c r="N14" s="648"/>
    </row>
    <row r="15" spans="1:23" ht="3.75" customHeight="1" x14ac:dyDescent="0.2">
      <c r="A15" s="649" t="s">
        <v>255</v>
      </c>
      <c r="B15" s="650"/>
      <c r="C15" s="650"/>
      <c r="D15" s="650"/>
      <c r="E15" s="650"/>
      <c r="F15" s="650"/>
      <c r="G15" s="651"/>
      <c r="H15" s="354"/>
      <c r="I15" s="355"/>
      <c r="J15" s="355"/>
      <c r="K15" s="354"/>
      <c r="L15" s="643" t="s">
        <v>263</v>
      </c>
      <c r="M15" s="643"/>
      <c r="N15" s="644"/>
    </row>
    <row r="16" spans="1:23" ht="15" customHeight="1" x14ac:dyDescent="0.2">
      <c r="A16" s="652"/>
      <c r="B16" s="653"/>
      <c r="C16" s="653"/>
      <c r="D16" s="653"/>
      <c r="E16" s="653"/>
      <c r="F16" s="653"/>
      <c r="G16" s="654"/>
      <c r="H16" s="356"/>
      <c r="I16" s="44"/>
      <c r="K16" s="248"/>
      <c r="L16" s="645"/>
      <c r="M16" s="645"/>
      <c r="N16" s="646"/>
    </row>
    <row r="17" spans="1:14" ht="3.75" customHeight="1" x14ac:dyDescent="0.2">
      <c r="A17" s="655"/>
      <c r="B17" s="656"/>
      <c r="C17" s="656"/>
      <c r="D17" s="656"/>
      <c r="E17" s="656"/>
      <c r="F17" s="656"/>
      <c r="G17" s="657"/>
      <c r="H17" s="357"/>
      <c r="I17" s="358"/>
      <c r="J17" s="358"/>
      <c r="K17" s="359"/>
      <c r="L17" s="647"/>
      <c r="M17" s="647"/>
      <c r="N17" s="648"/>
    </row>
    <row r="18" spans="1:14" ht="3.75" customHeight="1" x14ac:dyDescent="0.2">
      <c r="A18" s="649" t="s">
        <v>256</v>
      </c>
      <c r="B18" s="650"/>
      <c r="C18" s="650"/>
      <c r="D18" s="650"/>
      <c r="E18" s="650"/>
      <c r="F18" s="650"/>
      <c r="G18" s="651"/>
      <c r="H18" s="354"/>
      <c r="I18" s="355"/>
      <c r="J18" s="355"/>
      <c r="K18" s="354"/>
      <c r="L18" s="643" t="s">
        <v>263</v>
      </c>
      <c r="M18" s="643"/>
      <c r="N18" s="644"/>
    </row>
    <row r="19" spans="1:14" ht="15" customHeight="1" x14ac:dyDescent="0.2">
      <c r="A19" s="652"/>
      <c r="B19" s="653"/>
      <c r="C19" s="653"/>
      <c r="D19" s="653"/>
      <c r="E19" s="653"/>
      <c r="F19" s="653"/>
      <c r="G19" s="654"/>
      <c r="H19" s="356"/>
      <c r="I19" s="44"/>
      <c r="K19" s="248"/>
      <c r="L19" s="645"/>
      <c r="M19" s="645"/>
      <c r="N19" s="646"/>
    </row>
    <row r="20" spans="1:14" ht="3.75" customHeight="1" x14ac:dyDescent="0.2">
      <c r="A20" s="655"/>
      <c r="B20" s="656"/>
      <c r="C20" s="656"/>
      <c r="D20" s="656"/>
      <c r="E20" s="656"/>
      <c r="F20" s="656"/>
      <c r="G20" s="657"/>
      <c r="H20" s="357"/>
      <c r="I20" s="358"/>
      <c r="J20" s="358"/>
      <c r="K20" s="359"/>
      <c r="L20" s="647"/>
      <c r="M20" s="647"/>
      <c r="N20" s="648"/>
    </row>
    <row r="21" spans="1:14" ht="3.75" customHeight="1" x14ac:dyDescent="0.2">
      <c r="A21" s="628"/>
      <c r="B21" s="629"/>
      <c r="C21" s="629"/>
      <c r="D21" s="629"/>
      <c r="E21" s="629"/>
      <c r="F21" s="629"/>
      <c r="G21" s="630"/>
      <c r="H21" s="354"/>
      <c r="I21" s="355"/>
      <c r="J21" s="355"/>
      <c r="K21" s="354"/>
      <c r="L21" s="643" t="s">
        <v>263</v>
      </c>
      <c r="M21" s="643"/>
      <c r="N21" s="644"/>
    </row>
    <row r="22" spans="1:14" ht="15" customHeight="1" x14ac:dyDescent="0.2">
      <c r="A22" s="631"/>
      <c r="B22" s="632"/>
      <c r="C22" s="632"/>
      <c r="D22" s="632"/>
      <c r="E22" s="632"/>
      <c r="F22" s="632"/>
      <c r="G22" s="633"/>
      <c r="H22" s="356"/>
      <c r="I22" s="44"/>
      <c r="K22" s="248"/>
      <c r="L22" s="645"/>
      <c r="M22" s="645"/>
      <c r="N22" s="646"/>
    </row>
    <row r="23" spans="1:14" ht="3.75" customHeight="1" x14ac:dyDescent="0.2">
      <c r="A23" s="634"/>
      <c r="B23" s="635"/>
      <c r="C23" s="635"/>
      <c r="D23" s="635"/>
      <c r="E23" s="635"/>
      <c r="F23" s="635"/>
      <c r="G23" s="636"/>
      <c r="H23" s="357"/>
      <c r="I23" s="358"/>
      <c r="J23" s="358"/>
      <c r="K23" s="359"/>
      <c r="L23" s="647"/>
      <c r="M23" s="647"/>
      <c r="N23" s="648"/>
    </row>
    <row r="24" spans="1:14" ht="3.75" customHeight="1" x14ac:dyDescent="0.2">
      <c r="A24" s="628"/>
      <c r="B24" s="629"/>
      <c r="C24" s="629"/>
      <c r="D24" s="629"/>
      <c r="E24" s="629"/>
      <c r="F24" s="629"/>
      <c r="G24" s="630"/>
      <c r="H24" s="354"/>
      <c r="I24" s="355"/>
      <c r="J24" s="355"/>
      <c r="K24" s="354"/>
      <c r="L24" s="643" t="s">
        <v>263</v>
      </c>
      <c r="M24" s="643"/>
      <c r="N24" s="644"/>
    </row>
    <row r="25" spans="1:14" ht="15" customHeight="1" x14ac:dyDescent="0.2">
      <c r="A25" s="631"/>
      <c r="B25" s="632"/>
      <c r="C25" s="632"/>
      <c r="D25" s="632"/>
      <c r="E25" s="632"/>
      <c r="F25" s="632"/>
      <c r="G25" s="633"/>
      <c r="H25" s="356"/>
      <c r="I25" s="44"/>
      <c r="K25" s="248"/>
      <c r="L25" s="645"/>
      <c r="M25" s="645"/>
      <c r="N25" s="646"/>
    </row>
    <row r="26" spans="1:14" ht="3.75" customHeight="1" thickBot="1" x14ac:dyDescent="0.25">
      <c r="A26" s="634"/>
      <c r="B26" s="635"/>
      <c r="C26" s="635"/>
      <c r="D26" s="635"/>
      <c r="E26" s="635"/>
      <c r="F26" s="635"/>
      <c r="G26" s="636"/>
      <c r="H26" s="357"/>
      <c r="I26" s="358"/>
      <c r="J26" s="358"/>
      <c r="K26" s="359"/>
      <c r="L26" s="647"/>
      <c r="M26" s="647"/>
      <c r="N26" s="648"/>
    </row>
    <row r="27" spans="1:14" ht="15" customHeight="1" x14ac:dyDescent="0.2">
      <c r="A27" s="637" t="s">
        <v>257</v>
      </c>
      <c r="B27" s="638"/>
      <c r="C27" s="638"/>
      <c r="D27" s="638"/>
      <c r="E27" s="638"/>
      <c r="F27" s="638"/>
      <c r="G27" s="638"/>
      <c r="H27" s="638"/>
      <c r="I27" s="638"/>
      <c r="J27" s="638"/>
      <c r="K27" s="638"/>
      <c r="L27" s="638"/>
      <c r="M27" s="638"/>
      <c r="N27" s="639"/>
    </row>
    <row r="28" spans="1:14" ht="15" customHeight="1" x14ac:dyDescent="0.2">
      <c r="A28" s="640" t="s">
        <v>258</v>
      </c>
      <c r="B28" s="641"/>
      <c r="C28" s="641"/>
      <c r="D28" s="641"/>
      <c r="E28" s="641"/>
      <c r="F28" s="641"/>
      <c r="G28" s="641"/>
      <c r="H28" s="642" t="s">
        <v>259</v>
      </c>
      <c r="I28" s="642"/>
      <c r="J28" s="642"/>
      <c r="K28" s="642"/>
      <c r="L28" s="642" t="s">
        <v>260</v>
      </c>
      <c r="M28" s="642"/>
      <c r="N28" s="360" t="s">
        <v>261</v>
      </c>
    </row>
    <row r="29" spans="1:14" ht="15" customHeight="1" x14ac:dyDescent="0.2">
      <c r="A29" s="624"/>
      <c r="B29" s="625"/>
      <c r="C29" s="625"/>
      <c r="D29" s="625"/>
      <c r="E29" s="361" t="s">
        <v>262</v>
      </c>
      <c r="F29" s="625"/>
      <c r="G29" s="625"/>
      <c r="H29" s="626"/>
      <c r="I29" s="626"/>
      <c r="J29" s="626"/>
      <c r="K29" s="626"/>
      <c r="L29" s="627"/>
      <c r="M29" s="627"/>
      <c r="N29" s="249"/>
    </row>
    <row r="30" spans="1:14" ht="15" customHeight="1" x14ac:dyDescent="0.2">
      <c r="A30" s="620"/>
      <c r="B30" s="621"/>
      <c r="C30" s="621"/>
      <c r="D30" s="621"/>
      <c r="E30" s="362" t="s">
        <v>262</v>
      </c>
      <c r="F30" s="621"/>
      <c r="G30" s="621"/>
      <c r="H30" s="622"/>
      <c r="I30" s="622"/>
      <c r="J30" s="622"/>
      <c r="K30" s="622"/>
      <c r="L30" s="623"/>
      <c r="M30" s="623"/>
      <c r="N30" s="250"/>
    </row>
    <row r="31" spans="1:14" ht="15" customHeight="1" x14ac:dyDescent="0.2">
      <c r="A31" s="620"/>
      <c r="B31" s="621"/>
      <c r="C31" s="621"/>
      <c r="D31" s="621"/>
      <c r="E31" s="362" t="s">
        <v>262</v>
      </c>
      <c r="F31" s="621"/>
      <c r="G31" s="621"/>
      <c r="H31" s="622"/>
      <c r="I31" s="622"/>
      <c r="J31" s="622"/>
      <c r="K31" s="622"/>
      <c r="L31" s="623"/>
      <c r="M31" s="623"/>
      <c r="N31" s="250"/>
    </row>
    <row r="32" spans="1:14" ht="15" customHeight="1" x14ac:dyDescent="0.2">
      <c r="A32" s="620"/>
      <c r="B32" s="621"/>
      <c r="C32" s="621"/>
      <c r="D32" s="621"/>
      <c r="E32" s="362" t="s">
        <v>262</v>
      </c>
      <c r="F32" s="621"/>
      <c r="G32" s="621"/>
      <c r="H32" s="622"/>
      <c r="I32" s="622"/>
      <c r="J32" s="622"/>
      <c r="K32" s="622"/>
      <c r="L32" s="623"/>
      <c r="M32" s="623"/>
      <c r="N32" s="250"/>
    </row>
    <row r="33" spans="1:14" ht="15" customHeight="1" x14ac:dyDescent="0.2">
      <c r="A33" s="620"/>
      <c r="B33" s="621"/>
      <c r="C33" s="621"/>
      <c r="D33" s="621"/>
      <c r="E33" s="362" t="s">
        <v>262</v>
      </c>
      <c r="F33" s="621"/>
      <c r="G33" s="621"/>
      <c r="H33" s="622"/>
      <c r="I33" s="622"/>
      <c r="J33" s="622"/>
      <c r="K33" s="622"/>
      <c r="L33" s="623"/>
      <c r="M33" s="623"/>
      <c r="N33" s="250"/>
    </row>
    <row r="34" spans="1:14" ht="15" customHeight="1" x14ac:dyDescent="0.2">
      <c r="A34" s="620"/>
      <c r="B34" s="621"/>
      <c r="C34" s="621"/>
      <c r="D34" s="621"/>
      <c r="E34" s="362" t="s">
        <v>262</v>
      </c>
      <c r="F34" s="621"/>
      <c r="G34" s="621"/>
      <c r="H34" s="622"/>
      <c r="I34" s="622"/>
      <c r="J34" s="622"/>
      <c r="K34" s="622"/>
      <c r="L34" s="623"/>
      <c r="M34" s="623"/>
      <c r="N34" s="250"/>
    </row>
    <row r="35" spans="1:14" ht="15" customHeight="1" x14ac:dyDescent="0.2">
      <c r="A35" s="620"/>
      <c r="B35" s="621"/>
      <c r="C35" s="621"/>
      <c r="D35" s="621"/>
      <c r="E35" s="362" t="s">
        <v>262</v>
      </c>
      <c r="F35" s="621"/>
      <c r="G35" s="621"/>
      <c r="H35" s="622"/>
      <c r="I35" s="622"/>
      <c r="J35" s="622"/>
      <c r="K35" s="622"/>
      <c r="L35" s="623"/>
      <c r="M35" s="623"/>
      <c r="N35" s="250"/>
    </row>
    <row r="36" spans="1:14" ht="15" customHeight="1" x14ac:dyDescent="0.2">
      <c r="A36" s="620"/>
      <c r="B36" s="621"/>
      <c r="C36" s="621"/>
      <c r="D36" s="621"/>
      <c r="E36" s="362" t="s">
        <v>262</v>
      </c>
      <c r="F36" s="621"/>
      <c r="G36" s="621"/>
      <c r="H36" s="622"/>
      <c r="I36" s="622"/>
      <c r="J36" s="622"/>
      <c r="K36" s="622"/>
      <c r="L36" s="623"/>
      <c r="M36" s="623"/>
      <c r="N36" s="250"/>
    </row>
    <row r="37" spans="1:14" ht="15" customHeight="1" x14ac:dyDescent="0.2">
      <c r="A37" s="620"/>
      <c r="B37" s="621"/>
      <c r="C37" s="621"/>
      <c r="D37" s="621"/>
      <c r="E37" s="362" t="s">
        <v>262</v>
      </c>
      <c r="F37" s="621"/>
      <c r="G37" s="621"/>
      <c r="H37" s="622"/>
      <c r="I37" s="622"/>
      <c r="J37" s="622"/>
      <c r="K37" s="622"/>
      <c r="L37" s="623"/>
      <c r="M37" s="623"/>
      <c r="N37" s="250"/>
    </row>
    <row r="38" spans="1:14" ht="15" customHeight="1" x14ac:dyDescent="0.2">
      <c r="A38" s="620"/>
      <c r="B38" s="621"/>
      <c r="C38" s="621"/>
      <c r="D38" s="621"/>
      <c r="E38" s="362" t="s">
        <v>262</v>
      </c>
      <c r="F38" s="621"/>
      <c r="G38" s="621"/>
      <c r="H38" s="622"/>
      <c r="I38" s="622"/>
      <c r="J38" s="622"/>
      <c r="K38" s="622"/>
      <c r="L38" s="623"/>
      <c r="M38" s="623"/>
      <c r="N38" s="250"/>
    </row>
    <row r="39" spans="1:14" ht="15" customHeight="1" thickBot="1" x14ac:dyDescent="0.25">
      <c r="A39" s="616"/>
      <c r="B39" s="617"/>
      <c r="C39" s="617"/>
      <c r="D39" s="617"/>
      <c r="E39" s="363" t="s">
        <v>262</v>
      </c>
      <c r="F39" s="617"/>
      <c r="G39" s="617"/>
      <c r="H39" s="618"/>
      <c r="I39" s="618"/>
      <c r="J39" s="618"/>
      <c r="K39" s="618"/>
      <c r="L39" s="619"/>
      <c r="M39" s="619"/>
      <c r="N39" s="251"/>
    </row>
  </sheetData>
  <sheetProtection algorithmName="SHA-512" hashValue="zzYD75MspRKNqExqDlZzyO9NfGa1b2/UsL3HSRZZ1W5ncVpVQpCHzF5KcSsnLNMg3gVVH/4KUjBEARQStJ+D5Q==" saltValue="y+N1ucQ4K/r6jW41qqG4GQ==" spinCount="100000" sheet="1" objects="1" scenarios="1"/>
  <mergeCells count="69">
    <mergeCell ref="A12:G14"/>
    <mergeCell ref="A4:C4"/>
    <mergeCell ref="D4:G4"/>
    <mergeCell ref="H4:J6"/>
    <mergeCell ref="L4:N6"/>
    <mergeCell ref="A5:C6"/>
    <mergeCell ref="D5:G6"/>
    <mergeCell ref="L9:N11"/>
    <mergeCell ref="L12:N14"/>
    <mergeCell ref="A7:N7"/>
    <mergeCell ref="A8:G8"/>
    <mergeCell ref="H8:N8"/>
    <mergeCell ref="A9:G11"/>
    <mergeCell ref="A15:G17"/>
    <mergeCell ref="A18:G20"/>
    <mergeCell ref="A21:G23"/>
    <mergeCell ref="L15:N17"/>
    <mergeCell ref="L18:N20"/>
    <mergeCell ref="L21:N23"/>
    <mergeCell ref="A24:G26"/>
    <mergeCell ref="A27:N27"/>
    <mergeCell ref="A28:G28"/>
    <mergeCell ref="H28:K28"/>
    <mergeCell ref="L28:M28"/>
    <mergeCell ref="L24:N26"/>
    <mergeCell ref="A29:D29"/>
    <mergeCell ref="F29:G29"/>
    <mergeCell ref="H29:K29"/>
    <mergeCell ref="L29:M29"/>
    <mergeCell ref="A30:D30"/>
    <mergeCell ref="F30:G30"/>
    <mergeCell ref="H30:K30"/>
    <mergeCell ref="L30:M30"/>
    <mergeCell ref="A31:D31"/>
    <mergeCell ref="F31:G31"/>
    <mergeCell ref="H31:K31"/>
    <mergeCell ref="L31:M31"/>
    <mergeCell ref="A32:D32"/>
    <mergeCell ref="F32:G32"/>
    <mergeCell ref="H32:K32"/>
    <mergeCell ref="L32:M32"/>
    <mergeCell ref="A33:D33"/>
    <mergeCell ref="F33:G33"/>
    <mergeCell ref="H33:K33"/>
    <mergeCell ref="L33:M33"/>
    <mergeCell ref="A34:D34"/>
    <mergeCell ref="F34:G34"/>
    <mergeCell ref="H34:K34"/>
    <mergeCell ref="L34:M34"/>
    <mergeCell ref="A35:D35"/>
    <mergeCell ref="F35:G35"/>
    <mergeCell ref="H35:K35"/>
    <mergeCell ref="L35:M35"/>
    <mergeCell ref="A36:D36"/>
    <mergeCell ref="F36:G36"/>
    <mergeCell ref="H36:K36"/>
    <mergeCell ref="L36:M36"/>
    <mergeCell ref="A39:D39"/>
    <mergeCell ref="F39:G39"/>
    <mergeCell ref="H39:K39"/>
    <mergeCell ref="L39:M39"/>
    <mergeCell ref="A37:D37"/>
    <mergeCell ref="F37:G37"/>
    <mergeCell ref="H37:K37"/>
    <mergeCell ref="L37:M37"/>
    <mergeCell ref="A38:D38"/>
    <mergeCell ref="F38:G38"/>
    <mergeCell ref="H38:K38"/>
    <mergeCell ref="L38:M38"/>
  </mergeCells>
  <phoneticPr fontId="2"/>
  <dataValidations count="3">
    <dataValidation type="list" allowBlank="1" showInputMessage="1" showErrorMessage="1" sqref="K5" xr:uid="{00000000-0002-0000-0300-000000000000}">
      <formula1>"大正,昭和,平成"</formula1>
    </dataValidation>
    <dataValidation type="list" allowBlank="1" showInputMessage="1" showErrorMessage="1" sqref="I10 I13 I16 I19 I22 I25" xr:uid="{00000000-0002-0000-0300-000001000000}">
      <formula1>"レ"</formula1>
    </dataValidation>
    <dataValidation type="list" allowBlank="1" showInputMessage="1" showErrorMessage="1" sqref="K10 K13 K16 K22 K19 K25"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72"/>
  <sheetViews>
    <sheetView view="pageBreakPreview" zoomScaleNormal="100" zoomScaleSheetLayoutView="100" workbookViewId="0">
      <pane ySplit="1" topLeftCell="A2" activePane="bottomLeft" state="frozen"/>
      <selection activeCell="L18" sqref="L18:AQ18"/>
      <selection pane="bottomLeft" activeCell="D6" sqref="D6"/>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93" customFormat="1" ht="22.5" customHeight="1" x14ac:dyDescent="0.2">
      <c r="A1" s="120" t="s">
        <v>283</v>
      </c>
      <c r="B1" s="1"/>
      <c r="C1" s="1"/>
      <c r="D1" s="192"/>
      <c r="E1" s="192"/>
      <c r="F1" s="192"/>
      <c r="G1" s="192"/>
      <c r="H1" s="192"/>
      <c r="I1" s="192"/>
      <c r="J1" s="192"/>
      <c r="K1" s="192"/>
      <c r="L1" s="192"/>
      <c r="M1" s="192"/>
      <c r="N1" s="192"/>
      <c r="O1" s="192"/>
      <c r="P1" s="192"/>
      <c r="Q1" s="192"/>
      <c r="R1" s="192"/>
      <c r="S1" s="192"/>
      <c r="T1" s="192"/>
      <c r="U1" s="192"/>
      <c r="V1" s="192"/>
      <c r="W1" s="192"/>
      <c r="X1" s="192"/>
      <c r="Y1" s="192"/>
      <c r="Z1" s="192"/>
    </row>
    <row r="2" spans="1:26" ht="18" customHeight="1" x14ac:dyDescent="0.2"/>
    <row r="3" spans="1:26" ht="18" customHeight="1" thickBot="1" x14ac:dyDescent="0.25">
      <c r="A3" s="1" t="s">
        <v>284</v>
      </c>
    </row>
    <row r="4" spans="1:26" s="179" customFormat="1" ht="18" customHeight="1" thickBot="1" x14ac:dyDescent="0.25">
      <c r="A4" s="768" t="s">
        <v>264</v>
      </c>
      <c r="B4" s="770" t="s">
        <v>434</v>
      </c>
      <c r="C4" s="771"/>
      <c r="D4" s="774" t="s">
        <v>285</v>
      </c>
      <c r="E4" s="775"/>
      <c r="F4" s="775"/>
      <c r="G4" s="776"/>
    </row>
    <row r="5" spans="1:26" s="179" customFormat="1" ht="37.5" thickBot="1" x14ac:dyDescent="0.25">
      <c r="A5" s="769"/>
      <c r="B5" s="772"/>
      <c r="C5" s="773"/>
      <c r="D5" s="173" t="s">
        <v>286</v>
      </c>
      <c r="E5" s="174" t="s">
        <v>287</v>
      </c>
      <c r="F5" s="175" t="s">
        <v>288</v>
      </c>
      <c r="G5" s="278" t="s">
        <v>169</v>
      </c>
    </row>
    <row r="6" spans="1:26" s="179" customFormat="1" ht="18" customHeight="1" thickTop="1" thickBot="1" x14ac:dyDescent="0.25">
      <c r="A6" s="176" t="s">
        <v>99</v>
      </c>
      <c r="B6" s="177">
        <f>参考様式１!O10</f>
        <v>0</v>
      </c>
      <c r="C6" s="178" t="s">
        <v>89</v>
      </c>
      <c r="D6" s="212"/>
      <c r="E6" s="213"/>
      <c r="F6" s="214"/>
      <c r="G6" s="279">
        <f>SUM(D6,F6)</f>
        <v>0</v>
      </c>
    </row>
    <row r="7" spans="1:26" s="179" customFormat="1" ht="18" customHeight="1" thickBot="1" x14ac:dyDescent="0.25">
      <c r="A7" s="179" t="s">
        <v>289</v>
      </c>
    </row>
    <row r="8" spans="1:26" s="179" customFormat="1" ht="18" customHeight="1" x14ac:dyDescent="0.2">
      <c r="A8" s="777" t="s">
        <v>290</v>
      </c>
      <c r="B8" s="778"/>
      <c r="C8" s="215"/>
      <c r="D8" s="778" t="s">
        <v>291</v>
      </c>
      <c r="E8" s="778"/>
      <c r="F8" s="215"/>
      <c r="G8" s="778" t="s">
        <v>292</v>
      </c>
      <c r="H8" s="778"/>
      <c r="I8" s="217"/>
    </row>
    <row r="9" spans="1:26" s="179" customFormat="1" ht="18" customHeight="1" thickBot="1" x14ac:dyDescent="0.25">
      <c r="A9" s="763" t="s">
        <v>455</v>
      </c>
      <c r="B9" s="764"/>
      <c r="C9" s="216"/>
      <c r="D9" s="180"/>
      <c r="E9" s="180"/>
      <c r="F9" s="180"/>
      <c r="G9" s="180"/>
      <c r="H9" s="180"/>
      <c r="I9" s="181"/>
    </row>
    <row r="10" spans="1:26" ht="18" customHeight="1" x14ac:dyDescent="0.2">
      <c r="A10" s="1" t="s">
        <v>293</v>
      </c>
    </row>
    <row r="11" spans="1:26" ht="18" customHeight="1" x14ac:dyDescent="0.2">
      <c r="A11" s="1" t="s">
        <v>294</v>
      </c>
    </row>
    <row r="12" spans="1:26" ht="18" customHeight="1" x14ac:dyDescent="0.2"/>
    <row r="13" spans="1:26" ht="18" customHeight="1" thickBot="1" x14ac:dyDescent="0.25">
      <c r="A13" s="1" t="s">
        <v>295</v>
      </c>
    </row>
    <row r="14" spans="1:26" ht="39" x14ac:dyDescent="0.2">
      <c r="A14" s="194" t="s">
        <v>6</v>
      </c>
      <c r="B14" s="195" t="s">
        <v>296</v>
      </c>
      <c r="C14" s="195" t="s">
        <v>297</v>
      </c>
      <c r="D14" s="195" t="s">
        <v>298</v>
      </c>
      <c r="E14" s="195" t="s">
        <v>299</v>
      </c>
      <c r="F14" s="765" t="s">
        <v>300</v>
      </c>
      <c r="G14" s="766"/>
      <c r="H14" s="766"/>
      <c r="I14" s="767"/>
    </row>
    <row r="15" spans="1:26" ht="18" customHeight="1" x14ac:dyDescent="0.2">
      <c r="A15" s="568" t="s">
        <v>301</v>
      </c>
      <c r="B15" s="182" t="s">
        <v>210</v>
      </c>
      <c r="C15" s="196" t="str">
        <f>IF(各室別面積表!G22=0,"",各室別面積表!G22)</f>
        <v/>
      </c>
      <c r="D15" s="196" t="str">
        <f>IF(C15="","",ROUNDUP(C15/25,0))</f>
        <v/>
      </c>
      <c r="E15" s="218"/>
      <c r="F15" s="754"/>
      <c r="G15" s="755"/>
      <c r="H15" s="755"/>
      <c r="I15" s="756"/>
      <c r="K15" s="197" t="str">
        <f>IF(D15&lt;=E15,"ＯＫ","おかしい")</f>
        <v>ＯＫ</v>
      </c>
      <c r="L15" s="197" t="str">
        <f>IF(E15=COUNTA(F15:I15),"ＯＫ","おかしい")</f>
        <v>ＯＫ</v>
      </c>
      <c r="M15" s="197"/>
    </row>
    <row r="16" spans="1:26" ht="18" customHeight="1" x14ac:dyDescent="0.2">
      <c r="A16" s="568"/>
      <c r="B16" s="183" t="s">
        <v>211</v>
      </c>
      <c r="C16" s="198" t="str">
        <f>IF(各室別面積表!G23=0,"",各室別面積表!G23)</f>
        <v/>
      </c>
      <c r="D16" s="198" t="str">
        <f t="shared" ref="D16:D19" si="0">IF(C16="","",ROUNDUP(C16/25,0))</f>
        <v/>
      </c>
      <c r="E16" s="219"/>
      <c r="F16" s="757"/>
      <c r="G16" s="758"/>
      <c r="H16" s="758"/>
      <c r="I16" s="759"/>
      <c r="K16" s="197" t="str">
        <f>IF(D16&lt;=E16,"ＯＫ","おかしい")</f>
        <v>ＯＫ</v>
      </c>
      <c r="L16" s="197" t="str">
        <f>IF(E16=COUNTA(F16:I16),"ＯＫ","おかしい")</f>
        <v>ＯＫ</v>
      </c>
      <c r="M16" s="197"/>
    </row>
    <row r="17" spans="1:13" ht="18" customHeight="1" x14ac:dyDescent="0.2">
      <c r="A17" s="568"/>
      <c r="B17" s="183" t="s">
        <v>213</v>
      </c>
      <c r="C17" s="198" t="str">
        <f>IF(各室別面積表!G24=0,"",各室別面積表!G24)</f>
        <v/>
      </c>
      <c r="D17" s="198" t="str">
        <f t="shared" si="0"/>
        <v/>
      </c>
      <c r="E17" s="219"/>
      <c r="F17" s="757"/>
      <c r="G17" s="758"/>
      <c r="H17" s="758"/>
      <c r="I17" s="759"/>
      <c r="K17" s="197" t="str">
        <f t="shared" ref="K17:K20" si="1">IF(D17&lt;=E17,"ＯＫ","おかしい")</f>
        <v>ＯＫ</v>
      </c>
      <c r="L17" s="197" t="str">
        <f>IF(E17=COUNTA(F17:I17),"ＯＫ","おかしい")</f>
        <v>ＯＫ</v>
      </c>
      <c r="M17" s="197"/>
    </row>
    <row r="18" spans="1:13" ht="18" customHeight="1" x14ac:dyDescent="0.2">
      <c r="A18" s="568"/>
      <c r="B18" s="183" t="s">
        <v>214</v>
      </c>
      <c r="C18" s="198" t="str">
        <f>IF(各室別面積表!G25=0,"",各室別面積表!G25)</f>
        <v/>
      </c>
      <c r="D18" s="198" t="str">
        <f t="shared" si="0"/>
        <v/>
      </c>
      <c r="E18" s="219"/>
      <c r="F18" s="757"/>
      <c r="G18" s="758"/>
      <c r="H18" s="758"/>
      <c r="I18" s="759"/>
      <c r="K18" s="197" t="str">
        <f t="shared" si="1"/>
        <v>ＯＫ</v>
      </c>
      <c r="L18" s="197" t="str">
        <f>IF(E18=COUNTA(F18:I18),"ＯＫ","おかしい")</f>
        <v>ＯＫ</v>
      </c>
      <c r="M18" s="197"/>
    </row>
    <row r="19" spans="1:13" ht="18" customHeight="1" x14ac:dyDescent="0.2">
      <c r="A19" s="568"/>
      <c r="B19" s="184" t="s">
        <v>215</v>
      </c>
      <c r="C19" s="199" t="str">
        <f>IF(各室別面積表!G26=0,"",各室別面積表!G26)</f>
        <v/>
      </c>
      <c r="D19" s="199" t="str">
        <f t="shared" si="0"/>
        <v/>
      </c>
      <c r="E19" s="220"/>
      <c r="F19" s="760"/>
      <c r="G19" s="761"/>
      <c r="H19" s="761"/>
      <c r="I19" s="762"/>
      <c r="K19" s="197" t="str">
        <f t="shared" si="1"/>
        <v>ＯＫ</v>
      </c>
      <c r="L19" s="197" t="str">
        <f>IF(E19=COUNTA(F19:I19),"ＯＫ","おかしい")</f>
        <v>ＯＫ</v>
      </c>
      <c r="M19" s="197"/>
    </row>
    <row r="20" spans="1:13" ht="18" customHeight="1" x14ac:dyDescent="0.2">
      <c r="A20" s="568"/>
      <c r="B20" s="185" t="s">
        <v>219</v>
      </c>
      <c r="C20" s="200" t="str">
        <f>IF(各室別面積表!G27=0,"",各室別面積表!G27)</f>
        <v/>
      </c>
      <c r="D20" s="200">
        <f>SUM(D15:D19)</f>
        <v>0</v>
      </c>
      <c r="E20" s="200">
        <f>SUM(E15:E19)</f>
        <v>0</v>
      </c>
      <c r="F20" s="742">
        <f>COUNTA(F15:I19)</f>
        <v>0</v>
      </c>
      <c r="G20" s="743"/>
      <c r="H20" s="743"/>
      <c r="I20" s="744"/>
      <c r="K20" s="197" t="str">
        <f t="shared" si="1"/>
        <v>ＯＫ</v>
      </c>
      <c r="L20" s="197" t="str">
        <f>IF(E20=F20,"ＯＫ","おかしい")</f>
        <v>ＯＫ</v>
      </c>
      <c r="M20" s="197"/>
    </row>
    <row r="21" spans="1:13" ht="18" customHeight="1" x14ac:dyDescent="0.2">
      <c r="A21" s="568" t="s">
        <v>302</v>
      </c>
      <c r="B21" s="182" t="s">
        <v>210</v>
      </c>
      <c r="C21" s="196" t="str">
        <f>IF(各室別面積表!G28=0,"",各室別面積表!G28)</f>
        <v/>
      </c>
      <c r="D21" s="196" t="str">
        <f>IF(C21="","",1)</f>
        <v/>
      </c>
      <c r="E21" s="218"/>
      <c r="F21" s="754"/>
      <c r="G21" s="755"/>
      <c r="H21" s="755"/>
      <c r="I21" s="756"/>
      <c r="K21" s="197" t="str">
        <f>IF(D21&lt;=E21,"ＯＫ","おかしい")</f>
        <v>ＯＫ</v>
      </c>
      <c r="L21" s="197" t="str">
        <f>IF(E21=COUNTA(F21:I21),"ＯＫ","おかしい")</f>
        <v>ＯＫ</v>
      </c>
      <c r="M21" s="197"/>
    </row>
    <row r="22" spans="1:13" ht="18" customHeight="1" x14ac:dyDescent="0.2">
      <c r="A22" s="568"/>
      <c r="B22" s="183" t="s">
        <v>211</v>
      </c>
      <c r="C22" s="198" t="str">
        <f>IF(各室別面積表!G29=0,"",各室別面積表!G29)</f>
        <v/>
      </c>
      <c r="D22" s="198" t="str">
        <f t="shared" ref="D22:D25" si="2">IF(C22="","",1)</f>
        <v/>
      </c>
      <c r="E22" s="219"/>
      <c r="F22" s="757"/>
      <c r="G22" s="758"/>
      <c r="H22" s="758"/>
      <c r="I22" s="759"/>
      <c r="K22" s="197" t="str">
        <f>IF(D22&lt;=E22,"ＯＫ","おかしい")</f>
        <v>ＯＫ</v>
      </c>
      <c r="L22" s="197" t="str">
        <f t="shared" ref="L22:L25" si="3">IF(E22=COUNTA(F22:I22),"ＯＫ","おかしい")</f>
        <v>ＯＫ</v>
      </c>
      <c r="M22" s="197"/>
    </row>
    <row r="23" spans="1:13" ht="18" customHeight="1" x14ac:dyDescent="0.2">
      <c r="A23" s="568"/>
      <c r="B23" s="183" t="s">
        <v>213</v>
      </c>
      <c r="C23" s="198" t="str">
        <f>IF(各室別面積表!G30=0,"",各室別面積表!G30)</f>
        <v/>
      </c>
      <c r="D23" s="198" t="str">
        <f t="shared" si="2"/>
        <v/>
      </c>
      <c r="E23" s="219"/>
      <c r="F23" s="757"/>
      <c r="G23" s="758"/>
      <c r="H23" s="758"/>
      <c r="I23" s="759"/>
      <c r="K23" s="197" t="str">
        <f t="shared" ref="K23:K26" si="4">IF(D23&lt;=E23,"ＯＫ","おかしい")</f>
        <v>ＯＫ</v>
      </c>
      <c r="L23" s="197" t="str">
        <f t="shared" si="3"/>
        <v>ＯＫ</v>
      </c>
      <c r="M23" s="197"/>
    </row>
    <row r="24" spans="1:13" ht="18" customHeight="1" x14ac:dyDescent="0.2">
      <c r="A24" s="568"/>
      <c r="B24" s="183" t="s">
        <v>214</v>
      </c>
      <c r="C24" s="201" t="str">
        <f>IF(各室別面積表!G31=0,"",各室別面積表!G31)</f>
        <v/>
      </c>
      <c r="D24" s="198" t="str">
        <f t="shared" si="2"/>
        <v/>
      </c>
      <c r="E24" s="219"/>
      <c r="F24" s="757"/>
      <c r="G24" s="758"/>
      <c r="H24" s="758"/>
      <c r="I24" s="759"/>
      <c r="K24" s="197" t="str">
        <f t="shared" si="4"/>
        <v>ＯＫ</v>
      </c>
      <c r="L24" s="197" t="str">
        <f t="shared" si="3"/>
        <v>ＯＫ</v>
      </c>
      <c r="M24" s="197"/>
    </row>
    <row r="25" spans="1:13" ht="18" customHeight="1" x14ac:dyDescent="0.2">
      <c r="A25" s="568"/>
      <c r="B25" s="184" t="s">
        <v>215</v>
      </c>
      <c r="C25" s="202" t="str">
        <f>IF(各室別面積表!G32=0,"",各室別面積表!G32)</f>
        <v/>
      </c>
      <c r="D25" s="199" t="str">
        <f t="shared" si="2"/>
        <v/>
      </c>
      <c r="E25" s="220"/>
      <c r="F25" s="760"/>
      <c r="G25" s="761"/>
      <c r="H25" s="761"/>
      <c r="I25" s="762"/>
      <c r="K25" s="197" t="str">
        <f t="shared" si="4"/>
        <v>ＯＫ</v>
      </c>
      <c r="L25" s="197" t="str">
        <f t="shared" si="3"/>
        <v>ＯＫ</v>
      </c>
      <c r="M25" s="197"/>
    </row>
    <row r="26" spans="1:13" ht="18" customHeight="1" x14ac:dyDescent="0.2">
      <c r="A26" s="568"/>
      <c r="B26" s="185" t="s">
        <v>219</v>
      </c>
      <c r="C26" s="200" t="str">
        <f>IF(各室別面積表!G33=0,"",各室別面積表!G33)</f>
        <v/>
      </c>
      <c r="D26" s="200">
        <f>SUM(D21:D25)</f>
        <v>0</v>
      </c>
      <c r="E26" s="200">
        <f>SUM(E21:E25)</f>
        <v>0</v>
      </c>
      <c r="F26" s="742">
        <f>COUNTA(F21:I25)</f>
        <v>0</v>
      </c>
      <c r="G26" s="743"/>
      <c r="H26" s="743"/>
      <c r="I26" s="744"/>
      <c r="K26" s="197" t="str">
        <f t="shared" si="4"/>
        <v>ＯＫ</v>
      </c>
      <c r="L26" s="197" t="str">
        <f>IF(E26=F26,"ＯＫ","おかしい")</f>
        <v>ＯＫ</v>
      </c>
      <c r="M26" s="197"/>
    </row>
    <row r="27" spans="1:13" ht="18" customHeight="1" x14ac:dyDescent="0.2">
      <c r="A27" s="568" t="s">
        <v>303</v>
      </c>
      <c r="B27" s="182" t="s">
        <v>210</v>
      </c>
      <c r="C27" s="196" t="str">
        <f>IF(各室別面積表!G34=0,"",各室別面積表!G34)</f>
        <v/>
      </c>
      <c r="D27" s="196" t="str">
        <f t="shared" ref="D27:D31" si="5">IF(C27="","",1)</f>
        <v/>
      </c>
      <c r="E27" s="218"/>
      <c r="F27" s="754"/>
      <c r="G27" s="755"/>
      <c r="H27" s="755"/>
      <c r="I27" s="756"/>
      <c r="K27" s="197" t="str">
        <f>IF(D27&lt;=E27,"ＯＫ","おかしい")</f>
        <v>ＯＫ</v>
      </c>
      <c r="L27" s="197" t="str">
        <f>IF(E27=COUNTA(F27:I27),"ＯＫ","おかしい")</f>
        <v>ＯＫ</v>
      </c>
      <c r="M27" s="197"/>
    </row>
    <row r="28" spans="1:13" ht="18" customHeight="1" x14ac:dyDescent="0.2">
      <c r="A28" s="568"/>
      <c r="B28" s="183" t="s">
        <v>211</v>
      </c>
      <c r="C28" s="198" t="str">
        <f>IF(各室別面積表!G35=0,"",各室別面積表!G35)</f>
        <v/>
      </c>
      <c r="D28" s="198" t="str">
        <f t="shared" si="5"/>
        <v/>
      </c>
      <c r="E28" s="219"/>
      <c r="F28" s="757"/>
      <c r="G28" s="758"/>
      <c r="H28" s="758"/>
      <c r="I28" s="759"/>
      <c r="K28" s="197" t="str">
        <f>IF(D28&lt;=E28,"ＯＫ","おかしい")</f>
        <v>ＯＫ</v>
      </c>
      <c r="L28" s="197" t="str">
        <f t="shared" ref="L28:L31" si="6">IF(E28=COUNTA(F28:I28),"ＯＫ","おかしい")</f>
        <v>ＯＫ</v>
      </c>
      <c r="M28" s="197"/>
    </row>
    <row r="29" spans="1:13" ht="18" customHeight="1" x14ac:dyDescent="0.2">
      <c r="A29" s="568"/>
      <c r="B29" s="183" t="s">
        <v>213</v>
      </c>
      <c r="C29" s="198" t="str">
        <f>IF(各室別面積表!G36=0,"",各室別面積表!G36)</f>
        <v/>
      </c>
      <c r="D29" s="198" t="str">
        <f t="shared" si="5"/>
        <v/>
      </c>
      <c r="E29" s="219"/>
      <c r="F29" s="757"/>
      <c r="G29" s="758"/>
      <c r="H29" s="758"/>
      <c r="I29" s="759"/>
      <c r="K29" s="197" t="str">
        <f t="shared" ref="K29:K33" si="7">IF(D29&lt;=E29,"ＯＫ","おかしい")</f>
        <v>ＯＫ</v>
      </c>
      <c r="L29" s="197" t="str">
        <f t="shared" si="6"/>
        <v>ＯＫ</v>
      </c>
      <c r="M29" s="197"/>
    </row>
    <row r="30" spans="1:13" ht="18" customHeight="1" x14ac:dyDescent="0.2">
      <c r="A30" s="568"/>
      <c r="B30" s="183" t="s">
        <v>214</v>
      </c>
      <c r="C30" s="201" t="str">
        <f>IF(各室別面積表!G37=0,"",各室別面積表!G37)</f>
        <v/>
      </c>
      <c r="D30" s="198" t="str">
        <f t="shared" si="5"/>
        <v/>
      </c>
      <c r="E30" s="219"/>
      <c r="F30" s="757"/>
      <c r="G30" s="758"/>
      <c r="H30" s="758"/>
      <c r="I30" s="759"/>
      <c r="K30" s="197" t="str">
        <f t="shared" si="7"/>
        <v>ＯＫ</v>
      </c>
      <c r="L30" s="197" t="str">
        <f t="shared" si="6"/>
        <v>ＯＫ</v>
      </c>
      <c r="M30" s="197"/>
    </row>
    <row r="31" spans="1:13" ht="18" customHeight="1" x14ac:dyDescent="0.2">
      <c r="A31" s="568"/>
      <c r="B31" s="184" t="s">
        <v>215</v>
      </c>
      <c r="C31" s="202" t="str">
        <f>IF(各室別面積表!G38=0,"",各室別面積表!G38)</f>
        <v/>
      </c>
      <c r="D31" s="199" t="str">
        <f t="shared" si="5"/>
        <v/>
      </c>
      <c r="E31" s="220"/>
      <c r="F31" s="760"/>
      <c r="G31" s="761"/>
      <c r="H31" s="761"/>
      <c r="I31" s="762"/>
      <c r="K31" s="197" t="str">
        <f t="shared" si="7"/>
        <v>ＯＫ</v>
      </c>
      <c r="L31" s="197" t="str">
        <f t="shared" si="6"/>
        <v>ＯＫ</v>
      </c>
      <c r="M31" s="197"/>
    </row>
    <row r="32" spans="1:13" ht="18" customHeight="1" x14ac:dyDescent="0.2">
      <c r="A32" s="568"/>
      <c r="B32" s="185" t="s">
        <v>219</v>
      </c>
      <c r="C32" s="200" t="str">
        <f>IF(各室別面積表!G39=0,"",各室別面積表!G39)</f>
        <v/>
      </c>
      <c r="D32" s="200">
        <f>SUM(D27:D31)</f>
        <v>0</v>
      </c>
      <c r="E32" s="200">
        <f>SUM(E27:E31)</f>
        <v>0</v>
      </c>
      <c r="F32" s="742">
        <f>COUNTA(F27:I31)</f>
        <v>0</v>
      </c>
      <c r="G32" s="743"/>
      <c r="H32" s="743"/>
      <c r="I32" s="744"/>
      <c r="K32" s="197" t="str">
        <f t="shared" si="7"/>
        <v>ＯＫ</v>
      </c>
      <c r="L32" s="197" t="str">
        <f>IF(E32=F32,"ＯＫ","おかしい")</f>
        <v>ＯＫ</v>
      </c>
      <c r="M32" s="197"/>
    </row>
    <row r="33" spans="1:13" ht="18" customHeight="1" thickBot="1" x14ac:dyDescent="0.25">
      <c r="A33" s="745" t="s">
        <v>169</v>
      </c>
      <c r="B33" s="746"/>
      <c r="C33" s="203">
        <f>SUM(C20,C26,C32)</f>
        <v>0</v>
      </c>
      <c r="D33" s="203">
        <f>SUM(D20,D26,D32)</f>
        <v>0</v>
      </c>
      <c r="E33" s="203">
        <f t="shared" ref="E33:F33" si="8">SUM(E20,E26,E32)</f>
        <v>0</v>
      </c>
      <c r="F33" s="747">
        <f t="shared" si="8"/>
        <v>0</v>
      </c>
      <c r="G33" s="748"/>
      <c r="H33" s="748"/>
      <c r="I33" s="749"/>
      <c r="K33" s="197" t="str">
        <f t="shared" si="7"/>
        <v>ＯＫ</v>
      </c>
      <c r="L33" s="197" t="str">
        <f>IF(E33=F33,"ＯＫ","おかしい")</f>
        <v>ＯＫ</v>
      </c>
      <c r="M33" s="197"/>
    </row>
    <row r="34" spans="1:13" ht="18" customHeight="1" x14ac:dyDescent="0.2">
      <c r="A34" s="1" t="s">
        <v>304</v>
      </c>
    </row>
    <row r="35" spans="1:13" ht="18" customHeight="1" x14ac:dyDescent="0.2">
      <c r="A35" s="1" t="s">
        <v>305</v>
      </c>
    </row>
    <row r="36" spans="1:13" ht="18" customHeight="1" x14ac:dyDescent="0.2"/>
    <row r="37" spans="1:13" ht="18" customHeight="1" thickBot="1" x14ac:dyDescent="0.25">
      <c r="A37" s="1" t="s">
        <v>306</v>
      </c>
    </row>
    <row r="38" spans="1:13" ht="36" customHeight="1" x14ac:dyDescent="0.2">
      <c r="A38" s="711" t="s">
        <v>307</v>
      </c>
      <c r="B38" s="750"/>
      <c r="C38" s="751" t="s">
        <v>308</v>
      </c>
      <c r="D38" s="752"/>
      <c r="E38" s="752" t="s">
        <v>309</v>
      </c>
      <c r="F38" s="752"/>
      <c r="G38" s="752" t="s">
        <v>310</v>
      </c>
      <c r="H38" s="753"/>
    </row>
    <row r="39" spans="1:13" ht="18" customHeight="1" x14ac:dyDescent="0.2">
      <c r="A39" s="186" t="s">
        <v>286</v>
      </c>
      <c r="B39" s="310" t="s">
        <v>311</v>
      </c>
      <c r="C39" s="173" t="s">
        <v>286</v>
      </c>
      <c r="D39" s="187" t="s">
        <v>311</v>
      </c>
      <c r="E39" s="105" t="s">
        <v>286</v>
      </c>
      <c r="F39" s="187" t="s">
        <v>311</v>
      </c>
      <c r="G39" s="105" t="s">
        <v>286</v>
      </c>
      <c r="H39" s="188" t="s">
        <v>311</v>
      </c>
    </row>
    <row r="40" spans="1:13" ht="18" customHeight="1" thickBot="1" x14ac:dyDescent="0.25">
      <c r="A40" s="204">
        <f>D6</f>
        <v>0</v>
      </c>
      <c r="B40" s="205">
        <f>E6</f>
        <v>0</v>
      </c>
      <c r="C40" s="221"/>
      <c r="D40" s="222"/>
      <c r="E40" s="222"/>
      <c r="F40" s="222"/>
      <c r="G40" s="222"/>
      <c r="H40" s="223"/>
    </row>
    <row r="41" spans="1:13" ht="18" customHeight="1" x14ac:dyDescent="0.2">
      <c r="A41" s="1" t="s">
        <v>312</v>
      </c>
    </row>
    <row r="42" spans="1:13" ht="18" customHeight="1" x14ac:dyDescent="0.2">
      <c r="A42" s="1" t="s">
        <v>313</v>
      </c>
    </row>
    <row r="43" spans="1:13" ht="18" customHeight="1" x14ac:dyDescent="0.2"/>
    <row r="44" spans="1:13" ht="18" customHeight="1" thickBot="1" x14ac:dyDescent="0.25">
      <c r="A44" s="1" t="s">
        <v>314</v>
      </c>
    </row>
    <row r="45" spans="1:13" ht="18" customHeight="1" x14ac:dyDescent="0.2">
      <c r="A45" s="552"/>
      <c r="B45" s="553"/>
      <c r="C45" s="734"/>
      <c r="D45" s="738" t="s">
        <v>315</v>
      </c>
      <c r="E45" s="738" t="s">
        <v>168</v>
      </c>
      <c r="F45" s="740" t="s">
        <v>316</v>
      </c>
      <c r="G45" s="729" t="s">
        <v>458</v>
      </c>
      <c r="H45" s="730"/>
    </row>
    <row r="46" spans="1:13" ht="18" customHeight="1" x14ac:dyDescent="0.2">
      <c r="A46" s="735"/>
      <c r="B46" s="736"/>
      <c r="C46" s="737"/>
      <c r="D46" s="739"/>
      <c r="E46" s="739"/>
      <c r="F46" s="741"/>
      <c r="G46" s="255" t="s">
        <v>286</v>
      </c>
      <c r="H46" s="256" t="s">
        <v>311</v>
      </c>
    </row>
    <row r="47" spans="1:13" ht="18" customHeight="1" x14ac:dyDescent="0.2">
      <c r="A47" s="731" t="s">
        <v>317</v>
      </c>
      <c r="B47" s="723" t="s">
        <v>318</v>
      </c>
      <c r="C47" s="723"/>
      <c r="D47" s="206">
        <f>SUM(参考様式１!F4:F6)</f>
        <v>0</v>
      </c>
      <c r="E47" s="206">
        <f>SUM(参考様式１!F7:F9)</f>
        <v>0</v>
      </c>
      <c r="F47" s="224"/>
      <c r="G47" s="206">
        <f>IF(D47+E47=0,0,IF(D47+E47-F47&gt;40,2,1))</f>
        <v>0</v>
      </c>
      <c r="H47" s="252">
        <f>IF(D47+E47=0,0,IF(D47+E47-F47&gt;150,1,0))</f>
        <v>0</v>
      </c>
    </row>
    <row r="48" spans="1:13" ht="18" customHeight="1" x14ac:dyDescent="0.2">
      <c r="A48" s="731"/>
      <c r="B48" s="723" t="s">
        <v>173</v>
      </c>
      <c r="C48" s="723"/>
      <c r="D48" s="207"/>
      <c r="E48" s="206">
        <f>SUM(参考様式１!I7:I9)</f>
        <v>0</v>
      </c>
      <c r="F48" s="224"/>
      <c r="G48" s="732"/>
      <c r="H48" s="733"/>
    </row>
    <row r="49" spans="1:9" ht="18" customHeight="1" x14ac:dyDescent="0.2">
      <c r="A49" s="722" t="s">
        <v>319</v>
      </c>
      <c r="B49" s="723" t="s">
        <v>320</v>
      </c>
      <c r="C49" s="723"/>
      <c r="D49" s="724" t="s">
        <v>286</v>
      </c>
      <c r="E49" s="725" t="s">
        <v>311</v>
      </c>
      <c r="F49" s="723" t="s">
        <v>321</v>
      </c>
      <c r="G49" s="723"/>
      <c r="H49" s="727"/>
    </row>
    <row r="50" spans="1:9" ht="18" customHeight="1" x14ac:dyDescent="0.2">
      <c r="A50" s="722"/>
      <c r="B50" s="723"/>
      <c r="C50" s="723"/>
      <c r="D50" s="724"/>
      <c r="E50" s="726"/>
      <c r="F50" s="208" t="s">
        <v>322</v>
      </c>
      <c r="G50" s="208" t="s">
        <v>323</v>
      </c>
      <c r="H50" s="209" t="s">
        <v>324</v>
      </c>
    </row>
    <row r="51" spans="1:9" ht="18" customHeight="1" x14ac:dyDescent="0.2">
      <c r="A51" s="722"/>
      <c r="B51" s="728"/>
      <c r="C51" s="728"/>
      <c r="D51" s="225"/>
      <c r="E51" s="225"/>
      <c r="F51" s="225"/>
      <c r="G51" s="225"/>
      <c r="H51" s="226"/>
    </row>
    <row r="52" spans="1:9" ht="18" customHeight="1" x14ac:dyDescent="0.2">
      <c r="A52" s="722"/>
      <c r="B52" s="728"/>
      <c r="C52" s="728"/>
      <c r="D52" s="225"/>
      <c r="E52" s="225"/>
      <c r="F52" s="225"/>
      <c r="G52" s="225"/>
      <c r="H52" s="226"/>
    </row>
    <row r="53" spans="1:9" ht="18" customHeight="1" x14ac:dyDescent="0.2">
      <c r="A53" s="722"/>
      <c r="B53" s="728"/>
      <c r="C53" s="728"/>
      <c r="D53" s="225"/>
      <c r="E53" s="225"/>
      <c r="F53" s="225"/>
      <c r="G53" s="225"/>
      <c r="H53" s="226"/>
    </row>
    <row r="54" spans="1:9" ht="18" customHeight="1" x14ac:dyDescent="0.2">
      <c r="A54" s="722"/>
      <c r="B54" s="728"/>
      <c r="C54" s="728"/>
      <c r="D54" s="225"/>
      <c r="E54" s="225"/>
      <c r="F54" s="225"/>
      <c r="G54" s="225"/>
      <c r="H54" s="226"/>
    </row>
    <row r="55" spans="1:9" ht="18" customHeight="1" x14ac:dyDescent="0.2">
      <c r="A55" s="722"/>
      <c r="B55" s="728"/>
      <c r="C55" s="728"/>
      <c r="D55" s="225"/>
      <c r="E55" s="225"/>
      <c r="F55" s="225"/>
      <c r="G55" s="225"/>
      <c r="H55" s="226"/>
    </row>
    <row r="56" spans="1:9" ht="18" customHeight="1" thickBot="1" x14ac:dyDescent="0.25">
      <c r="A56" s="709" t="s">
        <v>459</v>
      </c>
      <c r="B56" s="710"/>
      <c r="C56" s="710"/>
      <c r="D56" s="206">
        <f>COUNTIF(D51:D55,"○")</f>
        <v>0</v>
      </c>
      <c r="E56" s="206">
        <f>COUNTIF(E51:E55,"○")</f>
        <v>0</v>
      </c>
      <c r="F56" s="717" t="s">
        <v>460</v>
      </c>
      <c r="G56" s="718"/>
      <c r="H56" s="210">
        <f>SUM((OR(F51="○",G51="○",H51="○")=TRUE),(OR(F52="○",G52="○",H52="○")=TRUE),(OR(F53="○",G53="○",H53="○")=TRUE),(OR(F54="○",G54="○",H54="○")=TRUE),(OR(F55="○",G55="○",H55="○")=TRUE))</f>
        <v>0</v>
      </c>
    </row>
    <row r="57" spans="1:9" ht="18" customHeight="1" thickBot="1" x14ac:dyDescent="0.25">
      <c r="A57" s="719" t="s">
        <v>461</v>
      </c>
      <c r="B57" s="720"/>
      <c r="C57" s="721"/>
      <c r="D57" s="254"/>
      <c r="E57" s="223"/>
      <c r="F57" s="311"/>
      <c r="G57" s="20"/>
      <c r="H57" s="253"/>
    </row>
    <row r="58" spans="1:9" ht="18" customHeight="1" x14ac:dyDescent="0.2">
      <c r="A58" s="1" t="s">
        <v>325</v>
      </c>
    </row>
    <row r="59" spans="1:9" ht="18" customHeight="1" x14ac:dyDescent="0.2"/>
    <row r="60" spans="1:9" ht="18" customHeight="1" x14ac:dyDescent="0.2"/>
    <row r="61" spans="1:9" ht="18" customHeight="1" x14ac:dyDescent="0.2"/>
    <row r="62" spans="1:9" ht="18" customHeight="1" thickBot="1" x14ac:dyDescent="0.25">
      <c r="A62" s="1" t="s">
        <v>326</v>
      </c>
    </row>
    <row r="63" spans="1:9" ht="18" customHeight="1" x14ac:dyDescent="0.2">
      <c r="A63" s="711" t="s">
        <v>327</v>
      </c>
      <c r="B63" s="712"/>
      <c r="C63" s="712"/>
      <c r="D63" s="712"/>
      <c r="E63" s="712"/>
      <c r="F63" s="712"/>
      <c r="G63" s="712"/>
      <c r="H63" s="712"/>
      <c r="I63" s="211" t="s">
        <v>328</v>
      </c>
    </row>
    <row r="64" spans="1:9" ht="30" customHeight="1" x14ac:dyDescent="0.2">
      <c r="A64" s="713" t="s">
        <v>432</v>
      </c>
      <c r="B64" s="714"/>
      <c r="C64" s="714"/>
      <c r="D64" s="714"/>
      <c r="E64" s="714"/>
      <c r="F64" s="714"/>
      <c r="G64" s="714"/>
      <c r="H64" s="714"/>
      <c r="I64" s="226"/>
    </row>
    <row r="65" spans="1:9" ht="30" customHeight="1" x14ac:dyDescent="0.2">
      <c r="A65" s="713" t="s">
        <v>329</v>
      </c>
      <c r="B65" s="714"/>
      <c r="C65" s="714"/>
      <c r="D65" s="714"/>
      <c r="E65" s="714"/>
      <c r="F65" s="714"/>
      <c r="G65" s="714"/>
      <c r="H65" s="714"/>
      <c r="I65" s="226"/>
    </row>
    <row r="66" spans="1:9" ht="30" customHeight="1" thickBot="1" x14ac:dyDescent="0.25">
      <c r="A66" s="715" t="s">
        <v>330</v>
      </c>
      <c r="B66" s="716"/>
      <c r="C66" s="716"/>
      <c r="D66" s="716"/>
      <c r="E66" s="716"/>
      <c r="F66" s="716"/>
      <c r="G66" s="716"/>
      <c r="H66" s="716"/>
      <c r="I66" s="227"/>
    </row>
    <row r="67" spans="1:9" ht="18" customHeight="1" x14ac:dyDescent="0.2">
      <c r="A67" s="700" t="s">
        <v>433</v>
      </c>
      <c r="B67" s="701"/>
      <c r="C67" s="701"/>
      <c r="D67" s="701"/>
      <c r="E67" s="701"/>
      <c r="F67" s="701"/>
      <c r="G67" s="701"/>
      <c r="H67" s="701"/>
      <c r="I67" s="702"/>
    </row>
    <row r="68" spans="1:9" ht="18" customHeight="1" x14ac:dyDescent="0.2">
      <c r="A68" s="703"/>
      <c r="B68" s="704"/>
      <c r="C68" s="704"/>
      <c r="D68" s="704"/>
      <c r="E68" s="704"/>
      <c r="F68" s="704"/>
      <c r="G68" s="704"/>
      <c r="H68" s="704"/>
      <c r="I68" s="705"/>
    </row>
    <row r="69" spans="1:9" ht="18" customHeight="1" x14ac:dyDescent="0.2">
      <c r="A69" s="703"/>
      <c r="B69" s="704"/>
      <c r="C69" s="704"/>
      <c r="D69" s="704"/>
      <c r="E69" s="704"/>
      <c r="F69" s="704"/>
      <c r="G69" s="704"/>
      <c r="H69" s="704"/>
      <c r="I69" s="705"/>
    </row>
    <row r="70" spans="1:9" ht="18" customHeight="1" x14ac:dyDescent="0.2">
      <c r="A70" s="703"/>
      <c r="B70" s="704"/>
      <c r="C70" s="704"/>
      <c r="D70" s="704"/>
      <c r="E70" s="704"/>
      <c r="F70" s="704"/>
      <c r="G70" s="704"/>
      <c r="H70" s="704"/>
      <c r="I70" s="705"/>
    </row>
    <row r="71" spans="1:9" ht="18" customHeight="1" x14ac:dyDescent="0.2">
      <c r="A71" s="703"/>
      <c r="B71" s="704"/>
      <c r="C71" s="704"/>
      <c r="D71" s="704"/>
      <c r="E71" s="704"/>
      <c r="F71" s="704"/>
      <c r="G71" s="704"/>
      <c r="H71" s="704"/>
      <c r="I71" s="705"/>
    </row>
    <row r="72" spans="1:9" ht="18.75" customHeight="1" thickBot="1" x14ac:dyDescent="0.25">
      <c r="A72" s="706"/>
      <c r="B72" s="707"/>
      <c r="C72" s="707"/>
      <c r="D72" s="707"/>
      <c r="E72" s="707"/>
      <c r="F72" s="707"/>
      <c r="G72" s="707"/>
      <c r="H72" s="707"/>
      <c r="I72" s="708"/>
    </row>
  </sheetData>
  <sheetProtection algorithmName="SHA-512" hashValue="P6ohgRNDJagMFQKfr4jzO7qfqPet0jDnLg/XAYgg60reYebuD0AVo89GvPkc5AMwTjQSbyR7hlDVkhcYSQpKLg==" saltValue="wwDLioUB2CrpPSzz3fahnw==" spinCount="100000" sheet="1" formatCells="0" selectLockedCells="1"/>
  <mergeCells count="78">
    <mergeCell ref="A4:A5"/>
    <mergeCell ref="B4:C5"/>
    <mergeCell ref="D4:G4"/>
    <mergeCell ref="A8:B8"/>
    <mergeCell ref="D8:E8"/>
    <mergeCell ref="G8:H8"/>
    <mergeCell ref="A9:B9"/>
    <mergeCell ref="F14:I14"/>
    <mergeCell ref="A15:A20"/>
    <mergeCell ref="F15:G15"/>
    <mergeCell ref="H15:I15"/>
    <mergeCell ref="F16:G16"/>
    <mergeCell ref="H16:I16"/>
    <mergeCell ref="F17:G17"/>
    <mergeCell ref="H17:I17"/>
    <mergeCell ref="F18:G18"/>
    <mergeCell ref="H18:I18"/>
    <mergeCell ref="F19:G19"/>
    <mergeCell ref="H19:I19"/>
    <mergeCell ref="F20:I20"/>
    <mergeCell ref="A21:A26"/>
    <mergeCell ref="F21:G21"/>
    <mergeCell ref="H21:I21"/>
    <mergeCell ref="F22:G22"/>
    <mergeCell ref="H22:I22"/>
    <mergeCell ref="F23:G23"/>
    <mergeCell ref="F31:G31"/>
    <mergeCell ref="H23:I23"/>
    <mergeCell ref="F24:G24"/>
    <mergeCell ref="H24:I24"/>
    <mergeCell ref="F25:G25"/>
    <mergeCell ref="H25:I25"/>
    <mergeCell ref="F26:I26"/>
    <mergeCell ref="H31:I31"/>
    <mergeCell ref="F32:I32"/>
    <mergeCell ref="A33:B33"/>
    <mergeCell ref="F33:I33"/>
    <mergeCell ref="A38:B38"/>
    <mergeCell ref="C38:D38"/>
    <mergeCell ref="E38:F38"/>
    <mergeCell ref="G38:H38"/>
    <mergeCell ref="A27:A32"/>
    <mergeCell ref="F27:G27"/>
    <mergeCell ref="H27:I27"/>
    <mergeCell ref="F28:G28"/>
    <mergeCell ref="H28:I28"/>
    <mergeCell ref="F29:G29"/>
    <mergeCell ref="H29:I29"/>
    <mergeCell ref="F30:G30"/>
    <mergeCell ref="H30:I30"/>
    <mergeCell ref="G45:H45"/>
    <mergeCell ref="A47:A48"/>
    <mergeCell ref="B47:C47"/>
    <mergeCell ref="B48:C48"/>
    <mergeCell ref="G48:H48"/>
    <mergeCell ref="A45:C46"/>
    <mergeCell ref="D45:D46"/>
    <mergeCell ref="E45:E46"/>
    <mergeCell ref="F45:F46"/>
    <mergeCell ref="A49:A55"/>
    <mergeCell ref="B49:C50"/>
    <mergeCell ref="D49:D50"/>
    <mergeCell ref="E49:E50"/>
    <mergeCell ref="F49:H49"/>
    <mergeCell ref="B51:C51"/>
    <mergeCell ref="B52:C52"/>
    <mergeCell ref="B53:C53"/>
    <mergeCell ref="B54:C54"/>
    <mergeCell ref="B55:C55"/>
    <mergeCell ref="A67:I67"/>
    <mergeCell ref="A68:I72"/>
    <mergeCell ref="A56:C56"/>
    <mergeCell ref="A63:H63"/>
    <mergeCell ref="A64:H64"/>
    <mergeCell ref="A65:H65"/>
    <mergeCell ref="A66:H66"/>
    <mergeCell ref="F56:G56"/>
    <mergeCell ref="A57:C57"/>
  </mergeCells>
  <phoneticPr fontId="2"/>
  <dataValidations count="2">
    <dataValidation type="list" allowBlank="1" showInputMessage="1" showErrorMessage="1" sqref="D51:H55" xr:uid="{CF0A39C1-A68B-4764-B23D-2EF89CD9BADB}">
      <formula1>"○"</formula1>
    </dataValidation>
    <dataValidation type="list" allowBlank="1" showInputMessage="1" showErrorMessage="1" sqref="I64:I66" xr:uid="{00000000-0002-0000-0400-000002000000}">
      <formula1>"○,×"</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4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S49"/>
  <sheetViews>
    <sheetView view="pageBreakPreview" topLeftCell="A33" zoomScale="90" zoomScaleNormal="100" zoomScaleSheetLayoutView="90" workbookViewId="0">
      <selection activeCell="F47" sqref="F47:Q47"/>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82</v>
      </c>
      <c r="Q1" s="16" t="s">
        <v>0</v>
      </c>
    </row>
    <row r="3" spans="1:19" ht="19" x14ac:dyDescent="0.2">
      <c r="A3" s="831" t="s">
        <v>24</v>
      </c>
      <c r="B3" s="831"/>
      <c r="C3" s="831"/>
      <c r="D3" s="831"/>
      <c r="E3" s="831"/>
      <c r="F3" s="831"/>
      <c r="G3" s="831"/>
      <c r="H3" s="831"/>
      <c r="I3" s="831"/>
      <c r="J3" s="831"/>
      <c r="K3" s="831"/>
      <c r="L3" s="831"/>
      <c r="M3" s="831"/>
      <c r="N3" s="831"/>
      <c r="O3" s="831"/>
      <c r="P3" s="831"/>
      <c r="Q3" s="831"/>
    </row>
    <row r="5" spans="1:19" x14ac:dyDescent="0.2">
      <c r="A5" s="1" t="s">
        <v>1</v>
      </c>
    </row>
    <row r="6" spans="1:19" x14ac:dyDescent="0.2">
      <c r="Q6" s="17" t="s">
        <v>30</v>
      </c>
    </row>
    <row r="7" spans="1:19" ht="6.75" customHeight="1" thickBot="1" x14ac:dyDescent="0.25">
      <c r="Q7" s="17"/>
    </row>
    <row r="8" spans="1:19" ht="20.25" customHeight="1" x14ac:dyDescent="0.2">
      <c r="B8" s="846" t="s">
        <v>6</v>
      </c>
      <c r="C8" s="851" t="s">
        <v>2</v>
      </c>
      <c r="D8" s="734"/>
      <c r="E8" s="540" t="s">
        <v>5</v>
      </c>
      <c r="F8" s="711" t="s">
        <v>26</v>
      </c>
      <c r="G8" s="838"/>
      <c r="H8" s="712"/>
      <c r="I8" s="712"/>
      <c r="J8" s="712"/>
      <c r="K8" s="712"/>
      <c r="L8" s="712"/>
      <c r="M8" s="712"/>
      <c r="N8" s="712"/>
      <c r="O8" s="712"/>
      <c r="P8" s="712"/>
      <c r="Q8" s="839"/>
    </row>
    <row r="9" spans="1:19" ht="20.25" customHeight="1" x14ac:dyDescent="0.2">
      <c r="B9" s="722"/>
      <c r="C9" s="795"/>
      <c r="D9" s="737"/>
      <c r="E9" s="837"/>
      <c r="F9" s="568" t="s">
        <v>36</v>
      </c>
      <c r="G9" s="570"/>
      <c r="H9" s="852" t="s">
        <v>17</v>
      </c>
      <c r="I9" s="569"/>
      <c r="J9" s="569"/>
      <c r="K9" s="569"/>
      <c r="L9" s="569"/>
      <c r="M9" s="569"/>
      <c r="N9" s="569"/>
      <c r="O9" s="570"/>
      <c r="P9" s="2" t="s">
        <v>22</v>
      </c>
      <c r="Q9" s="326" t="s">
        <v>41</v>
      </c>
    </row>
    <row r="10" spans="1:19" x14ac:dyDescent="0.2">
      <c r="B10" s="722"/>
      <c r="C10" s="840" t="s">
        <v>3</v>
      </c>
      <c r="D10" s="848" t="s">
        <v>4</v>
      </c>
      <c r="E10" s="843" t="s">
        <v>3</v>
      </c>
      <c r="F10" s="823"/>
      <c r="G10" s="824"/>
      <c r="H10" s="793" t="s">
        <v>18</v>
      </c>
      <c r="I10" s="564"/>
      <c r="J10" s="564"/>
      <c r="K10" s="836"/>
      <c r="L10" s="793" t="s">
        <v>19</v>
      </c>
      <c r="M10" s="563"/>
      <c r="N10" s="563"/>
      <c r="O10" s="794"/>
      <c r="P10" s="725" t="s">
        <v>23</v>
      </c>
      <c r="Q10" s="541"/>
    </row>
    <row r="11" spans="1:19" x14ac:dyDescent="0.2">
      <c r="B11" s="722"/>
      <c r="C11" s="841"/>
      <c r="D11" s="849"/>
      <c r="E11" s="844"/>
      <c r="F11" s="832"/>
      <c r="G11" s="833"/>
      <c r="H11" s="795" t="s">
        <v>20</v>
      </c>
      <c r="I11" s="556"/>
      <c r="J11" s="556"/>
      <c r="K11" s="796"/>
      <c r="L11" s="795" t="s">
        <v>21</v>
      </c>
      <c r="M11" s="556"/>
      <c r="N11" s="556"/>
      <c r="O11" s="796"/>
      <c r="P11" s="726"/>
      <c r="Q11" s="541"/>
    </row>
    <row r="12" spans="1:19" ht="87" customHeight="1" thickBot="1" x14ac:dyDescent="0.25">
      <c r="B12" s="847"/>
      <c r="C12" s="842"/>
      <c r="D12" s="850"/>
      <c r="E12" s="845"/>
      <c r="F12" s="834"/>
      <c r="G12" s="835"/>
      <c r="H12" s="797" t="s">
        <v>28</v>
      </c>
      <c r="I12" s="798"/>
      <c r="J12" s="798"/>
      <c r="K12" s="799"/>
      <c r="L12" s="797" t="s">
        <v>29</v>
      </c>
      <c r="M12" s="798"/>
      <c r="N12" s="798"/>
      <c r="O12" s="799"/>
      <c r="P12" s="18"/>
      <c r="Q12" s="542"/>
    </row>
    <row r="13" spans="1:19" ht="20.25" customHeight="1" thickBot="1" x14ac:dyDescent="0.25">
      <c r="B13" s="858" t="s">
        <v>7</v>
      </c>
      <c r="C13" s="856" t="str">
        <f>IF(参考様式１!C4="","",参考様式１!C4)</f>
        <v/>
      </c>
      <c r="D13" s="8" t="s">
        <v>14</v>
      </c>
      <c r="E13" s="860"/>
      <c r="F13" s="817"/>
      <c r="G13" s="818"/>
      <c r="H13" s="800" t="s">
        <v>67</v>
      </c>
      <c r="I13" s="801"/>
      <c r="J13" s="801"/>
      <c r="K13" s="802"/>
      <c r="L13" s="800" t="s">
        <v>68</v>
      </c>
      <c r="M13" s="801"/>
      <c r="N13" s="801"/>
      <c r="O13" s="802"/>
      <c r="P13" s="825"/>
      <c r="Q13" s="828"/>
    </row>
    <row r="14" spans="1:19" ht="35.25" customHeight="1" thickBot="1" x14ac:dyDescent="0.25">
      <c r="B14" s="858"/>
      <c r="C14" s="857"/>
      <c r="D14" s="864">
        <f>SUM(C13:C16)</f>
        <v>0</v>
      </c>
      <c r="E14" s="860"/>
      <c r="F14" s="819"/>
      <c r="G14" s="811"/>
      <c r="H14" s="19"/>
      <c r="I14" s="325" t="s">
        <v>27</v>
      </c>
      <c r="J14" s="15"/>
      <c r="K14" s="8"/>
      <c r="L14" s="19"/>
      <c r="M14" s="325" t="s">
        <v>27</v>
      </c>
      <c r="N14" s="15"/>
      <c r="O14" s="8"/>
      <c r="P14" s="826"/>
      <c r="Q14" s="829"/>
    </row>
    <row r="15" spans="1:19" ht="13.5" customHeight="1" x14ac:dyDescent="0.2">
      <c r="B15" s="866" t="s">
        <v>8</v>
      </c>
      <c r="C15" s="856" t="str">
        <f>IF(参考様式１!C5="","",参考様式１!C5)</f>
        <v/>
      </c>
      <c r="D15" s="864"/>
      <c r="E15" s="860"/>
      <c r="F15" s="819"/>
      <c r="G15" s="811"/>
      <c r="H15" s="19"/>
      <c r="I15" s="20"/>
      <c r="J15" s="21"/>
      <c r="K15" s="8"/>
      <c r="L15" s="19"/>
      <c r="M15" s="20"/>
      <c r="N15" s="21"/>
      <c r="O15" s="8"/>
      <c r="P15" s="826"/>
      <c r="Q15" s="829"/>
      <c r="S15" s="22" t="s">
        <v>31</v>
      </c>
    </row>
    <row r="16" spans="1:19" ht="40.5" customHeight="1" thickBot="1" x14ac:dyDescent="0.25">
      <c r="B16" s="867"/>
      <c r="C16" s="859"/>
      <c r="D16" s="865"/>
      <c r="E16" s="860"/>
      <c r="F16" s="819"/>
      <c r="G16" s="811"/>
      <c r="H16" s="803">
        <f>J14*1.65</f>
        <v>0</v>
      </c>
      <c r="I16" s="804"/>
      <c r="J16" s="804"/>
      <c r="K16" s="805"/>
      <c r="L16" s="803">
        <f>N14*3.3</f>
        <v>0</v>
      </c>
      <c r="M16" s="804"/>
      <c r="N16" s="804"/>
      <c r="O16" s="805"/>
      <c r="P16" s="827"/>
      <c r="Q16" s="830"/>
      <c r="S16" s="23" t="str">
        <f>IF(SUM(J14,N14)=D14,"ＯＫ","不突合")</f>
        <v>ＯＫ</v>
      </c>
    </row>
    <row r="17" spans="1:17" ht="13.5" customHeight="1" x14ac:dyDescent="0.2">
      <c r="B17" s="858" t="s">
        <v>9</v>
      </c>
      <c r="C17" s="856" t="str">
        <f>IF(参考様式１!C6="","",参考様式１!C6)</f>
        <v/>
      </c>
      <c r="D17" s="324" t="s">
        <v>15</v>
      </c>
      <c r="E17" s="860"/>
      <c r="F17" s="819"/>
      <c r="G17" s="811"/>
      <c r="H17" s="806"/>
      <c r="I17" s="807"/>
      <c r="J17" s="807"/>
      <c r="K17" s="808"/>
      <c r="L17" s="806"/>
      <c r="M17" s="807"/>
      <c r="N17" s="807"/>
      <c r="O17" s="808"/>
      <c r="P17" s="24" t="s">
        <v>69</v>
      </c>
      <c r="Q17" s="855"/>
    </row>
    <row r="18" spans="1:17" ht="41.25" customHeight="1" thickBot="1" x14ac:dyDescent="0.25">
      <c r="B18" s="735"/>
      <c r="C18" s="859"/>
      <c r="D18" s="321">
        <f>SUM(C17)</f>
        <v>0</v>
      </c>
      <c r="E18" s="860"/>
      <c r="F18" s="820"/>
      <c r="G18" s="821"/>
      <c r="H18" s="809"/>
      <c r="I18" s="810"/>
      <c r="J18" s="810"/>
      <c r="K18" s="811"/>
      <c r="L18" s="809"/>
      <c r="M18" s="810"/>
      <c r="N18" s="810"/>
      <c r="O18" s="811"/>
      <c r="P18" s="322">
        <f>D18*1.98</f>
        <v>0</v>
      </c>
      <c r="Q18" s="541"/>
    </row>
    <row r="19" spans="1:17" ht="13.5" customHeight="1" thickBot="1" x14ac:dyDescent="0.25">
      <c r="B19" s="861" t="s">
        <v>10</v>
      </c>
      <c r="C19" s="862" t="str">
        <f>IF(参考様式１!C7="","",参考様式１!C7)</f>
        <v/>
      </c>
      <c r="D19" s="315" t="s">
        <v>16</v>
      </c>
      <c r="E19" s="862">
        <f>参考様式１!N7</f>
        <v>0</v>
      </c>
      <c r="F19" s="823" t="s">
        <v>65</v>
      </c>
      <c r="G19" s="824"/>
      <c r="H19" s="809"/>
      <c r="I19" s="810"/>
      <c r="J19" s="810"/>
      <c r="K19" s="811"/>
      <c r="L19" s="809"/>
      <c r="M19" s="810"/>
      <c r="N19" s="810"/>
      <c r="O19" s="811"/>
      <c r="P19" s="25" t="s">
        <v>25</v>
      </c>
      <c r="Q19" s="541"/>
    </row>
    <row r="20" spans="1:17" ht="40.5" customHeight="1" thickBot="1" x14ac:dyDescent="0.25">
      <c r="B20" s="735"/>
      <c r="C20" s="862"/>
      <c r="D20" s="863">
        <f>SUM(C19:C22)</f>
        <v>0</v>
      </c>
      <c r="E20" s="862"/>
      <c r="F20" s="785">
        <f>IF(E23=0,0,IF(E23=1,180,320+100*(E23-2)))</f>
        <v>0</v>
      </c>
      <c r="G20" s="786"/>
      <c r="H20" s="809"/>
      <c r="I20" s="810"/>
      <c r="J20" s="810"/>
      <c r="K20" s="811"/>
      <c r="L20" s="809"/>
      <c r="M20" s="810"/>
      <c r="N20" s="810"/>
      <c r="O20" s="811"/>
      <c r="P20" s="853">
        <f>D20*1.98</f>
        <v>0</v>
      </c>
      <c r="Q20" s="541"/>
    </row>
    <row r="21" spans="1:17" ht="54" customHeight="1" thickBot="1" x14ac:dyDescent="0.25">
      <c r="B21" s="323" t="s">
        <v>11</v>
      </c>
      <c r="C21" s="318" t="str">
        <f>IF(参考様式１!C8="","",参考様式１!C8)</f>
        <v/>
      </c>
      <c r="D21" s="863"/>
      <c r="E21" s="320">
        <f>参考様式１!N8</f>
        <v>0</v>
      </c>
      <c r="F21" s="787"/>
      <c r="G21" s="786"/>
      <c r="H21" s="809"/>
      <c r="I21" s="810"/>
      <c r="J21" s="810"/>
      <c r="K21" s="811"/>
      <c r="L21" s="809"/>
      <c r="M21" s="810"/>
      <c r="N21" s="810"/>
      <c r="O21" s="811"/>
      <c r="P21" s="853"/>
      <c r="Q21" s="541"/>
    </row>
    <row r="22" spans="1:17" ht="54" customHeight="1" thickBot="1" x14ac:dyDescent="0.25">
      <c r="B22" s="319" t="s">
        <v>12</v>
      </c>
      <c r="C22" s="318" t="str">
        <f>IF(参考様式１!C9="","",参考様式１!C9)</f>
        <v/>
      </c>
      <c r="D22" s="863"/>
      <c r="E22" s="320">
        <f>参考様式１!N9</f>
        <v>0</v>
      </c>
      <c r="F22" s="788"/>
      <c r="G22" s="789"/>
      <c r="H22" s="812"/>
      <c r="I22" s="813"/>
      <c r="J22" s="813"/>
      <c r="K22" s="814"/>
      <c r="L22" s="812"/>
      <c r="M22" s="813"/>
      <c r="N22" s="813"/>
      <c r="O22" s="814"/>
      <c r="P22" s="854"/>
      <c r="Q22" s="542"/>
    </row>
    <row r="23" spans="1:17" ht="54" customHeight="1" thickBot="1" x14ac:dyDescent="0.25">
      <c r="B23" s="26" t="s">
        <v>13</v>
      </c>
      <c r="C23" s="27">
        <f>SUM(C13:C22)</f>
        <v>0</v>
      </c>
      <c r="D23" s="28">
        <f>SUM(D14,D18,D20)</f>
        <v>0</v>
      </c>
      <c r="E23" s="29">
        <f>SUM(E19:E22)</f>
        <v>0</v>
      </c>
      <c r="F23" s="822">
        <f>SUM(F14,F20)</f>
        <v>0</v>
      </c>
      <c r="G23" s="792"/>
      <c r="H23" s="790">
        <f>H16</f>
        <v>0</v>
      </c>
      <c r="I23" s="791"/>
      <c r="J23" s="791"/>
      <c r="K23" s="792"/>
      <c r="L23" s="790">
        <f>L16</f>
        <v>0</v>
      </c>
      <c r="M23" s="815"/>
      <c r="N23" s="815"/>
      <c r="O23" s="816"/>
      <c r="P23" s="30">
        <f>SUM(P18,P20)</f>
        <v>0</v>
      </c>
      <c r="Q23" s="31">
        <f>Sheet2!P23</f>
        <v>0</v>
      </c>
    </row>
    <row r="24" spans="1:17" x14ac:dyDescent="0.2">
      <c r="A24" s="1" t="s">
        <v>42</v>
      </c>
    </row>
    <row r="25" spans="1:17" x14ac:dyDescent="0.2">
      <c r="Q25" s="17" t="s">
        <v>45</v>
      </c>
    </row>
    <row r="26" spans="1:17" ht="6.75" customHeight="1" thickBot="1" x14ac:dyDescent="0.25">
      <c r="Q26" s="17"/>
    </row>
    <row r="27" spans="1:17" ht="20.25" customHeight="1" x14ac:dyDescent="0.2">
      <c r="B27" s="711" t="s">
        <v>43</v>
      </c>
      <c r="C27" s="712"/>
      <c r="D27" s="712"/>
      <c r="E27" s="839" t="s">
        <v>44</v>
      </c>
      <c r="F27" s="711" t="s">
        <v>46</v>
      </c>
      <c r="G27" s="712"/>
      <c r="H27" s="712"/>
      <c r="I27" s="712"/>
      <c r="J27" s="712"/>
      <c r="K27" s="712"/>
      <c r="L27" s="712"/>
      <c r="M27" s="712"/>
      <c r="N27" s="712"/>
      <c r="O27" s="712"/>
      <c r="P27" s="712"/>
      <c r="Q27" s="839"/>
    </row>
    <row r="28" spans="1:17" ht="20.25" customHeight="1" thickBot="1" x14ac:dyDescent="0.25">
      <c r="B28" s="847"/>
      <c r="C28" s="868"/>
      <c r="D28" s="868"/>
      <c r="E28" s="869"/>
      <c r="F28" s="847" t="s">
        <v>36</v>
      </c>
      <c r="G28" s="868"/>
      <c r="H28" s="718" t="s">
        <v>18</v>
      </c>
      <c r="I28" s="870"/>
      <c r="J28" s="870"/>
      <c r="K28" s="871"/>
      <c r="L28" s="868" t="s">
        <v>19</v>
      </c>
      <c r="M28" s="868"/>
      <c r="N28" s="868"/>
      <c r="O28" s="868"/>
      <c r="P28" s="317" t="s">
        <v>22</v>
      </c>
      <c r="Q28" s="327" t="s">
        <v>41</v>
      </c>
    </row>
    <row r="29" spans="1:17" ht="33" customHeight="1" thickBot="1" x14ac:dyDescent="0.25">
      <c r="B29" s="872" t="s">
        <v>51</v>
      </c>
      <c r="C29" s="873"/>
      <c r="D29" s="873"/>
      <c r="E29" s="320">
        <f>各室等の状況!H36</f>
        <v>0</v>
      </c>
      <c r="F29" s="898"/>
      <c r="G29" s="899"/>
      <c r="H29" s="888">
        <f>各室別面積表!E12</f>
        <v>0</v>
      </c>
      <c r="I29" s="910"/>
      <c r="J29" s="910"/>
      <c r="K29" s="889"/>
      <c r="L29" s="911"/>
      <c r="M29" s="912"/>
      <c r="N29" s="912"/>
      <c r="O29" s="913"/>
      <c r="P29" s="818"/>
      <c r="Q29" s="907"/>
    </row>
    <row r="30" spans="1:17" ht="33" customHeight="1" thickBot="1" x14ac:dyDescent="0.25">
      <c r="B30" s="874" t="s">
        <v>52</v>
      </c>
      <c r="C30" s="875"/>
      <c r="D30" s="875"/>
      <c r="E30" s="320">
        <f>各室等の状況!H37</f>
        <v>0</v>
      </c>
      <c r="F30" s="900"/>
      <c r="G30" s="901"/>
      <c r="H30" s="817"/>
      <c r="I30" s="916"/>
      <c r="J30" s="916"/>
      <c r="K30" s="916"/>
      <c r="L30" s="888">
        <f>各室別面積表!E15</f>
        <v>0</v>
      </c>
      <c r="M30" s="910"/>
      <c r="N30" s="910"/>
      <c r="O30" s="889"/>
      <c r="P30" s="814"/>
      <c r="Q30" s="908"/>
    </row>
    <row r="31" spans="1:17" ht="33" customHeight="1" thickBot="1" x14ac:dyDescent="0.25">
      <c r="B31" s="874" t="s">
        <v>53</v>
      </c>
      <c r="C31" s="875"/>
      <c r="D31" s="875"/>
      <c r="E31" s="320">
        <f>各室等の状況!H38</f>
        <v>0</v>
      </c>
      <c r="F31" s="902"/>
      <c r="G31" s="903"/>
      <c r="H31" s="819"/>
      <c r="I31" s="810"/>
      <c r="J31" s="810"/>
      <c r="K31" s="810"/>
      <c r="L31" s="915"/>
      <c r="M31" s="916"/>
      <c r="N31" s="916"/>
      <c r="O31" s="916"/>
      <c r="P31" s="37">
        <f>各室別面積表!E18</f>
        <v>0</v>
      </c>
      <c r="Q31" s="908"/>
    </row>
    <row r="32" spans="1:17" ht="33" customHeight="1" thickBot="1" x14ac:dyDescent="0.25">
      <c r="B32" s="874" t="s">
        <v>54</v>
      </c>
      <c r="C32" s="875"/>
      <c r="D32" s="875"/>
      <c r="E32" s="320">
        <f>各室等の状況!H39</f>
        <v>0</v>
      </c>
      <c r="F32" s="888">
        <f>各室別面積表!D19</f>
        <v>0</v>
      </c>
      <c r="G32" s="889"/>
      <c r="H32" s="819"/>
      <c r="I32" s="810"/>
      <c r="J32" s="810"/>
      <c r="K32" s="810"/>
      <c r="L32" s="809"/>
      <c r="M32" s="810"/>
      <c r="N32" s="810"/>
      <c r="O32" s="811"/>
      <c r="P32" s="825"/>
      <c r="Q32" s="908"/>
    </row>
    <row r="33" spans="2:17" ht="33" customHeight="1" thickBot="1" x14ac:dyDescent="0.25">
      <c r="B33" s="874" t="s">
        <v>55</v>
      </c>
      <c r="C33" s="875"/>
      <c r="D33" s="875"/>
      <c r="E33" s="320">
        <f>各室等の状況!H40</f>
        <v>0</v>
      </c>
      <c r="F33" s="888">
        <f>各室別面積表!D20</f>
        <v>0</v>
      </c>
      <c r="G33" s="889"/>
      <c r="H33" s="819"/>
      <c r="I33" s="810"/>
      <c r="J33" s="810"/>
      <c r="K33" s="810"/>
      <c r="L33" s="809"/>
      <c r="M33" s="810"/>
      <c r="N33" s="810"/>
      <c r="O33" s="811"/>
      <c r="P33" s="826"/>
      <c r="Q33" s="908"/>
    </row>
    <row r="34" spans="2:17" ht="45" customHeight="1" thickBot="1" x14ac:dyDescent="0.25">
      <c r="B34" s="876" t="s">
        <v>64</v>
      </c>
      <c r="C34" s="877"/>
      <c r="D34" s="878"/>
      <c r="E34" s="320">
        <f>各室等の状況!H41</f>
        <v>0</v>
      </c>
      <c r="F34" s="888">
        <f>各室別面積表!D21</f>
        <v>0</v>
      </c>
      <c r="G34" s="889"/>
      <c r="H34" s="819"/>
      <c r="I34" s="810"/>
      <c r="J34" s="810"/>
      <c r="K34" s="810"/>
      <c r="L34" s="809"/>
      <c r="M34" s="810"/>
      <c r="N34" s="810"/>
      <c r="O34" s="811"/>
      <c r="P34" s="914"/>
      <c r="Q34" s="908"/>
    </row>
    <row r="35" spans="2:17" ht="33" customHeight="1" thickBot="1" x14ac:dyDescent="0.25">
      <c r="B35" s="874" t="s">
        <v>56</v>
      </c>
      <c r="C35" s="875"/>
      <c r="D35" s="875"/>
      <c r="E35" s="320">
        <f>各室等の状況!H42</f>
        <v>0</v>
      </c>
      <c r="F35" s="904" t="s">
        <v>81</v>
      </c>
      <c r="G35" s="313">
        <f>SUM(各室別面積表!E27,各室別面積表!E33,各室別面積表!E39)-各室別面積表!M27-各室別面積表!M33-各室別面積表!M39</f>
        <v>0</v>
      </c>
      <c r="H35" s="819"/>
      <c r="I35" s="810"/>
      <c r="J35" s="810"/>
      <c r="K35" s="810"/>
      <c r="L35" s="809"/>
      <c r="M35" s="810"/>
      <c r="N35" s="810"/>
      <c r="O35" s="810"/>
      <c r="P35" s="37">
        <f>G35</f>
        <v>0</v>
      </c>
      <c r="Q35" s="908"/>
    </row>
    <row r="36" spans="2:17" ht="33" customHeight="1" thickBot="1" x14ac:dyDescent="0.25">
      <c r="B36" s="874" t="s">
        <v>57</v>
      </c>
      <c r="C36" s="875"/>
      <c r="D36" s="875"/>
      <c r="E36" s="320">
        <f>各室等の状況!H43</f>
        <v>0</v>
      </c>
      <c r="F36" s="905"/>
      <c r="G36" s="313">
        <f>各室別面積表!E40+各室別面積表!E53</f>
        <v>0</v>
      </c>
      <c r="H36" s="819"/>
      <c r="I36" s="810"/>
      <c r="J36" s="810"/>
      <c r="K36" s="810"/>
      <c r="L36" s="809"/>
      <c r="M36" s="810"/>
      <c r="N36" s="810"/>
      <c r="O36" s="810"/>
      <c r="P36" s="37" t="str">
        <f>IF(各室別面積表!D52="○",0,IF(各室別面積表!D53="○",各室別面積表!E53,""))</f>
        <v/>
      </c>
      <c r="Q36" s="908"/>
    </row>
    <row r="37" spans="2:17" ht="33" customHeight="1" thickBot="1" x14ac:dyDescent="0.25">
      <c r="B37" s="874" t="s">
        <v>58</v>
      </c>
      <c r="C37" s="875"/>
      <c r="D37" s="875"/>
      <c r="E37" s="320">
        <f>各室等の状況!H44</f>
        <v>0</v>
      </c>
      <c r="F37" s="905"/>
      <c r="G37" s="313">
        <f>各室別面積表!D41</f>
        <v>0</v>
      </c>
      <c r="H37" s="819"/>
      <c r="I37" s="810"/>
      <c r="J37" s="810"/>
      <c r="K37" s="810"/>
      <c r="L37" s="809"/>
      <c r="M37" s="810"/>
      <c r="N37" s="810"/>
      <c r="O37" s="811"/>
      <c r="P37" s="825"/>
      <c r="Q37" s="908"/>
    </row>
    <row r="38" spans="2:17" ht="33" customHeight="1" thickBot="1" x14ac:dyDescent="0.25">
      <c r="B38" s="874" t="s">
        <v>59</v>
      </c>
      <c r="C38" s="875"/>
      <c r="D38" s="875"/>
      <c r="E38" s="320">
        <f>各室等の状況!H45</f>
        <v>0</v>
      </c>
      <c r="F38" s="905"/>
      <c r="G38" s="313">
        <f>各室別面積表!D42</f>
        <v>0</v>
      </c>
      <c r="H38" s="819"/>
      <c r="I38" s="810"/>
      <c r="J38" s="810"/>
      <c r="K38" s="810"/>
      <c r="L38" s="809"/>
      <c r="M38" s="810"/>
      <c r="N38" s="810"/>
      <c r="O38" s="811"/>
      <c r="P38" s="826"/>
      <c r="Q38" s="908"/>
    </row>
    <row r="39" spans="2:17" ht="33" customHeight="1" thickBot="1" x14ac:dyDescent="0.25">
      <c r="B39" s="874" t="s">
        <v>220</v>
      </c>
      <c r="C39" s="875"/>
      <c r="D39" s="875"/>
      <c r="E39" s="320">
        <f>各室等の状況!H46</f>
        <v>0</v>
      </c>
      <c r="F39" s="905"/>
      <c r="G39" s="313">
        <f>各室別面積表!D43</f>
        <v>0</v>
      </c>
      <c r="H39" s="819"/>
      <c r="I39" s="810"/>
      <c r="J39" s="810"/>
      <c r="K39" s="810"/>
      <c r="L39" s="809"/>
      <c r="M39" s="810"/>
      <c r="N39" s="810"/>
      <c r="O39" s="811"/>
      <c r="P39" s="826"/>
      <c r="Q39" s="908"/>
    </row>
    <row r="40" spans="2:17" ht="33" customHeight="1" thickBot="1" x14ac:dyDescent="0.25">
      <c r="B40" s="874" t="s">
        <v>60</v>
      </c>
      <c r="C40" s="875"/>
      <c r="D40" s="875"/>
      <c r="E40" s="228"/>
      <c r="F40" s="905"/>
      <c r="G40" s="313">
        <f>各室別面積表!D44</f>
        <v>0</v>
      </c>
      <c r="H40" s="819"/>
      <c r="I40" s="810"/>
      <c r="J40" s="810"/>
      <c r="K40" s="810"/>
      <c r="L40" s="809"/>
      <c r="M40" s="810"/>
      <c r="N40" s="810"/>
      <c r="O40" s="811"/>
      <c r="P40" s="826"/>
      <c r="Q40" s="908"/>
    </row>
    <row r="41" spans="2:17" ht="33" customHeight="1" thickBot="1" x14ac:dyDescent="0.25">
      <c r="B41" s="874" t="s">
        <v>61</v>
      </c>
      <c r="C41" s="875"/>
      <c r="D41" s="875"/>
      <c r="E41" s="320">
        <f>各室等の状況!H48</f>
        <v>0</v>
      </c>
      <c r="F41" s="905"/>
      <c r="G41" s="313">
        <f>各室別面積表!D45</f>
        <v>0</v>
      </c>
      <c r="H41" s="819"/>
      <c r="I41" s="810"/>
      <c r="J41" s="810"/>
      <c r="K41" s="810"/>
      <c r="L41" s="809"/>
      <c r="M41" s="810"/>
      <c r="N41" s="810"/>
      <c r="O41" s="811"/>
      <c r="P41" s="826"/>
      <c r="Q41" s="908"/>
    </row>
    <row r="42" spans="2:17" ht="33" customHeight="1" thickBot="1" x14ac:dyDescent="0.25">
      <c r="B42" s="874" t="s">
        <v>62</v>
      </c>
      <c r="C42" s="875"/>
      <c r="D42" s="875"/>
      <c r="E42" s="228"/>
      <c r="F42" s="906"/>
      <c r="G42" s="313">
        <f>SUM(各室別面積表!D46,各室別面積表!L47)</f>
        <v>0</v>
      </c>
      <c r="H42" s="917"/>
      <c r="I42" s="813"/>
      <c r="J42" s="813"/>
      <c r="K42" s="813"/>
      <c r="L42" s="812"/>
      <c r="M42" s="813"/>
      <c r="N42" s="813"/>
      <c r="O42" s="814"/>
      <c r="P42" s="914"/>
      <c r="Q42" s="909"/>
    </row>
    <row r="43" spans="2:17" ht="33" customHeight="1" x14ac:dyDescent="0.2">
      <c r="B43" s="700" t="s">
        <v>47</v>
      </c>
      <c r="C43" s="701"/>
      <c r="D43" s="701"/>
      <c r="E43" s="702"/>
      <c r="F43" s="918">
        <f>SUM(G35:G42)</f>
        <v>0</v>
      </c>
      <c r="G43" s="897"/>
      <c r="H43" s="895">
        <f>H29</f>
        <v>0</v>
      </c>
      <c r="I43" s="896"/>
      <c r="J43" s="896"/>
      <c r="K43" s="897"/>
      <c r="L43" s="895">
        <f>L30</f>
        <v>0</v>
      </c>
      <c r="M43" s="896"/>
      <c r="N43" s="896"/>
      <c r="O43" s="897"/>
      <c r="P43" s="312">
        <f>SUM(P31,P35:P36)</f>
        <v>0</v>
      </c>
      <c r="Q43" s="229">
        <f>各室等の状況!H54</f>
        <v>0</v>
      </c>
    </row>
    <row r="44" spans="2:17" ht="33" customHeight="1" x14ac:dyDescent="0.2">
      <c r="B44" s="874" t="s">
        <v>48</v>
      </c>
      <c r="C44" s="875"/>
      <c r="D44" s="875"/>
      <c r="E44" s="879"/>
      <c r="F44" s="883">
        <f>F23</f>
        <v>0</v>
      </c>
      <c r="G44" s="884"/>
      <c r="H44" s="890">
        <f>H23</f>
        <v>0</v>
      </c>
      <c r="I44" s="891"/>
      <c r="J44" s="891"/>
      <c r="K44" s="884"/>
      <c r="L44" s="890">
        <f>L23</f>
        <v>0</v>
      </c>
      <c r="M44" s="891"/>
      <c r="N44" s="891"/>
      <c r="O44" s="884"/>
      <c r="P44" s="32">
        <f>P23</f>
        <v>0</v>
      </c>
      <c r="Q44" s="33">
        <f>Q23</f>
        <v>0</v>
      </c>
    </row>
    <row r="45" spans="2:17" ht="33" customHeight="1" thickBot="1" x14ac:dyDescent="0.25">
      <c r="B45" s="823" t="s">
        <v>49</v>
      </c>
      <c r="C45" s="880"/>
      <c r="D45" s="880"/>
      <c r="E45" s="881"/>
      <c r="F45" s="885">
        <f>F43-F44</f>
        <v>0</v>
      </c>
      <c r="G45" s="886"/>
      <c r="H45" s="892">
        <f>H43-H44</f>
        <v>0</v>
      </c>
      <c r="I45" s="893"/>
      <c r="J45" s="893"/>
      <c r="K45" s="886"/>
      <c r="L45" s="892">
        <f>L43-L44</f>
        <v>0</v>
      </c>
      <c r="M45" s="893"/>
      <c r="N45" s="893"/>
      <c r="O45" s="886"/>
      <c r="P45" s="34">
        <f>P43-P44</f>
        <v>0</v>
      </c>
      <c r="Q45" s="35">
        <f>Q43-Q44</f>
        <v>0</v>
      </c>
    </row>
    <row r="46" spans="2:17" ht="33" customHeight="1" thickBot="1" x14ac:dyDescent="0.25">
      <c r="B46" s="882" t="s">
        <v>50</v>
      </c>
      <c r="C46" s="780"/>
      <c r="D46" s="780"/>
      <c r="E46" s="781"/>
      <c r="F46" s="882" t="str">
        <f>IF(F45&gt;=0,"適","否")</f>
        <v>適</v>
      </c>
      <c r="G46" s="887"/>
      <c r="H46" s="894" t="str">
        <f>IF(H45&gt;=0,"適","否")</f>
        <v>適</v>
      </c>
      <c r="I46" s="780"/>
      <c r="J46" s="780"/>
      <c r="K46" s="887"/>
      <c r="L46" s="894" t="str">
        <f>IF(L45&gt;=0,"適","否")</f>
        <v>適</v>
      </c>
      <c r="M46" s="780"/>
      <c r="N46" s="780"/>
      <c r="O46" s="887"/>
      <c r="P46" s="36" t="str">
        <f>IF(P45&gt;=0,"適","否")</f>
        <v>適</v>
      </c>
      <c r="Q46" s="316" t="str">
        <f>IF(Q45&gt;=0,"適","否")</f>
        <v>適</v>
      </c>
    </row>
    <row r="47" spans="2:17" ht="33" customHeight="1" thickBot="1" x14ac:dyDescent="0.25">
      <c r="B47" s="779" t="s">
        <v>426</v>
      </c>
      <c r="C47" s="780"/>
      <c r="D47" s="780"/>
      <c r="E47" s="781"/>
      <c r="F47" s="782"/>
      <c r="G47" s="783"/>
      <c r="H47" s="783"/>
      <c r="I47" s="783"/>
      <c r="J47" s="783"/>
      <c r="K47" s="783"/>
      <c r="L47" s="783"/>
      <c r="M47" s="783"/>
      <c r="N47" s="783"/>
      <c r="O47" s="783"/>
      <c r="P47" s="783"/>
      <c r="Q47" s="784"/>
    </row>
    <row r="48" spans="2:17" ht="6.75" customHeight="1" x14ac:dyDescent="0.2">
      <c r="B48" s="20"/>
      <c r="C48" s="20"/>
      <c r="D48" s="20"/>
      <c r="E48" s="20"/>
      <c r="F48" s="20"/>
      <c r="G48" s="20"/>
      <c r="H48" s="20"/>
      <c r="I48" s="20"/>
      <c r="J48" s="20"/>
      <c r="K48" s="20"/>
      <c r="L48" s="20"/>
      <c r="M48" s="20"/>
      <c r="N48" s="20"/>
      <c r="O48" s="20"/>
      <c r="P48" s="20"/>
      <c r="Q48" s="20"/>
    </row>
    <row r="49" spans="2:17" x14ac:dyDescent="0.2">
      <c r="B49" s="1" t="s">
        <v>63</v>
      </c>
      <c r="C49" s="20"/>
      <c r="D49" s="20"/>
      <c r="E49" s="20"/>
      <c r="F49" s="20"/>
      <c r="G49" s="20"/>
      <c r="H49" s="20"/>
      <c r="I49" s="20"/>
      <c r="J49" s="20"/>
      <c r="K49" s="20"/>
      <c r="L49" s="20"/>
      <c r="M49" s="20"/>
      <c r="N49" s="20"/>
      <c r="O49" s="20"/>
      <c r="P49" s="20"/>
      <c r="Q49" s="20"/>
    </row>
  </sheetData>
  <sheetProtection algorithmName="SHA-512" hashValue="gdwygKiO54AuD5Ijt0EFcMdQzwu3QOycXrEvQJVXvARQN17m31KYYF3sVox1TCSP7JG3kTTuCe9l3a4J5Gf2dg==" saltValue="K9eTCOL0S2hpOZp8DmTmfw==" spinCount="100000" sheet="1" formatCells="0" selectLockedCells="1"/>
  <mergeCells count="99">
    <mergeCell ref="F29:G31"/>
    <mergeCell ref="F35:F42"/>
    <mergeCell ref="Q29:Q42"/>
    <mergeCell ref="H43:K43"/>
    <mergeCell ref="H29:K29"/>
    <mergeCell ref="L30:O30"/>
    <mergeCell ref="L29:O29"/>
    <mergeCell ref="P32:P34"/>
    <mergeCell ref="L31:O42"/>
    <mergeCell ref="H30:K42"/>
    <mergeCell ref="P29:P30"/>
    <mergeCell ref="P37:P42"/>
    <mergeCell ref="F43:G43"/>
    <mergeCell ref="H44:K44"/>
    <mergeCell ref="H45:K45"/>
    <mergeCell ref="H46:K46"/>
    <mergeCell ref="L43:O43"/>
    <mergeCell ref="L44:O44"/>
    <mergeCell ref="L45:O45"/>
    <mergeCell ref="L46:O46"/>
    <mergeCell ref="F44:G44"/>
    <mergeCell ref="F45:G45"/>
    <mergeCell ref="F46:G46"/>
    <mergeCell ref="F34:G34"/>
    <mergeCell ref="F32:G32"/>
    <mergeCell ref="F33:G33"/>
    <mergeCell ref="B43:E43"/>
    <mergeCell ref="B44:E44"/>
    <mergeCell ref="B45:E45"/>
    <mergeCell ref="B46:E46"/>
    <mergeCell ref="B39:D39"/>
    <mergeCell ref="B40:D40"/>
    <mergeCell ref="B41:D41"/>
    <mergeCell ref="B42:D42"/>
    <mergeCell ref="B34:D34"/>
    <mergeCell ref="B35:D35"/>
    <mergeCell ref="B36:D36"/>
    <mergeCell ref="B37:D37"/>
    <mergeCell ref="B38:D38"/>
    <mergeCell ref="B29:D29"/>
    <mergeCell ref="B30:D30"/>
    <mergeCell ref="B31:D31"/>
    <mergeCell ref="B32:D32"/>
    <mergeCell ref="B33:D33"/>
    <mergeCell ref="B27:D28"/>
    <mergeCell ref="E27:E28"/>
    <mergeCell ref="F27:Q27"/>
    <mergeCell ref="F28:G28"/>
    <mergeCell ref="H28:K28"/>
    <mergeCell ref="L28:O28"/>
    <mergeCell ref="C13:C14"/>
    <mergeCell ref="B17:B18"/>
    <mergeCell ref="C17:C18"/>
    <mergeCell ref="E13:E18"/>
    <mergeCell ref="B19:B20"/>
    <mergeCell ref="C19:C20"/>
    <mergeCell ref="D20:D22"/>
    <mergeCell ref="E19:E20"/>
    <mergeCell ref="B13:B14"/>
    <mergeCell ref="D14:D16"/>
    <mergeCell ref="C15:C16"/>
    <mergeCell ref="B15:B16"/>
    <mergeCell ref="H13:K13"/>
    <mergeCell ref="H17:K22"/>
    <mergeCell ref="H16:K16"/>
    <mergeCell ref="P20:P22"/>
    <mergeCell ref="Q17:Q22"/>
    <mergeCell ref="A3:Q3"/>
    <mergeCell ref="F9:G9"/>
    <mergeCell ref="F10:G12"/>
    <mergeCell ref="H10:K10"/>
    <mergeCell ref="H11:K11"/>
    <mergeCell ref="H12:K12"/>
    <mergeCell ref="E8:E9"/>
    <mergeCell ref="F8:Q8"/>
    <mergeCell ref="C10:C12"/>
    <mergeCell ref="P10:P11"/>
    <mergeCell ref="Q10:Q12"/>
    <mergeCell ref="E10:E12"/>
    <mergeCell ref="B8:B12"/>
    <mergeCell ref="D10:D12"/>
    <mergeCell ref="C8:D9"/>
    <mergeCell ref="H9:O9"/>
    <mergeCell ref="B47:E47"/>
    <mergeCell ref="F47:Q47"/>
    <mergeCell ref="F20:G22"/>
    <mergeCell ref="H23:K23"/>
    <mergeCell ref="L10:O10"/>
    <mergeCell ref="L11:O11"/>
    <mergeCell ref="L12:O12"/>
    <mergeCell ref="L13:O13"/>
    <mergeCell ref="L16:O16"/>
    <mergeCell ref="L17:O22"/>
    <mergeCell ref="L23:O23"/>
    <mergeCell ref="F13:G18"/>
    <mergeCell ref="F23:G23"/>
    <mergeCell ref="F19:G19"/>
    <mergeCell ref="P13:P16"/>
    <mergeCell ref="Q13:Q16"/>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3" max="16" man="1"/>
  </rowBreaks>
  <ignoredErrors>
    <ignoredError sqref="F32:G32 G37 F34 G33 G39:G4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P23"/>
  <sheetViews>
    <sheetView showGridLines="0" topLeftCell="A5" zoomScaleNormal="100" workbookViewId="0">
      <selection activeCell="P17" sqref="P17"/>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1.08984375" style="1" customWidth="1"/>
    <col min="7" max="7" width="3" style="1" customWidth="1"/>
    <col min="8" max="8" width="2.26953125" style="1" customWidth="1"/>
    <col min="9" max="9" width="4.453125" style="1" bestFit="1" customWidth="1"/>
    <col min="10" max="10" width="11.6328125" style="1" bestFit="1" customWidth="1"/>
    <col min="11" max="11" width="27.26953125" style="1" bestFit="1" customWidth="1"/>
    <col min="12" max="12" width="1.08984375" style="1" customWidth="1"/>
    <col min="13" max="13" width="9" style="1"/>
    <col min="14" max="14" width="3.453125" style="1" bestFit="1" customWidth="1"/>
    <col min="15" max="15" width="10.36328125" style="1" customWidth="1"/>
    <col min="16" max="16" width="12.90625" style="1" customWidth="1"/>
    <col min="17" max="16384" width="9" style="1"/>
  </cols>
  <sheetData>
    <row r="3" spans="2:12" ht="33.75" customHeight="1" x14ac:dyDescent="0.2">
      <c r="B3" s="921" t="s">
        <v>66</v>
      </c>
      <c r="C3" s="2" t="s">
        <v>32</v>
      </c>
      <c r="D3" s="2" t="s">
        <v>33</v>
      </c>
    </row>
    <row r="4" spans="2:12" ht="33.75" customHeight="1" x14ac:dyDescent="0.2">
      <c r="B4" s="921"/>
      <c r="C4" s="4" t="s">
        <v>35</v>
      </c>
      <c r="D4" s="2" t="s">
        <v>34</v>
      </c>
    </row>
    <row r="9" spans="2:12" ht="17.25" customHeight="1" x14ac:dyDescent="0.2">
      <c r="F9" s="922" t="s">
        <v>71</v>
      </c>
      <c r="G9" s="923"/>
      <c r="H9" s="923"/>
      <c r="I9" s="923"/>
      <c r="J9" s="923"/>
      <c r="K9" s="923"/>
      <c r="L9" s="924"/>
    </row>
    <row r="10" spans="2:12" ht="6.75" customHeight="1" x14ac:dyDescent="0.2">
      <c r="F10" s="10"/>
      <c r="L10" s="8"/>
    </row>
    <row r="11" spans="2:12" ht="17.25" customHeight="1" x14ac:dyDescent="0.2">
      <c r="F11" s="10"/>
      <c r="G11" s="2" t="s">
        <v>72</v>
      </c>
      <c r="H11" s="925" t="s">
        <v>73</v>
      </c>
      <c r="I11" s="875"/>
      <c r="J11" s="875"/>
      <c r="K11" s="926"/>
      <c r="L11" s="8"/>
    </row>
    <row r="12" spans="2:12" ht="17.25" customHeight="1" x14ac:dyDescent="0.2">
      <c r="F12" s="10"/>
      <c r="G12" s="725" t="s">
        <v>74</v>
      </c>
      <c r="H12" s="922" t="s">
        <v>75</v>
      </c>
      <c r="I12" s="880"/>
      <c r="J12" s="880"/>
      <c r="K12" s="824"/>
      <c r="L12" s="8"/>
    </row>
    <row r="13" spans="2:12" ht="17.25" customHeight="1" x14ac:dyDescent="0.2">
      <c r="F13" s="10"/>
      <c r="G13" s="726"/>
      <c r="H13" s="726"/>
      <c r="I13" s="2" t="s">
        <v>76</v>
      </c>
      <c r="J13" s="925" t="s">
        <v>78</v>
      </c>
      <c r="K13" s="926"/>
      <c r="L13" s="8"/>
    </row>
    <row r="14" spans="2:12" ht="17.25" customHeight="1" x14ac:dyDescent="0.2">
      <c r="F14" s="10"/>
      <c r="G14" s="726"/>
      <c r="H14" s="726"/>
      <c r="I14" s="725" t="s">
        <v>77</v>
      </c>
      <c r="J14" s="12" t="s">
        <v>37</v>
      </c>
      <c r="K14" s="12" t="s">
        <v>40</v>
      </c>
      <c r="L14" s="8"/>
    </row>
    <row r="15" spans="2:12" ht="17.25" customHeight="1" x14ac:dyDescent="0.2">
      <c r="F15" s="10"/>
      <c r="G15" s="739"/>
      <c r="H15" s="739"/>
      <c r="I15" s="739"/>
      <c r="J15" s="5" t="s">
        <v>38</v>
      </c>
      <c r="K15" s="5" t="s">
        <v>39</v>
      </c>
      <c r="L15" s="8"/>
    </row>
    <row r="16" spans="2:12" ht="6.75" customHeight="1" x14ac:dyDescent="0.2">
      <c r="F16" s="11"/>
      <c r="G16" s="7"/>
      <c r="H16" s="7"/>
      <c r="I16" s="7"/>
      <c r="J16" s="7"/>
      <c r="K16" s="7"/>
      <c r="L16" s="3"/>
    </row>
    <row r="19" spans="14:16" ht="27" customHeight="1" x14ac:dyDescent="0.2">
      <c r="N19" s="852" t="s">
        <v>72</v>
      </c>
      <c r="O19" s="570"/>
      <c r="P19" s="6">
        <f>SUM(参考様式３!D18,参考様式３!D20)*3.3</f>
        <v>0</v>
      </c>
    </row>
    <row r="20" spans="14:16" ht="27" customHeight="1" x14ac:dyDescent="0.2">
      <c r="N20" s="725" t="s">
        <v>70</v>
      </c>
      <c r="O20" s="9" t="s">
        <v>76</v>
      </c>
      <c r="P20" s="13">
        <f>参考様式３!D18*3.3</f>
        <v>0</v>
      </c>
    </row>
    <row r="21" spans="14:16" ht="27" customHeight="1" x14ac:dyDescent="0.2">
      <c r="N21" s="726"/>
      <c r="O21" s="5" t="s">
        <v>77</v>
      </c>
      <c r="P21" s="14">
        <f>IF(参考様式３!E23=0,0,IF(参考様式３!E23&lt;=2,330+30*(参考様式３!E23-1),400+80*(参考様式３!E23-3)))</f>
        <v>0</v>
      </c>
    </row>
    <row r="22" spans="14:16" ht="27" customHeight="1" x14ac:dyDescent="0.2">
      <c r="N22" s="739"/>
      <c r="O22" s="2" t="s">
        <v>80</v>
      </c>
      <c r="P22" s="6">
        <f>SUM(P20:P21)</f>
        <v>0</v>
      </c>
    </row>
    <row r="23" spans="14:16" ht="27" customHeight="1" x14ac:dyDescent="0.2">
      <c r="N23" s="919" t="s">
        <v>79</v>
      </c>
      <c r="O23" s="920"/>
      <c r="P23" s="6">
        <f>MAX(P19,P22)</f>
        <v>0</v>
      </c>
    </row>
  </sheetData>
  <mergeCells count="11">
    <mergeCell ref="N19:O19"/>
    <mergeCell ref="N20:N22"/>
    <mergeCell ref="N23:O23"/>
    <mergeCell ref="B3:B4"/>
    <mergeCell ref="F9:L9"/>
    <mergeCell ref="H11:K11"/>
    <mergeCell ref="G12:G15"/>
    <mergeCell ref="H12:K12"/>
    <mergeCell ref="H13:H15"/>
    <mergeCell ref="I14:I15"/>
    <mergeCell ref="J13:K1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3"/>
  <sheetViews>
    <sheetView view="pageBreakPreview" topLeftCell="A38" zoomScaleNormal="100" zoomScaleSheetLayoutView="100" workbookViewId="0">
      <selection activeCell="D52" sqref="D52"/>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20" t="s">
        <v>244</v>
      </c>
    </row>
    <row r="2" spans="1:13" ht="13.5" customHeight="1" x14ac:dyDescent="0.2">
      <c r="B2" s="120"/>
    </row>
    <row r="3" spans="1:13" ht="27" customHeight="1" x14ac:dyDescent="0.2">
      <c r="E3" s="208" t="s">
        <v>239</v>
      </c>
      <c r="F3" s="954" t="str">
        <f>IF(様式第１号の２!N28="","",様式第１号の２!N28)</f>
        <v/>
      </c>
      <c r="G3" s="955"/>
      <c r="H3" s="955"/>
      <c r="I3" s="956"/>
      <c r="J3" s="189"/>
    </row>
    <row r="4" spans="1:13" ht="27" customHeight="1" x14ac:dyDescent="0.2">
      <c r="E4" s="957" t="s">
        <v>275</v>
      </c>
      <c r="F4" s="958"/>
      <c r="G4" s="948"/>
      <c r="H4" s="949"/>
      <c r="I4" s="950"/>
    </row>
    <row r="5" spans="1:13" ht="13.5" thickBot="1" x14ac:dyDescent="0.25">
      <c r="J5" s="258"/>
    </row>
    <row r="6" spans="1:13" ht="15" customHeight="1" thickBot="1" x14ac:dyDescent="0.25">
      <c r="B6" s="711" t="s">
        <v>221</v>
      </c>
      <c r="C6" s="839"/>
      <c r="D6" s="552" t="s">
        <v>233</v>
      </c>
      <c r="E6" s="554"/>
      <c r="F6" s="940" t="s">
        <v>273</v>
      </c>
      <c r="G6" s="767" t="s">
        <v>209</v>
      </c>
      <c r="H6" s="753" t="s">
        <v>231</v>
      </c>
      <c r="I6" s="969" t="s">
        <v>232</v>
      </c>
      <c r="J6" s="190"/>
      <c r="L6" s="959" t="s">
        <v>242</v>
      </c>
      <c r="M6" s="940" t="s">
        <v>280</v>
      </c>
    </row>
    <row r="7" spans="1:13" ht="15" customHeight="1" x14ac:dyDescent="0.2">
      <c r="B7" s="538"/>
      <c r="C7" s="541"/>
      <c r="D7" s="858"/>
      <c r="E7" s="944"/>
      <c r="F7" s="941"/>
      <c r="G7" s="952"/>
      <c r="H7" s="968"/>
      <c r="I7" s="968"/>
      <c r="J7" s="548" t="s">
        <v>427</v>
      </c>
      <c r="L7" s="960"/>
      <c r="M7" s="941"/>
    </row>
    <row r="8" spans="1:13" ht="15" customHeight="1" x14ac:dyDescent="0.2">
      <c r="B8" s="538"/>
      <c r="C8" s="541"/>
      <c r="D8" s="936" t="s">
        <v>241</v>
      </c>
      <c r="E8" s="938" t="s">
        <v>208</v>
      </c>
      <c r="F8" s="942" t="s">
        <v>274</v>
      </c>
      <c r="G8" s="952"/>
      <c r="H8" s="968"/>
      <c r="I8" s="968"/>
      <c r="J8" s="548"/>
      <c r="L8" s="960"/>
      <c r="M8" s="941"/>
    </row>
    <row r="9" spans="1:13" ht="15" customHeight="1" thickBot="1" x14ac:dyDescent="0.25">
      <c r="B9" s="847"/>
      <c r="C9" s="869"/>
      <c r="D9" s="937"/>
      <c r="E9" s="939"/>
      <c r="F9" s="943"/>
      <c r="G9" s="953"/>
      <c r="H9" s="869"/>
      <c r="I9" s="869"/>
      <c r="J9" s="549"/>
      <c r="L9" s="961"/>
      <c r="M9" s="947"/>
    </row>
    <row r="10" spans="1:13" ht="18" customHeight="1" x14ac:dyDescent="0.2">
      <c r="B10" s="951" t="s">
        <v>230</v>
      </c>
      <c r="C10" s="121" t="s">
        <v>210</v>
      </c>
      <c r="D10" s="58"/>
      <c r="E10" s="59"/>
      <c r="F10" s="62"/>
      <c r="G10" s="60"/>
      <c r="H10" s="122" t="str">
        <f>IF(G10="","",1.65*G10)</f>
        <v/>
      </c>
      <c r="I10" s="123" t="str">
        <f>IF(E10="","",IF(E10&gt;=H10,"適","否"))</f>
        <v/>
      </c>
      <c r="J10" s="230"/>
      <c r="L10" s="124">
        <f>D10-E10</f>
        <v>0</v>
      </c>
      <c r="M10" s="124">
        <f>IF(F10="○",E10,0)</f>
        <v>0</v>
      </c>
    </row>
    <row r="11" spans="1:13" ht="18" customHeight="1" x14ac:dyDescent="0.2">
      <c r="B11" s="731"/>
      <c r="C11" s="125" t="s">
        <v>211</v>
      </c>
      <c r="D11" s="49"/>
      <c r="E11" s="50"/>
      <c r="F11" s="63"/>
      <c r="G11" s="45"/>
      <c r="H11" s="126" t="str">
        <f>IF(G11="","",1.65*G11)</f>
        <v/>
      </c>
      <c r="I11" s="127" t="str">
        <f>IF(E11="","",IF(E11&gt;=H11,"適","否"))</f>
        <v/>
      </c>
      <c r="J11" s="231"/>
      <c r="L11" s="128">
        <f>D11-E11</f>
        <v>0</v>
      </c>
      <c r="M11" s="128">
        <f>IF(F11="○",E11,0)</f>
        <v>0</v>
      </c>
    </row>
    <row r="12" spans="1:13" ht="18" customHeight="1" x14ac:dyDescent="0.2">
      <c r="B12" s="731"/>
      <c r="C12" s="129" t="s">
        <v>219</v>
      </c>
      <c r="D12" s="130">
        <f>SUM(D10:D11)</f>
        <v>0</v>
      </c>
      <c r="E12" s="131">
        <f t="shared" ref="E12:G12" si="0">SUM(E10:E11)</f>
        <v>0</v>
      </c>
      <c r="F12" s="132"/>
      <c r="G12" s="133">
        <f t="shared" si="0"/>
        <v>0</v>
      </c>
      <c r="H12" s="191"/>
      <c r="I12" s="141"/>
      <c r="J12" s="135"/>
      <c r="L12" s="136">
        <f>SUM(L10:L11)</f>
        <v>0</v>
      </c>
      <c r="M12" s="136">
        <f>SUM(M10:M11)</f>
        <v>0</v>
      </c>
    </row>
    <row r="13" spans="1:13" ht="18" customHeight="1" x14ac:dyDescent="0.2">
      <c r="B13" s="731" t="s">
        <v>229</v>
      </c>
      <c r="C13" s="137" t="s">
        <v>210</v>
      </c>
      <c r="D13" s="46"/>
      <c r="E13" s="47"/>
      <c r="F13" s="64"/>
      <c r="G13" s="48"/>
      <c r="H13" s="138" t="str">
        <f>IF(G13="","",3.3*G13)</f>
        <v/>
      </c>
      <c r="I13" s="139" t="str">
        <f>IF(E13="","",IF(E13&gt;=H13,"適","否"))</f>
        <v/>
      </c>
      <c r="J13" s="232"/>
      <c r="L13" s="140">
        <f>D13-E13</f>
        <v>0</v>
      </c>
      <c r="M13" s="140">
        <f>IF(F13="○",E13,0)</f>
        <v>0</v>
      </c>
    </row>
    <row r="14" spans="1:13" ht="18" customHeight="1" x14ac:dyDescent="0.2">
      <c r="B14" s="731"/>
      <c r="C14" s="125" t="s">
        <v>211</v>
      </c>
      <c r="D14" s="49"/>
      <c r="E14" s="50"/>
      <c r="F14" s="63"/>
      <c r="G14" s="45"/>
      <c r="H14" s="126" t="str">
        <f>IF(G14="","",3.3*G14)</f>
        <v/>
      </c>
      <c r="I14" s="127" t="str">
        <f>IF(E14="","",IF(E14&gt;=H14,"適","否"))</f>
        <v/>
      </c>
      <c r="J14" s="231"/>
      <c r="L14" s="128">
        <f>D14-E14</f>
        <v>0</v>
      </c>
      <c r="M14" s="128">
        <f>IF(F14="○",E14,0)</f>
        <v>0</v>
      </c>
    </row>
    <row r="15" spans="1:13" ht="18" customHeight="1" x14ac:dyDescent="0.2">
      <c r="B15" s="731"/>
      <c r="C15" s="129" t="s">
        <v>219</v>
      </c>
      <c r="D15" s="130">
        <f>SUM(D13:D14)</f>
        <v>0</v>
      </c>
      <c r="E15" s="131">
        <f t="shared" ref="E15" si="1">SUM(E13:E14)</f>
        <v>0</v>
      </c>
      <c r="F15" s="132"/>
      <c r="G15" s="133">
        <f t="shared" ref="G15" si="2">SUM(G13:G14)</f>
        <v>0</v>
      </c>
      <c r="H15" s="134"/>
      <c r="I15" s="141"/>
      <c r="J15" s="141"/>
      <c r="L15" s="136">
        <f>SUM(L13:L14)</f>
        <v>0</v>
      </c>
      <c r="M15" s="136">
        <f>SUM(M13:M14)</f>
        <v>0</v>
      </c>
    </row>
    <row r="16" spans="1:13" ht="18" customHeight="1" x14ac:dyDescent="0.2">
      <c r="B16" s="731" t="s">
        <v>212</v>
      </c>
      <c r="C16" s="137" t="s">
        <v>210</v>
      </c>
      <c r="D16" s="46"/>
      <c r="E16" s="47"/>
      <c r="F16" s="64"/>
      <c r="G16" s="48"/>
      <c r="H16" s="138" t="str">
        <f>IF(G16="","",1.98*G16)</f>
        <v/>
      </c>
      <c r="I16" s="139" t="str">
        <f>IF(E16="","",IF(E16&gt;=H16,"適","否"))</f>
        <v/>
      </c>
      <c r="J16" s="232"/>
      <c r="L16" s="140">
        <f>D16-E16</f>
        <v>0</v>
      </c>
      <c r="M16" s="140">
        <f>IF(F16="○",E16,0)</f>
        <v>0</v>
      </c>
    </row>
    <row r="17" spans="2:13" ht="18" customHeight="1" x14ac:dyDescent="0.2">
      <c r="B17" s="731"/>
      <c r="C17" s="125" t="s">
        <v>211</v>
      </c>
      <c r="D17" s="49"/>
      <c r="E17" s="50"/>
      <c r="F17" s="63"/>
      <c r="G17" s="45"/>
      <c r="H17" s="126" t="str">
        <f>IF(G17="","",1.98*G17)</f>
        <v/>
      </c>
      <c r="I17" s="127" t="str">
        <f>IF(E17="","",IF(E17&gt;=H17,"適","否"))</f>
        <v/>
      </c>
      <c r="J17" s="231"/>
      <c r="L17" s="128">
        <f>D17-E17</f>
        <v>0</v>
      </c>
      <c r="M17" s="128">
        <f>IF(F17="○",E17,0)</f>
        <v>0</v>
      </c>
    </row>
    <row r="18" spans="2:13" ht="18" customHeight="1" x14ac:dyDescent="0.2">
      <c r="B18" s="731"/>
      <c r="C18" s="129" t="s">
        <v>219</v>
      </c>
      <c r="D18" s="130">
        <f>SUM(D16:D17)</f>
        <v>0</v>
      </c>
      <c r="E18" s="131">
        <f t="shared" ref="E18" si="3">SUM(E16:E17)</f>
        <v>0</v>
      </c>
      <c r="F18" s="132"/>
      <c r="G18" s="133">
        <f t="shared" ref="G18" si="4">SUM(G16:G17)</f>
        <v>0</v>
      </c>
      <c r="H18" s="134"/>
      <c r="I18" s="141"/>
      <c r="J18" s="141"/>
      <c r="L18" s="136">
        <f>SUM(L16:L17)</f>
        <v>0</v>
      </c>
      <c r="M18" s="136">
        <f>SUM(M16:M17)</f>
        <v>0</v>
      </c>
    </row>
    <row r="19" spans="2:13" ht="18" customHeight="1" x14ac:dyDescent="0.2">
      <c r="B19" s="731" t="s">
        <v>222</v>
      </c>
      <c r="C19" s="727"/>
      <c r="D19" s="57"/>
      <c r="E19" s="142"/>
      <c r="F19" s="143"/>
      <c r="G19" s="144"/>
      <c r="H19" s="145"/>
      <c r="I19" s="145"/>
      <c r="J19" s="145"/>
      <c r="L19" s="146"/>
      <c r="M19" s="146"/>
    </row>
    <row r="20" spans="2:13" ht="18" customHeight="1" x14ac:dyDescent="0.2">
      <c r="B20" s="731" t="s">
        <v>223</v>
      </c>
      <c r="C20" s="727"/>
      <c r="D20" s="57"/>
      <c r="E20" s="142"/>
      <c r="F20" s="143"/>
      <c r="G20" s="144"/>
      <c r="H20" s="145"/>
      <c r="I20" s="145"/>
      <c r="J20" s="145"/>
      <c r="L20" s="146"/>
      <c r="M20" s="146"/>
    </row>
    <row r="21" spans="2:13" ht="27" customHeight="1" x14ac:dyDescent="0.2">
      <c r="B21" s="550" t="s">
        <v>240</v>
      </c>
      <c r="C21" s="967"/>
      <c r="D21" s="57"/>
      <c r="E21" s="142"/>
      <c r="F21" s="143"/>
      <c r="G21" s="144"/>
      <c r="H21" s="145"/>
      <c r="I21" s="145"/>
      <c r="J21" s="145"/>
      <c r="L21" s="146"/>
      <c r="M21" s="146"/>
    </row>
    <row r="22" spans="2:13" ht="18" customHeight="1" x14ac:dyDescent="0.2">
      <c r="B22" s="731" t="s">
        <v>216</v>
      </c>
      <c r="C22" s="137" t="s">
        <v>210</v>
      </c>
      <c r="D22" s="46"/>
      <c r="E22" s="47"/>
      <c r="F22" s="64"/>
      <c r="G22" s="48"/>
      <c r="H22" s="138" t="str">
        <f>IF(G22="","",IF($G$4="幼稚園型",MAX(53,1.98*G22),1.98*G22))</f>
        <v/>
      </c>
      <c r="I22" s="139" t="str">
        <f>IF(E22="","",IF(E22&gt;=H22,"適","否"))</f>
        <v/>
      </c>
      <c r="J22" s="232"/>
      <c r="L22" s="147">
        <f>D22-E22</f>
        <v>0</v>
      </c>
      <c r="M22" s="147">
        <f>IF(F22="○",E22,0)</f>
        <v>0</v>
      </c>
    </row>
    <row r="23" spans="2:13" ht="18" customHeight="1" x14ac:dyDescent="0.2">
      <c r="B23" s="731"/>
      <c r="C23" s="148" t="s">
        <v>211</v>
      </c>
      <c r="D23" s="51"/>
      <c r="E23" s="52"/>
      <c r="F23" s="65"/>
      <c r="G23" s="53"/>
      <c r="H23" s="149" t="str">
        <f t="shared" ref="H23:H26" si="5">IF(G23="","",IF($G$4="幼稚園型",MAX(53,1.98*G23),1.98*G23))</f>
        <v/>
      </c>
      <c r="I23" s="150" t="str">
        <f>IF(E23="","",IF(E23&gt;=H23,"適","否"))</f>
        <v/>
      </c>
      <c r="J23" s="233"/>
      <c r="L23" s="151">
        <f>D23-E23</f>
        <v>0</v>
      </c>
      <c r="M23" s="151">
        <f t="shared" ref="M23:M26" si="6">IF(F23="○",E23,0)</f>
        <v>0</v>
      </c>
    </row>
    <row r="24" spans="2:13" ht="18" customHeight="1" x14ac:dyDescent="0.2">
      <c r="B24" s="731"/>
      <c r="C24" s="148" t="s">
        <v>213</v>
      </c>
      <c r="D24" s="51"/>
      <c r="E24" s="52"/>
      <c r="F24" s="65"/>
      <c r="G24" s="53"/>
      <c r="H24" s="149" t="str">
        <f t="shared" si="5"/>
        <v/>
      </c>
      <c r="I24" s="150" t="str">
        <f>IF(E24="","",IF(E24&gt;=H24,"適","否"))</f>
        <v/>
      </c>
      <c r="J24" s="233"/>
      <c r="L24" s="151">
        <f>D24-E24</f>
        <v>0</v>
      </c>
      <c r="M24" s="151">
        <f t="shared" si="6"/>
        <v>0</v>
      </c>
    </row>
    <row r="25" spans="2:13" ht="18" customHeight="1" x14ac:dyDescent="0.2">
      <c r="B25" s="731"/>
      <c r="C25" s="148" t="s">
        <v>214</v>
      </c>
      <c r="D25" s="51"/>
      <c r="E25" s="52"/>
      <c r="F25" s="65"/>
      <c r="G25" s="53"/>
      <c r="H25" s="149" t="str">
        <f t="shared" si="5"/>
        <v/>
      </c>
      <c r="I25" s="150" t="str">
        <f>IF(E25="","",IF(E25&gt;=H25,"適","否"))</f>
        <v/>
      </c>
      <c r="J25" s="233"/>
      <c r="L25" s="151">
        <f>D25-E25</f>
        <v>0</v>
      </c>
      <c r="M25" s="151">
        <f t="shared" si="6"/>
        <v>0</v>
      </c>
    </row>
    <row r="26" spans="2:13" ht="18" customHeight="1" x14ac:dyDescent="0.2">
      <c r="B26" s="731"/>
      <c r="C26" s="152" t="s">
        <v>215</v>
      </c>
      <c r="D26" s="54"/>
      <c r="E26" s="55"/>
      <c r="F26" s="66"/>
      <c r="G26" s="56"/>
      <c r="H26" s="153" t="str">
        <f t="shared" si="5"/>
        <v/>
      </c>
      <c r="I26" s="154" t="str">
        <f>IF(E26="","",IF(E26&gt;=H26,"適","否"))</f>
        <v/>
      </c>
      <c r="J26" s="234"/>
      <c r="L26" s="155">
        <f>D26-E26</f>
        <v>0</v>
      </c>
      <c r="M26" s="155">
        <f t="shared" si="6"/>
        <v>0</v>
      </c>
    </row>
    <row r="27" spans="2:13" ht="18" customHeight="1" x14ac:dyDescent="0.2">
      <c r="B27" s="731"/>
      <c r="C27" s="129" t="s">
        <v>219</v>
      </c>
      <c r="D27" s="130">
        <f>SUM(D22:D26)</f>
        <v>0</v>
      </c>
      <c r="E27" s="131">
        <f>SUM(E22:E26)</f>
        <v>0</v>
      </c>
      <c r="F27" s="132"/>
      <c r="G27" s="133">
        <f>SUM(G22:G26)</f>
        <v>0</v>
      </c>
      <c r="H27" s="134"/>
      <c r="I27" s="141"/>
      <c r="J27" s="141"/>
      <c r="L27" s="136">
        <f>SUM(L22:L26)</f>
        <v>0</v>
      </c>
      <c r="M27" s="136">
        <f>SUM(M22:M26)</f>
        <v>0</v>
      </c>
    </row>
    <row r="28" spans="2:13" ht="18" customHeight="1" x14ac:dyDescent="0.2">
      <c r="B28" s="731" t="s">
        <v>217</v>
      </c>
      <c r="C28" s="137" t="s">
        <v>210</v>
      </c>
      <c r="D28" s="46"/>
      <c r="E28" s="47"/>
      <c r="F28" s="64"/>
      <c r="G28" s="48"/>
      <c r="H28" s="138" t="str">
        <f>IF(G28="","",IF($G$4="幼稚園型",MAX(53,1.98*G28),1.98*G28))</f>
        <v/>
      </c>
      <c r="I28" s="139" t="str">
        <f>IF(E28="","",IF(E28&gt;=H28,"適","否"))</f>
        <v/>
      </c>
      <c r="J28" s="232"/>
      <c r="L28" s="147">
        <f>D28-E28</f>
        <v>0</v>
      </c>
      <c r="M28" s="147">
        <f t="shared" ref="M28:M32" si="7">IF(F28="○",E28,0)</f>
        <v>0</v>
      </c>
    </row>
    <row r="29" spans="2:13" ht="18" customHeight="1" x14ac:dyDescent="0.2">
      <c r="B29" s="731"/>
      <c r="C29" s="148" t="s">
        <v>211</v>
      </c>
      <c r="D29" s="51"/>
      <c r="E29" s="52"/>
      <c r="F29" s="65"/>
      <c r="G29" s="53"/>
      <c r="H29" s="149" t="str">
        <f t="shared" ref="H29:H32" si="8">IF(G29="","",IF($G$4="幼稚園型",MAX(53,1.98*G29),1.98*G29))</f>
        <v/>
      </c>
      <c r="I29" s="150" t="str">
        <f>IF(E29="","",IF(E29&gt;=H29,"適","否"))</f>
        <v/>
      </c>
      <c r="J29" s="233"/>
      <c r="L29" s="151">
        <f>D29-E29</f>
        <v>0</v>
      </c>
      <c r="M29" s="151">
        <f t="shared" si="7"/>
        <v>0</v>
      </c>
    </row>
    <row r="30" spans="2:13" ht="18" customHeight="1" x14ac:dyDescent="0.2">
      <c r="B30" s="731"/>
      <c r="C30" s="148" t="s">
        <v>213</v>
      </c>
      <c r="D30" s="51"/>
      <c r="E30" s="52"/>
      <c r="F30" s="65"/>
      <c r="G30" s="53"/>
      <c r="H30" s="149" t="str">
        <f t="shared" si="8"/>
        <v/>
      </c>
      <c r="I30" s="150" t="str">
        <f>IF(E30="","",IF(E30&gt;=H30,"適","否"))</f>
        <v/>
      </c>
      <c r="J30" s="233"/>
      <c r="L30" s="151">
        <f>D30-E30</f>
        <v>0</v>
      </c>
      <c r="M30" s="151">
        <f t="shared" si="7"/>
        <v>0</v>
      </c>
    </row>
    <row r="31" spans="2:13" ht="18" customHeight="1" x14ac:dyDescent="0.2">
      <c r="B31" s="731"/>
      <c r="C31" s="148" t="s">
        <v>214</v>
      </c>
      <c r="D31" s="51"/>
      <c r="E31" s="52"/>
      <c r="F31" s="65"/>
      <c r="G31" s="53"/>
      <c r="H31" s="149" t="str">
        <f t="shared" si="8"/>
        <v/>
      </c>
      <c r="I31" s="150" t="str">
        <f>IF(E31="","",IF(E31&gt;=H31,"適","否"))</f>
        <v/>
      </c>
      <c r="J31" s="233"/>
      <c r="L31" s="151">
        <f>D31-E31</f>
        <v>0</v>
      </c>
      <c r="M31" s="151">
        <f t="shared" si="7"/>
        <v>0</v>
      </c>
    </row>
    <row r="32" spans="2:13" ht="18" customHeight="1" x14ac:dyDescent="0.2">
      <c r="B32" s="731"/>
      <c r="C32" s="152" t="s">
        <v>215</v>
      </c>
      <c r="D32" s="54"/>
      <c r="E32" s="55"/>
      <c r="F32" s="66"/>
      <c r="G32" s="56"/>
      <c r="H32" s="153" t="str">
        <f t="shared" si="8"/>
        <v/>
      </c>
      <c r="I32" s="154" t="str">
        <f>IF(E32="","",IF(E32&gt;=H32,"適","否"))</f>
        <v/>
      </c>
      <c r="J32" s="234"/>
      <c r="L32" s="155">
        <f>D32-E32</f>
        <v>0</v>
      </c>
      <c r="M32" s="155">
        <f t="shared" si="7"/>
        <v>0</v>
      </c>
    </row>
    <row r="33" spans="2:13" ht="18" customHeight="1" x14ac:dyDescent="0.2">
      <c r="B33" s="731"/>
      <c r="C33" s="129" t="s">
        <v>219</v>
      </c>
      <c r="D33" s="130">
        <f>SUM(D28:D32)</f>
        <v>0</v>
      </c>
      <c r="E33" s="131">
        <f>SUM(E28:E32)</f>
        <v>0</v>
      </c>
      <c r="F33" s="132"/>
      <c r="G33" s="133">
        <f>SUM(G28:G32)</f>
        <v>0</v>
      </c>
      <c r="H33" s="134"/>
      <c r="I33" s="141"/>
      <c r="J33" s="141"/>
      <c r="L33" s="136">
        <f>SUM(L28:L32)</f>
        <v>0</v>
      </c>
      <c r="M33" s="136">
        <f>SUM(M28:M32)</f>
        <v>0</v>
      </c>
    </row>
    <row r="34" spans="2:13" ht="18" customHeight="1" x14ac:dyDescent="0.2">
      <c r="B34" s="731" t="s">
        <v>218</v>
      </c>
      <c r="C34" s="137" t="s">
        <v>210</v>
      </c>
      <c r="D34" s="46"/>
      <c r="E34" s="47"/>
      <c r="F34" s="64"/>
      <c r="G34" s="48"/>
      <c r="H34" s="138" t="str">
        <f>IF(G34="","",IF($G$4="幼稚園型",MAX(53,1.98*G34),1.98*G34))</f>
        <v/>
      </c>
      <c r="I34" s="139" t="str">
        <f>IF(E34="","",IF(E34&gt;=H34,"適","否"))</f>
        <v/>
      </c>
      <c r="J34" s="232"/>
      <c r="L34" s="147">
        <f>D34-E34</f>
        <v>0</v>
      </c>
      <c r="M34" s="147">
        <f t="shared" ref="M34:M38" si="9">IF(F34="○",E34,0)</f>
        <v>0</v>
      </c>
    </row>
    <row r="35" spans="2:13" ht="18" customHeight="1" x14ac:dyDescent="0.2">
      <c r="B35" s="731"/>
      <c r="C35" s="148" t="s">
        <v>211</v>
      </c>
      <c r="D35" s="51"/>
      <c r="E35" s="52"/>
      <c r="F35" s="65"/>
      <c r="G35" s="53"/>
      <c r="H35" s="149" t="str">
        <f t="shared" ref="H35:H38" si="10">IF(G35="","",IF($G$4="幼稚園型",MAX(53,1.98*G35),1.98*G35))</f>
        <v/>
      </c>
      <c r="I35" s="150" t="str">
        <f>IF(E35="","",IF(E35&gt;=H35,"適","否"))</f>
        <v/>
      </c>
      <c r="J35" s="233"/>
      <c r="L35" s="151">
        <f t="shared" ref="L35:L38" si="11">D35-E35</f>
        <v>0</v>
      </c>
      <c r="M35" s="151">
        <f t="shared" si="9"/>
        <v>0</v>
      </c>
    </row>
    <row r="36" spans="2:13" ht="18" customHeight="1" x14ac:dyDescent="0.2">
      <c r="B36" s="731"/>
      <c r="C36" s="148" t="s">
        <v>213</v>
      </c>
      <c r="D36" s="51"/>
      <c r="E36" s="52"/>
      <c r="F36" s="65"/>
      <c r="G36" s="53"/>
      <c r="H36" s="149" t="str">
        <f t="shared" si="10"/>
        <v/>
      </c>
      <c r="I36" s="150" t="str">
        <f>IF(E36="","",IF(E36&gt;=H36,"適","否"))</f>
        <v/>
      </c>
      <c r="J36" s="233"/>
      <c r="L36" s="151">
        <f t="shared" si="11"/>
        <v>0</v>
      </c>
      <c r="M36" s="151">
        <f t="shared" si="9"/>
        <v>0</v>
      </c>
    </row>
    <row r="37" spans="2:13" ht="18" customHeight="1" x14ac:dyDescent="0.2">
      <c r="B37" s="731"/>
      <c r="C37" s="148" t="s">
        <v>214</v>
      </c>
      <c r="D37" s="51"/>
      <c r="E37" s="52"/>
      <c r="F37" s="65"/>
      <c r="G37" s="53"/>
      <c r="H37" s="149" t="str">
        <f t="shared" si="10"/>
        <v/>
      </c>
      <c r="I37" s="150" t="str">
        <f>IF(E37="","",IF(E37&gt;=H37,"適","否"))</f>
        <v/>
      </c>
      <c r="J37" s="233"/>
      <c r="L37" s="151">
        <f t="shared" si="11"/>
        <v>0</v>
      </c>
      <c r="M37" s="151">
        <f t="shared" si="9"/>
        <v>0</v>
      </c>
    </row>
    <row r="38" spans="2:13" ht="18" customHeight="1" x14ac:dyDescent="0.2">
      <c r="B38" s="731"/>
      <c r="C38" s="152" t="s">
        <v>215</v>
      </c>
      <c r="D38" s="54"/>
      <c r="E38" s="55"/>
      <c r="F38" s="66"/>
      <c r="G38" s="56"/>
      <c r="H38" s="153" t="str">
        <f t="shared" si="10"/>
        <v/>
      </c>
      <c r="I38" s="154" t="str">
        <f>IF(E38="","",IF(E38&gt;=H38,"適","否"))</f>
        <v/>
      </c>
      <c r="J38" s="234"/>
      <c r="L38" s="155">
        <f t="shared" si="11"/>
        <v>0</v>
      </c>
      <c r="M38" s="155">
        <f t="shared" si="9"/>
        <v>0</v>
      </c>
    </row>
    <row r="39" spans="2:13" ht="18" customHeight="1" x14ac:dyDescent="0.2">
      <c r="B39" s="731"/>
      <c r="C39" s="129" t="s">
        <v>219</v>
      </c>
      <c r="D39" s="130">
        <f>SUM(D34:D38)</f>
        <v>0</v>
      </c>
      <c r="E39" s="131">
        <f>SUM(E34:E38)</f>
        <v>0</v>
      </c>
      <c r="F39" s="132"/>
      <c r="G39" s="133">
        <f>SUM(G34:G38)</f>
        <v>0</v>
      </c>
      <c r="H39" s="134"/>
      <c r="I39" s="141"/>
      <c r="J39" s="141"/>
      <c r="L39" s="136">
        <f>SUM(L34:L38)</f>
        <v>0</v>
      </c>
      <c r="M39" s="136">
        <f>SUM(M34:M38)</f>
        <v>0</v>
      </c>
    </row>
    <row r="40" spans="2:13" ht="18" customHeight="1" thickBot="1" x14ac:dyDescent="0.25">
      <c r="B40" s="731" t="s">
        <v>234</v>
      </c>
      <c r="C40" s="727"/>
      <c r="D40" s="57"/>
      <c r="E40" s="1107"/>
      <c r="F40" s="1108"/>
      <c r="G40" s="1109"/>
      <c r="H40" s="1110"/>
      <c r="I40" s="1110"/>
      <c r="J40" s="233"/>
      <c r="L40" s="156">
        <f>D40-E40</f>
        <v>0</v>
      </c>
      <c r="M40" s="157"/>
    </row>
    <row r="41" spans="2:13" ht="18" customHeight="1" x14ac:dyDescent="0.2">
      <c r="B41" s="731" t="s">
        <v>224</v>
      </c>
      <c r="C41" s="727"/>
      <c r="D41" s="57"/>
      <c r="E41" s="1111"/>
      <c r="F41" s="1108"/>
      <c r="G41" s="1109"/>
      <c r="H41" s="1110"/>
      <c r="I41" s="1110"/>
      <c r="J41" s="1110"/>
    </row>
    <row r="42" spans="2:13" ht="18" customHeight="1" x14ac:dyDescent="0.2">
      <c r="B42" s="731" t="s">
        <v>225</v>
      </c>
      <c r="C42" s="727"/>
      <c r="D42" s="57"/>
      <c r="E42" s="1111"/>
      <c r="F42" s="1108"/>
      <c r="G42" s="1109"/>
      <c r="H42" s="1110"/>
      <c r="I42" s="1110"/>
      <c r="J42" s="1110"/>
    </row>
    <row r="43" spans="2:13" ht="18" customHeight="1" x14ac:dyDescent="0.2">
      <c r="B43" s="731" t="s">
        <v>220</v>
      </c>
      <c r="C43" s="727"/>
      <c r="D43" s="57"/>
      <c r="E43" s="1111"/>
      <c r="F43" s="1108"/>
      <c r="G43" s="1109"/>
      <c r="H43" s="1110"/>
      <c r="I43" s="1110"/>
      <c r="J43" s="1110"/>
    </row>
    <row r="44" spans="2:13" ht="18" customHeight="1" x14ac:dyDescent="0.2">
      <c r="B44" s="731" t="s">
        <v>226</v>
      </c>
      <c r="C44" s="727"/>
      <c r="D44" s="57"/>
      <c r="E44" s="1111"/>
      <c r="F44" s="1108"/>
      <c r="G44" s="1109"/>
      <c r="H44" s="1110"/>
      <c r="I44" s="1110"/>
      <c r="J44" s="1110"/>
    </row>
    <row r="45" spans="2:13" ht="18" customHeight="1" thickBot="1" x14ac:dyDescent="0.25">
      <c r="B45" s="731" t="s">
        <v>227</v>
      </c>
      <c r="C45" s="727"/>
      <c r="D45" s="57"/>
      <c r="E45" s="1111"/>
      <c r="F45" s="1108"/>
      <c r="G45" s="1109"/>
      <c r="H45" s="1110"/>
      <c r="I45" s="1110"/>
      <c r="J45" s="1110"/>
    </row>
    <row r="46" spans="2:13" ht="18" customHeight="1" thickTop="1" thickBot="1" x14ac:dyDescent="0.25">
      <c r="B46" s="861" t="s">
        <v>228</v>
      </c>
      <c r="C46" s="966"/>
      <c r="D46" s="46"/>
      <c r="E46" s="1112"/>
      <c r="F46" s="1113"/>
      <c r="G46" s="1114"/>
      <c r="H46" s="1115"/>
      <c r="I46" s="1115"/>
      <c r="J46" s="1115"/>
      <c r="L46" s="158">
        <f>SUM(L12,L15,L18,L27,L33,L39:L40)</f>
        <v>0</v>
      </c>
      <c r="M46" s="159">
        <f>SUM(M12,M15,M18,M27,M33,M39:M40)</f>
        <v>0</v>
      </c>
    </row>
    <row r="47" spans="2:13" ht="18" customHeight="1" thickTop="1" thickBot="1" x14ac:dyDescent="0.25">
      <c r="B47" s="970" t="s">
        <v>238</v>
      </c>
      <c r="C47" s="971"/>
      <c r="D47" s="160">
        <f>SUM(D12,D15,D18,D19:D21,D27,D33,D39,D40:D46)</f>
        <v>0</v>
      </c>
      <c r="E47" s="161"/>
      <c r="F47" s="162"/>
      <c r="G47" s="163"/>
      <c r="H47" s="164"/>
      <c r="I47" s="165"/>
      <c r="J47" s="165"/>
      <c r="L47" s="158">
        <f>SUM(L27,L33,L39:L40)</f>
        <v>0</v>
      </c>
      <c r="M47" s="166">
        <f>M46-M12-M15</f>
        <v>0</v>
      </c>
    </row>
    <row r="48" spans="2:13" ht="13.5" thickTop="1" x14ac:dyDescent="0.2">
      <c r="M48" s="1" t="s">
        <v>281</v>
      </c>
    </row>
    <row r="49" spans="1:13" x14ac:dyDescent="0.2">
      <c r="A49" s="1" t="s">
        <v>235</v>
      </c>
      <c r="M49" s="167" t="s">
        <v>282</v>
      </c>
    </row>
    <row r="50" spans="1:13" ht="6.75" customHeight="1" thickBot="1" x14ac:dyDescent="0.25"/>
    <row r="51" spans="1:13" ht="26.5" thickBot="1" x14ac:dyDescent="0.25">
      <c r="B51" s="964" t="s">
        <v>236</v>
      </c>
      <c r="C51" s="965"/>
      <c r="D51" s="314" t="s">
        <v>276</v>
      </c>
      <c r="E51" s="168" t="s">
        <v>237</v>
      </c>
      <c r="F51" s="169"/>
    </row>
    <row r="52" spans="1:13" ht="18" customHeight="1" x14ac:dyDescent="0.2">
      <c r="B52" s="962" t="s">
        <v>278</v>
      </c>
      <c r="C52" s="963"/>
      <c r="D52" s="364"/>
      <c r="E52" s="170"/>
    </row>
    <row r="53" spans="1:13" ht="18" customHeight="1" thickBot="1" x14ac:dyDescent="0.25">
      <c r="B53" s="945" t="s">
        <v>279</v>
      </c>
      <c r="C53" s="946"/>
      <c r="D53" s="365"/>
      <c r="E53" s="171">
        <f>M47</f>
        <v>0</v>
      </c>
      <c r="F53" s="172"/>
    </row>
    <row r="56" spans="1:13" x14ac:dyDescent="0.2">
      <c r="B56" s="1" t="s">
        <v>428</v>
      </c>
    </row>
    <row r="57" spans="1:13" ht="6.75" customHeight="1" thickBot="1" x14ac:dyDescent="0.25"/>
    <row r="58" spans="1:13" x14ac:dyDescent="0.2">
      <c r="B58" s="927"/>
      <c r="C58" s="928"/>
      <c r="D58" s="928"/>
      <c r="E58" s="928"/>
      <c r="F58" s="928"/>
      <c r="G58" s="928"/>
      <c r="H58" s="928"/>
      <c r="I58" s="929"/>
    </row>
    <row r="59" spans="1:13" x14ac:dyDescent="0.2">
      <c r="B59" s="930"/>
      <c r="C59" s="931"/>
      <c r="D59" s="931"/>
      <c r="E59" s="931"/>
      <c r="F59" s="931"/>
      <c r="G59" s="931"/>
      <c r="H59" s="931"/>
      <c r="I59" s="932"/>
    </row>
    <row r="60" spans="1:13" x14ac:dyDescent="0.2">
      <c r="B60" s="930"/>
      <c r="C60" s="931"/>
      <c r="D60" s="931"/>
      <c r="E60" s="931"/>
      <c r="F60" s="931"/>
      <c r="G60" s="931"/>
      <c r="H60" s="931"/>
      <c r="I60" s="932"/>
    </row>
    <row r="61" spans="1:13" x14ac:dyDescent="0.2">
      <c r="B61" s="930"/>
      <c r="C61" s="931"/>
      <c r="D61" s="931"/>
      <c r="E61" s="931"/>
      <c r="F61" s="931"/>
      <c r="G61" s="931"/>
      <c r="H61" s="931"/>
      <c r="I61" s="932"/>
    </row>
    <row r="62" spans="1:13" x14ac:dyDescent="0.2">
      <c r="B62" s="930"/>
      <c r="C62" s="931"/>
      <c r="D62" s="931"/>
      <c r="E62" s="931"/>
      <c r="F62" s="931"/>
      <c r="G62" s="931"/>
      <c r="H62" s="931"/>
      <c r="I62" s="932"/>
    </row>
    <row r="63" spans="1:13" ht="13.5" thickBot="1" x14ac:dyDescent="0.25">
      <c r="B63" s="933"/>
      <c r="C63" s="934"/>
      <c r="D63" s="934"/>
      <c r="E63" s="934"/>
      <c r="F63" s="934"/>
      <c r="G63" s="934"/>
      <c r="H63" s="934"/>
      <c r="I63" s="935"/>
    </row>
  </sheetData>
  <sheetProtection algorithmName="SHA-512" hashValue="tNmvgCgSBP+P3CtwHfm74UZt1CbpFy2VE1p6kkyE6Ya78MoHyQs3aGeSnrT5uvmRO7Bxmad9vuwwGmtI7yKt7w==" saltValue="Og9XXQYojDFbAFHG3RfzOA==" spinCount="100000" sheet="1" formatCells="0" selectLockedCells="1"/>
  <mergeCells count="36">
    <mergeCell ref="F3:I3"/>
    <mergeCell ref="E4:F4"/>
    <mergeCell ref="L6:L9"/>
    <mergeCell ref="B52:C52"/>
    <mergeCell ref="B51:C51"/>
    <mergeCell ref="B46:C46"/>
    <mergeCell ref="B21:C21"/>
    <mergeCell ref="B6:C9"/>
    <mergeCell ref="H6:H9"/>
    <mergeCell ref="I6:I9"/>
    <mergeCell ref="B47:C47"/>
    <mergeCell ref="B41:C41"/>
    <mergeCell ref="B43:C43"/>
    <mergeCell ref="B42:C42"/>
    <mergeCell ref="B44:C44"/>
    <mergeCell ref="B45:C45"/>
    <mergeCell ref="J7:J9"/>
    <mergeCell ref="M6:M9"/>
    <mergeCell ref="G4:I4"/>
    <mergeCell ref="B40:C40"/>
    <mergeCell ref="B28:B33"/>
    <mergeCell ref="B22:B27"/>
    <mergeCell ref="B19:C19"/>
    <mergeCell ref="B20:C20"/>
    <mergeCell ref="B10:B12"/>
    <mergeCell ref="B13:B15"/>
    <mergeCell ref="B16:B18"/>
    <mergeCell ref="B34:B39"/>
    <mergeCell ref="G6:G9"/>
    <mergeCell ref="B58:I63"/>
    <mergeCell ref="D8:D9"/>
    <mergeCell ref="E8:E9"/>
    <mergeCell ref="F6:F7"/>
    <mergeCell ref="F8:F9"/>
    <mergeCell ref="D6:E7"/>
    <mergeCell ref="B53:C53"/>
  </mergeCells>
  <phoneticPr fontId="2"/>
  <dataValidations count="2">
    <dataValidation type="list" allowBlank="1" showInputMessage="1" showErrorMessage="1" sqref="G4" xr:uid="{00000000-0002-0000-0700-000000000000}">
      <formula1>"幼稚園型,保育所型,特定認可外保育施設型"</formula1>
    </dataValidation>
    <dataValidation type="list" allowBlank="1" showInputMessage="1" showErrorMessage="1" sqref="F34:F38 F10:F11 F13:F14 F16:F17 F22:F26 F28:F32 D52:D53 J16:J17 J10:J11 J13:J14 J22:J26 J28:J32 J34:J38 J40" xr:uid="{00000000-0002-0000-0700-000001000000}">
      <formula1>"○"</formula1>
    </dataValidation>
  </dataValidations>
  <printOptions horizontalCentered="1"/>
  <pageMargins left="0.59055118110236227" right="0.59055118110236227" top="0.59055118110236227" bottom="0.39370078740157483" header="0.31496062992125984" footer="0.31496062992125984"/>
  <pageSetup paperSize="9" scale="73" orientation="portrait" blackAndWhite="1" r:id="rId1"/>
  <ignoredErrors>
    <ignoredError sqref="C10:C11 C22:C26 C13:C14 C16:C17 C34:C38 C28:C32" numberStoredAsText="1"/>
    <ignoredError sqref="L39 L27 L33 L12 L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15"/>
  <sheetViews>
    <sheetView view="pageBreakPreview" topLeftCell="A31" zoomScaleNormal="100" zoomScaleSheetLayoutView="100" workbookViewId="0">
      <selection activeCell="G41" sqref="G41"/>
    </sheetView>
  </sheetViews>
  <sheetFormatPr defaultColWidth="9.7265625" defaultRowHeight="22.5" customHeight="1" x14ac:dyDescent="0.2"/>
  <cols>
    <col min="1" max="16384" width="9.7265625" style="1"/>
  </cols>
  <sheetData>
    <row r="1" spans="1:9" ht="22.5" customHeight="1" x14ac:dyDescent="0.2">
      <c r="A1" s="120" t="s">
        <v>331</v>
      </c>
    </row>
    <row r="2" spans="1:9" ht="15" customHeight="1" x14ac:dyDescent="0.2">
      <c r="A2" s="120"/>
    </row>
    <row r="3" spans="1:9" ht="18.75" customHeight="1" x14ac:dyDescent="0.2">
      <c r="E3" s="208" t="s">
        <v>239</v>
      </c>
      <c r="F3" s="1015" t="str">
        <f>IF(様式第１号の２!N28="","",様式第１号の２!N28)</f>
        <v/>
      </c>
      <c r="G3" s="1016"/>
      <c r="H3" s="1016"/>
      <c r="I3" s="1017"/>
    </row>
    <row r="4" spans="1:9" ht="18.75" customHeight="1" x14ac:dyDescent="0.2"/>
    <row r="5" spans="1:9" ht="18.75" customHeight="1" thickBot="1" x14ac:dyDescent="0.25">
      <c r="A5" s="1" t="s">
        <v>332</v>
      </c>
    </row>
    <row r="6" spans="1:9" ht="18.75" customHeight="1" thickBot="1" x14ac:dyDescent="0.25">
      <c r="A6" s="334" t="s">
        <v>333</v>
      </c>
      <c r="B6" s="36" t="s">
        <v>334</v>
      </c>
      <c r="C6" s="235"/>
      <c r="D6" s="36" t="s">
        <v>62</v>
      </c>
      <c r="E6" s="235"/>
      <c r="F6" s="36" t="s">
        <v>169</v>
      </c>
      <c r="G6" s="1018">
        <f>C6+E6</f>
        <v>0</v>
      </c>
      <c r="H6" s="1019"/>
    </row>
    <row r="7" spans="1:9" ht="18.75" customHeight="1" x14ac:dyDescent="0.2">
      <c r="A7" s="1014" t="s">
        <v>335</v>
      </c>
      <c r="B7" s="701"/>
      <c r="C7" s="701"/>
      <c r="D7" s="701"/>
      <c r="E7" s="701"/>
      <c r="F7" s="701"/>
      <c r="G7" s="701"/>
      <c r="H7" s="701"/>
      <c r="I7" s="702"/>
    </row>
    <row r="8" spans="1:9" ht="37.5" customHeight="1" x14ac:dyDescent="0.2">
      <c r="A8" s="328" t="s">
        <v>336</v>
      </c>
      <c r="B8" s="999"/>
      <c r="C8" s="999"/>
      <c r="D8" s="999"/>
      <c r="E8" s="999"/>
      <c r="F8" s="999"/>
      <c r="G8" s="999"/>
      <c r="H8" s="999"/>
      <c r="I8" s="1000"/>
    </row>
    <row r="9" spans="1:9" ht="37.5" customHeight="1" x14ac:dyDescent="0.2">
      <c r="A9" s="328" t="s">
        <v>337</v>
      </c>
      <c r="B9" s="999"/>
      <c r="C9" s="999"/>
      <c r="D9" s="999"/>
      <c r="E9" s="999"/>
      <c r="F9" s="999"/>
      <c r="G9" s="999"/>
      <c r="H9" s="999"/>
      <c r="I9" s="1000"/>
    </row>
    <row r="10" spans="1:9" ht="37.5" customHeight="1" thickBot="1" x14ac:dyDescent="0.25">
      <c r="A10" s="366" t="s">
        <v>338</v>
      </c>
      <c r="B10" s="1001"/>
      <c r="C10" s="1001"/>
      <c r="D10" s="1001"/>
      <c r="E10" s="1001"/>
      <c r="F10" s="1001"/>
      <c r="G10" s="1001"/>
      <c r="H10" s="1001"/>
      <c r="I10" s="1002"/>
    </row>
    <row r="11" spans="1:9" ht="18.75" customHeight="1" x14ac:dyDescent="0.2"/>
    <row r="12" spans="1:9" ht="18.75" customHeight="1" thickBot="1" x14ac:dyDescent="0.25">
      <c r="A12" s="1" t="s">
        <v>339</v>
      </c>
    </row>
    <row r="13" spans="1:9" ht="18.75" customHeight="1" x14ac:dyDescent="0.2">
      <c r="A13" s="711" t="s">
        <v>340</v>
      </c>
      <c r="B13" s="712"/>
      <c r="C13" s="331" t="s">
        <v>341</v>
      </c>
      <c r="D13" s="331" t="s">
        <v>342</v>
      </c>
      <c r="E13" s="331" t="s">
        <v>343</v>
      </c>
      <c r="F13" s="331" t="s">
        <v>441</v>
      </c>
      <c r="G13" s="331" t="s">
        <v>442</v>
      </c>
      <c r="H13" s="331" t="s">
        <v>443</v>
      </c>
      <c r="I13" s="22" t="s">
        <v>169</v>
      </c>
    </row>
    <row r="14" spans="1:9" ht="35.25" customHeight="1" x14ac:dyDescent="0.2">
      <c r="A14" s="568" t="s">
        <v>344</v>
      </c>
      <c r="B14" s="570"/>
      <c r="C14" s="236"/>
      <c r="D14" s="236"/>
      <c r="E14" s="236"/>
      <c r="F14" s="236"/>
      <c r="G14" s="236"/>
      <c r="H14" s="236"/>
      <c r="I14" s="367"/>
    </row>
    <row r="15" spans="1:9" ht="18.75" customHeight="1" x14ac:dyDescent="0.2">
      <c r="A15" s="568" t="s">
        <v>345</v>
      </c>
      <c r="B15" s="570"/>
      <c r="C15" s="237"/>
      <c r="D15" s="237"/>
      <c r="E15" s="237"/>
      <c r="F15" s="237"/>
      <c r="G15" s="237"/>
      <c r="H15" s="237"/>
      <c r="I15" s="368"/>
    </row>
    <row r="16" spans="1:9" ht="18.75" customHeight="1" x14ac:dyDescent="0.2">
      <c r="A16" s="568" t="s">
        <v>346</v>
      </c>
      <c r="B16" s="570"/>
      <c r="C16" s="238"/>
      <c r="D16" s="238"/>
      <c r="E16" s="238"/>
      <c r="F16" s="238"/>
      <c r="G16" s="238"/>
      <c r="H16" s="238"/>
      <c r="I16" s="368"/>
    </row>
    <row r="17" spans="1:9" ht="18.75" customHeight="1" x14ac:dyDescent="0.2">
      <c r="A17" s="731" t="s">
        <v>347</v>
      </c>
      <c r="B17" s="723"/>
      <c r="C17" s="239"/>
      <c r="D17" s="239"/>
      <c r="E17" s="239"/>
      <c r="F17" s="239"/>
      <c r="G17" s="239"/>
      <c r="H17" s="239"/>
      <c r="I17" s="369">
        <f>IF(SUM(C17:H17)=各室別面積表!D47,各室別面積表!D47,"おかしい")</f>
        <v>0</v>
      </c>
    </row>
    <row r="18" spans="1:9" ht="18.75" customHeight="1" x14ac:dyDescent="0.2">
      <c r="A18" s="731" t="s">
        <v>277</v>
      </c>
      <c r="B18" s="723"/>
      <c r="C18" s="239"/>
      <c r="D18" s="239"/>
      <c r="E18" s="239"/>
      <c r="F18" s="239"/>
      <c r="G18" s="239"/>
      <c r="H18" s="239"/>
      <c r="I18" s="369">
        <f>SUM(C18:H18)</f>
        <v>0</v>
      </c>
    </row>
    <row r="19" spans="1:9" ht="18.75" customHeight="1" thickBot="1" x14ac:dyDescent="0.25">
      <c r="A19" s="847" t="s">
        <v>348</v>
      </c>
      <c r="B19" s="868"/>
      <c r="C19" s="240"/>
      <c r="D19" s="240"/>
      <c r="E19" s="240"/>
      <c r="F19" s="240"/>
      <c r="G19" s="240"/>
      <c r="H19" s="240"/>
      <c r="I19" s="370"/>
    </row>
    <row r="20" spans="1:9" ht="18.75" customHeight="1" x14ac:dyDescent="0.2">
      <c r="A20" s="700" t="s">
        <v>349</v>
      </c>
      <c r="B20" s="701"/>
      <c r="C20" s="701"/>
      <c r="D20" s="701"/>
      <c r="E20" s="701"/>
      <c r="F20" s="701"/>
      <c r="G20" s="701"/>
      <c r="H20" s="701"/>
      <c r="I20" s="702"/>
    </row>
    <row r="21" spans="1:9" ht="18.75" customHeight="1" x14ac:dyDescent="0.2">
      <c r="A21" s="1005"/>
      <c r="B21" s="1006"/>
      <c r="C21" s="1006"/>
      <c r="D21" s="1006"/>
      <c r="E21" s="1006"/>
      <c r="F21" s="1006"/>
      <c r="G21" s="1006"/>
      <c r="H21" s="1006"/>
      <c r="I21" s="1007"/>
    </row>
    <row r="22" spans="1:9" ht="18.75" customHeight="1" x14ac:dyDescent="0.2">
      <c r="A22" s="1008"/>
      <c r="B22" s="1009"/>
      <c r="C22" s="1009"/>
      <c r="D22" s="1009"/>
      <c r="E22" s="1009"/>
      <c r="F22" s="1009"/>
      <c r="G22" s="1009"/>
      <c r="H22" s="1009"/>
      <c r="I22" s="1010"/>
    </row>
    <row r="23" spans="1:9" ht="18.75" customHeight="1" x14ac:dyDescent="0.2">
      <c r="A23" s="1008"/>
      <c r="B23" s="1009"/>
      <c r="C23" s="1009"/>
      <c r="D23" s="1009"/>
      <c r="E23" s="1009"/>
      <c r="F23" s="1009"/>
      <c r="G23" s="1009"/>
      <c r="H23" s="1009"/>
      <c r="I23" s="1010"/>
    </row>
    <row r="24" spans="1:9" ht="18.75" customHeight="1" thickBot="1" x14ac:dyDescent="0.25">
      <c r="A24" s="1011"/>
      <c r="B24" s="1012"/>
      <c r="C24" s="1012"/>
      <c r="D24" s="1012"/>
      <c r="E24" s="1012"/>
      <c r="F24" s="1012"/>
      <c r="G24" s="1012"/>
      <c r="H24" s="1012"/>
      <c r="I24" s="1013"/>
    </row>
    <row r="25" spans="1:9" ht="18.75" customHeight="1" x14ac:dyDescent="0.2">
      <c r="A25" s="1014" t="s">
        <v>350</v>
      </c>
      <c r="B25" s="701"/>
      <c r="C25" s="701"/>
      <c r="D25" s="701"/>
      <c r="E25" s="701"/>
      <c r="F25" s="701"/>
      <c r="G25" s="701"/>
      <c r="H25" s="701"/>
      <c r="I25" s="702"/>
    </row>
    <row r="26" spans="1:9" ht="37.5" customHeight="1" x14ac:dyDescent="0.2">
      <c r="A26" s="328" t="s">
        <v>341</v>
      </c>
      <c r="B26" s="999"/>
      <c r="C26" s="999"/>
      <c r="D26" s="999"/>
      <c r="E26" s="999"/>
      <c r="F26" s="999"/>
      <c r="G26" s="999"/>
      <c r="H26" s="999"/>
      <c r="I26" s="1000"/>
    </row>
    <row r="27" spans="1:9" ht="37.5" customHeight="1" x14ac:dyDescent="0.2">
      <c r="A27" s="328" t="s">
        <v>342</v>
      </c>
      <c r="B27" s="999"/>
      <c r="C27" s="999"/>
      <c r="D27" s="999"/>
      <c r="E27" s="999"/>
      <c r="F27" s="999"/>
      <c r="G27" s="999"/>
      <c r="H27" s="999"/>
      <c r="I27" s="1000"/>
    </row>
    <row r="28" spans="1:9" ht="37.5" customHeight="1" x14ac:dyDescent="0.2">
      <c r="A28" s="328" t="s">
        <v>343</v>
      </c>
      <c r="B28" s="999"/>
      <c r="C28" s="999"/>
      <c r="D28" s="999"/>
      <c r="E28" s="999"/>
      <c r="F28" s="999"/>
      <c r="G28" s="999"/>
      <c r="H28" s="999"/>
      <c r="I28" s="1000"/>
    </row>
    <row r="29" spans="1:9" ht="37.5" customHeight="1" x14ac:dyDescent="0.2">
      <c r="A29" s="328" t="s">
        <v>351</v>
      </c>
      <c r="B29" s="999"/>
      <c r="C29" s="999"/>
      <c r="D29" s="999"/>
      <c r="E29" s="999"/>
      <c r="F29" s="999"/>
      <c r="G29" s="999"/>
      <c r="H29" s="999"/>
      <c r="I29" s="1000"/>
    </row>
    <row r="30" spans="1:9" ht="37.5" customHeight="1" x14ac:dyDescent="0.2">
      <c r="A30" s="328" t="s">
        <v>352</v>
      </c>
      <c r="B30" s="999"/>
      <c r="C30" s="999"/>
      <c r="D30" s="999"/>
      <c r="E30" s="999"/>
      <c r="F30" s="999"/>
      <c r="G30" s="999"/>
      <c r="H30" s="999"/>
      <c r="I30" s="1000"/>
    </row>
    <row r="31" spans="1:9" ht="37.5" customHeight="1" thickBot="1" x14ac:dyDescent="0.25">
      <c r="A31" s="366" t="s">
        <v>353</v>
      </c>
      <c r="B31" s="1001"/>
      <c r="C31" s="1001"/>
      <c r="D31" s="1001"/>
      <c r="E31" s="1001"/>
      <c r="F31" s="1001"/>
      <c r="G31" s="1001"/>
      <c r="H31" s="1001"/>
      <c r="I31" s="1002"/>
    </row>
    <row r="32" spans="1:9" ht="18.75" customHeight="1" x14ac:dyDescent="0.2"/>
    <row r="33" spans="1:8" ht="18.75" customHeight="1" thickBot="1" x14ac:dyDescent="0.25">
      <c r="A33" s="1" t="s">
        <v>354</v>
      </c>
    </row>
    <row r="34" spans="1:8" ht="18.75" customHeight="1" x14ac:dyDescent="0.2">
      <c r="A34" s="552" t="s">
        <v>340</v>
      </c>
      <c r="B34" s="553"/>
      <c r="C34" s="553"/>
      <c r="D34" s="734"/>
      <c r="E34" s="1003" t="s">
        <v>355</v>
      </c>
      <c r="F34" s="593"/>
      <c r="G34" s="593"/>
      <c r="H34" s="1004"/>
    </row>
    <row r="35" spans="1:8" ht="27" customHeight="1" x14ac:dyDescent="0.2">
      <c r="A35" s="735"/>
      <c r="B35" s="736"/>
      <c r="C35" s="736"/>
      <c r="D35" s="737"/>
      <c r="E35" s="2" t="s">
        <v>356</v>
      </c>
      <c r="F35" s="2" t="s">
        <v>357</v>
      </c>
      <c r="G35" s="4" t="s">
        <v>358</v>
      </c>
      <c r="H35" s="326" t="s">
        <v>169</v>
      </c>
    </row>
    <row r="36" spans="1:8" ht="18.75" customHeight="1" x14ac:dyDescent="0.2">
      <c r="A36" s="568" t="s">
        <v>18</v>
      </c>
      <c r="B36" s="569"/>
      <c r="C36" s="569"/>
      <c r="D36" s="570"/>
      <c r="E36" s="225"/>
      <c r="F36" s="225"/>
      <c r="G36" s="225"/>
      <c r="H36" s="371">
        <f t="shared" ref="H36:H48" si="0">SUM(E36:G36)</f>
        <v>0</v>
      </c>
    </row>
    <row r="37" spans="1:8" ht="18.75" customHeight="1" x14ac:dyDescent="0.2">
      <c r="A37" s="568" t="s">
        <v>19</v>
      </c>
      <c r="B37" s="569"/>
      <c r="C37" s="569"/>
      <c r="D37" s="570"/>
      <c r="E37" s="225"/>
      <c r="F37" s="225"/>
      <c r="G37" s="225"/>
      <c r="H37" s="371">
        <f t="shared" si="0"/>
        <v>0</v>
      </c>
    </row>
    <row r="38" spans="1:8" ht="18.75" customHeight="1" x14ac:dyDescent="0.2">
      <c r="A38" s="568" t="s">
        <v>53</v>
      </c>
      <c r="B38" s="569"/>
      <c r="C38" s="569"/>
      <c r="D38" s="570"/>
      <c r="E38" s="225"/>
      <c r="F38" s="225"/>
      <c r="G38" s="225"/>
      <c r="H38" s="371">
        <f t="shared" si="0"/>
        <v>0</v>
      </c>
    </row>
    <row r="39" spans="1:8" ht="18.75" customHeight="1" x14ac:dyDescent="0.2">
      <c r="A39" s="568" t="s">
        <v>54</v>
      </c>
      <c r="B39" s="569"/>
      <c r="C39" s="569"/>
      <c r="D39" s="570"/>
      <c r="E39" s="225"/>
      <c r="F39" s="225"/>
      <c r="G39" s="225"/>
      <c r="H39" s="371">
        <f t="shared" si="0"/>
        <v>0</v>
      </c>
    </row>
    <row r="40" spans="1:8" ht="18.75" customHeight="1" x14ac:dyDescent="0.2">
      <c r="A40" s="568" t="s">
        <v>55</v>
      </c>
      <c r="B40" s="569"/>
      <c r="C40" s="569"/>
      <c r="D40" s="570"/>
      <c r="E40" s="225"/>
      <c r="F40" s="225"/>
      <c r="G40" s="225"/>
      <c r="H40" s="371">
        <f t="shared" si="0"/>
        <v>0</v>
      </c>
    </row>
    <row r="41" spans="1:8" ht="27" customHeight="1" x14ac:dyDescent="0.2">
      <c r="A41" s="996" t="s">
        <v>359</v>
      </c>
      <c r="B41" s="997"/>
      <c r="C41" s="997"/>
      <c r="D41" s="998"/>
      <c r="E41" s="225"/>
      <c r="F41" s="225"/>
      <c r="G41" s="225"/>
      <c r="H41" s="371">
        <f t="shared" si="0"/>
        <v>0</v>
      </c>
    </row>
    <row r="42" spans="1:8" ht="18.75" customHeight="1" x14ac:dyDescent="0.2">
      <c r="A42" s="568" t="s">
        <v>56</v>
      </c>
      <c r="B42" s="569"/>
      <c r="C42" s="569"/>
      <c r="D42" s="570"/>
      <c r="E42" s="225"/>
      <c r="F42" s="225"/>
      <c r="G42" s="225"/>
      <c r="H42" s="371">
        <f t="shared" si="0"/>
        <v>0</v>
      </c>
    </row>
    <row r="43" spans="1:8" ht="18.75" customHeight="1" x14ac:dyDescent="0.2">
      <c r="A43" s="568" t="s">
        <v>57</v>
      </c>
      <c r="B43" s="569"/>
      <c r="C43" s="569"/>
      <c r="D43" s="570"/>
      <c r="E43" s="225"/>
      <c r="F43" s="225"/>
      <c r="G43" s="225"/>
      <c r="H43" s="371">
        <f t="shared" si="0"/>
        <v>0</v>
      </c>
    </row>
    <row r="44" spans="1:8" ht="18.75" customHeight="1" x14ac:dyDescent="0.2">
      <c r="A44" s="568" t="s">
        <v>58</v>
      </c>
      <c r="B44" s="569"/>
      <c r="C44" s="569"/>
      <c r="D44" s="570"/>
      <c r="E44" s="225"/>
      <c r="F44" s="225"/>
      <c r="G44" s="225"/>
      <c r="H44" s="371">
        <f t="shared" si="0"/>
        <v>0</v>
      </c>
    </row>
    <row r="45" spans="1:8" ht="18.75" customHeight="1" x14ac:dyDescent="0.2">
      <c r="A45" s="568" t="s">
        <v>59</v>
      </c>
      <c r="B45" s="569"/>
      <c r="C45" s="569"/>
      <c r="D45" s="570"/>
      <c r="E45" s="225"/>
      <c r="F45" s="225"/>
      <c r="G45" s="225"/>
      <c r="H45" s="371">
        <f t="shared" si="0"/>
        <v>0</v>
      </c>
    </row>
    <row r="46" spans="1:8" ht="18.75" customHeight="1" x14ac:dyDescent="0.2">
      <c r="A46" s="568" t="s">
        <v>220</v>
      </c>
      <c r="B46" s="569"/>
      <c r="C46" s="569"/>
      <c r="D46" s="570"/>
      <c r="E46" s="225"/>
      <c r="F46" s="225"/>
      <c r="G46" s="225"/>
      <c r="H46" s="371">
        <f t="shared" si="0"/>
        <v>0</v>
      </c>
    </row>
    <row r="47" spans="1:8" ht="18.75" hidden="1" customHeight="1" x14ac:dyDescent="0.2">
      <c r="A47" s="731"/>
      <c r="B47" s="723"/>
      <c r="C47" s="723"/>
      <c r="D47" s="2"/>
      <c r="E47" s="225"/>
      <c r="F47" s="225"/>
      <c r="G47" s="225"/>
      <c r="H47" s="371">
        <f t="shared" si="0"/>
        <v>0</v>
      </c>
    </row>
    <row r="48" spans="1:8" ht="18.75" customHeight="1" thickBot="1" x14ac:dyDescent="0.25">
      <c r="A48" s="990" t="s">
        <v>61</v>
      </c>
      <c r="B48" s="717"/>
      <c r="C48" s="717"/>
      <c r="D48" s="718"/>
      <c r="E48" s="241"/>
      <c r="F48" s="241"/>
      <c r="G48" s="241"/>
      <c r="H48" s="372">
        <f t="shared" si="0"/>
        <v>0</v>
      </c>
    </row>
    <row r="49" spans="1:9" ht="18.75" customHeight="1" x14ac:dyDescent="0.2"/>
    <row r="50" spans="1:9" ht="18.75" customHeight="1" thickBot="1" x14ac:dyDescent="0.25">
      <c r="A50" s="1" t="s">
        <v>360</v>
      </c>
    </row>
    <row r="51" spans="1:9" ht="18.75" customHeight="1" thickBot="1" x14ac:dyDescent="0.25">
      <c r="A51" s="964" t="s">
        <v>448</v>
      </c>
      <c r="B51" s="991"/>
      <c r="C51" s="991"/>
      <c r="D51" s="992"/>
      <c r="E51" s="993"/>
    </row>
    <row r="52" spans="1:9" ht="18.75" customHeight="1" thickBot="1" x14ac:dyDescent="0.25">
      <c r="A52" s="1" t="s">
        <v>444</v>
      </c>
    </row>
    <row r="53" spans="1:9" ht="18.75" customHeight="1" x14ac:dyDescent="0.2">
      <c r="A53" s="711" t="s">
        <v>361</v>
      </c>
      <c r="B53" s="712"/>
      <c r="C53" s="712"/>
      <c r="D53" s="994"/>
      <c r="E53" s="995"/>
      <c r="H53" s="988" t="s">
        <v>446</v>
      </c>
      <c r="I53" s="989"/>
    </row>
    <row r="54" spans="1:9" ht="18.75" customHeight="1" thickBot="1" x14ac:dyDescent="0.25">
      <c r="A54" s="972" t="s">
        <v>445</v>
      </c>
      <c r="B54" s="973"/>
      <c r="C54" s="974"/>
      <c r="D54" s="975"/>
      <c r="E54" s="976"/>
      <c r="H54" s="977">
        <f>D51+D53</f>
        <v>0</v>
      </c>
      <c r="I54" s="978"/>
    </row>
    <row r="55" spans="1:9" ht="18.75" customHeight="1" x14ac:dyDescent="0.2">
      <c r="A55" s="1" t="s">
        <v>362</v>
      </c>
    </row>
    <row r="56" spans="1:9" ht="18.75" customHeight="1" x14ac:dyDescent="0.2">
      <c r="A56" s="979"/>
      <c r="B56" s="980"/>
      <c r="C56" s="980"/>
      <c r="D56" s="980"/>
      <c r="E56" s="980"/>
      <c r="F56" s="980"/>
      <c r="G56" s="980"/>
      <c r="H56" s="980"/>
      <c r="I56" s="981"/>
    </row>
    <row r="57" spans="1:9" ht="18.75" customHeight="1" x14ac:dyDescent="0.2">
      <c r="A57" s="982"/>
      <c r="B57" s="983"/>
      <c r="C57" s="983"/>
      <c r="D57" s="983"/>
      <c r="E57" s="983"/>
      <c r="F57" s="983"/>
      <c r="G57" s="983"/>
      <c r="H57" s="983"/>
      <c r="I57" s="984"/>
    </row>
    <row r="58" spans="1:9" ht="18.75" customHeight="1" x14ac:dyDescent="0.2">
      <c r="A58" s="982"/>
      <c r="B58" s="983"/>
      <c r="C58" s="983"/>
      <c r="D58" s="983"/>
      <c r="E58" s="983"/>
      <c r="F58" s="983"/>
      <c r="G58" s="983"/>
      <c r="H58" s="983"/>
      <c r="I58" s="984"/>
    </row>
    <row r="59" spans="1:9" ht="18.75" customHeight="1" x14ac:dyDescent="0.2">
      <c r="A59" s="982"/>
      <c r="B59" s="983"/>
      <c r="C59" s="983"/>
      <c r="D59" s="983"/>
      <c r="E59" s="983"/>
      <c r="F59" s="983"/>
      <c r="G59" s="983"/>
      <c r="H59" s="983"/>
      <c r="I59" s="984"/>
    </row>
    <row r="60" spans="1:9" ht="18.75" customHeight="1" x14ac:dyDescent="0.2">
      <c r="A60" s="982"/>
      <c r="B60" s="983"/>
      <c r="C60" s="983"/>
      <c r="D60" s="983"/>
      <c r="E60" s="983"/>
      <c r="F60" s="983"/>
      <c r="G60" s="983"/>
      <c r="H60" s="983"/>
      <c r="I60" s="984"/>
    </row>
    <row r="61" spans="1:9" ht="18.75" customHeight="1" thickBot="1" x14ac:dyDescent="0.25">
      <c r="A61" s="985"/>
      <c r="B61" s="986"/>
      <c r="C61" s="986"/>
      <c r="D61" s="986"/>
      <c r="E61" s="986"/>
      <c r="F61" s="986"/>
      <c r="G61" s="986"/>
      <c r="H61" s="986"/>
      <c r="I61" s="987"/>
    </row>
    <row r="62" spans="1:9" ht="18.75" customHeight="1" x14ac:dyDescent="0.2"/>
    <row r="63" spans="1:9" ht="18.75" customHeight="1" thickBot="1" x14ac:dyDescent="0.25">
      <c r="A63" s="1" t="s">
        <v>363</v>
      </c>
    </row>
    <row r="64" spans="1:9" ht="18.75" customHeight="1" x14ac:dyDescent="0.2">
      <c r="A64" s="711" t="s">
        <v>327</v>
      </c>
      <c r="B64" s="712"/>
      <c r="C64" s="712"/>
      <c r="D64" s="712"/>
      <c r="E64" s="712"/>
      <c r="F64" s="712"/>
      <c r="G64" s="712"/>
      <c r="H64" s="712"/>
      <c r="I64" s="211" t="s">
        <v>328</v>
      </c>
    </row>
    <row r="65" spans="1:9" ht="22.5" customHeight="1" x14ac:dyDescent="0.2">
      <c r="A65" s="713" t="s">
        <v>364</v>
      </c>
      <c r="B65" s="714"/>
      <c r="C65" s="714"/>
      <c r="D65" s="714"/>
      <c r="E65" s="714"/>
      <c r="F65" s="714"/>
      <c r="G65" s="714"/>
      <c r="H65" s="714"/>
      <c r="I65" s="226"/>
    </row>
    <row r="66" spans="1:9" ht="22.5" customHeight="1" thickBot="1" x14ac:dyDescent="0.25">
      <c r="A66" s="715" t="s">
        <v>365</v>
      </c>
      <c r="B66" s="716"/>
      <c r="C66" s="716"/>
      <c r="D66" s="716"/>
      <c r="E66" s="716"/>
      <c r="F66" s="716"/>
      <c r="G66" s="716"/>
      <c r="H66" s="716"/>
      <c r="I66" s="227"/>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aeEW/UQbCgkJIfdeh/yM00TAxZqYmyG0owejKDSwthYn0jSL/Fl8NdrHN/jxmy4fUOKZchZEkFKLzGD60Tk48Q==" saltValue="RRXoBmyqXIrDxSNYU5Dffw==" spinCount="100000" sheet="1" formatCells="0" selectLockedCells="1"/>
  <mergeCells count="49">
    <mergeCell ref="B10:I10"/>
    <mergeCell ref="F3:I3"/>
    <mergeCell ref="G6:H6"/>
    <mergeCell ref="A7:I7"/>
    <mergeCell ref="B8:I8"/>
    <mergeCell ref="B9:I9"/>
    <mergeCell ref="B27:I27"/>
    <mergeCell ref="A13:B13"/>
    <mergeCell ref="A14:B14"/>
    <mergeCell ref="A15:B15"/>
    <mergeCell ref="A16:B16"/>
    <mergeCell ref="A17:B17"/>
    <mergeCell ref="A18:B18"/>
    <mergeCell ref="A19:B19"/>
    <mergeCell ref="A20:I20"/>
    <mergeCell ref="A21:I24"/>
    <mergeCell ref="A25:I25"/>
    <mergeCell ref="B26:I26"/>
    <mergeCell ref="A41:D41"/>
    <mergeCell ref="B28:I28"/>
    <mergeCell ref="B29:I29"/>
    <mergeCell ref="B30:I30"/>
    <mergeCell ref="B31:I31"/>
    <mergeCell ref="A34:D35"/>
    <mergeCell ref="E34:H34"/>
    <mergeCell ref="A36:D36"/>
    <mergeCell ref="A37:D37"/>
    <mergeCell ref="A38:D38"/>
    <mergeCell ref="A39:D39"/>
    <mergeCell ref="A40:D40"/>
    <mergeCell ref="H53:I53"/>
    <mergeCell ref="A42:D42"/>
    <mergeCell ref="A43:D43"/>
    <mergeCell ref="A44:D44"/>
    <mergeCell ref="A45:D45"/>
    <mergeCell ref="A46:D46"/>
    <mergeCell ref="A47:C47"/>
    <mergeCell ref="A48:D48"/>
    <mergeCell ref="A51:C51"/>
    <mergeCell ref="D51:E51"/>
    <mergeCell ref="A53:C53"/>
    <mergeCell ref="D53:E53"/>
    <mergeCell ref="A66:H66"/>
    <mergeCell ref="A54:C54"/>
    <mergeCell ref="D54:E54"/>
    <mergeCell ref="H54:I54"/>
    <mergeCell ref="A56:I61"/>
    <mergeCell ref="A64:H64"/>
    <mergeCell ref="A65:H65"/>
  </mergeCells>
  <phoneticPr fontId="2"/>
  <dataValidations count="3">
    <dataValidation type="list" allowBlank="1" showInputMessage="1" showErrorMessage="1" sqref="I65:I66" xr:uid="{00000000-0002-0000-0800-000000000000}">
      <formula1>"○,×"</formula1>
    </dataValidation>
    <dataValidation type="list" allowBlank="1" showInputMessage="1" showErrorMessage="1" sqref="C16:H16" xr:uid="{00000000-0002-0000-0800-000001000000}">
      <formula1>"自己所有,その他"</formula1>
    </dataValidation>
    <dataValidation type="list" allowBlank="1" showInputMessage="1" showErrorMessage="1" sqref="C19:H19" xr:uid="{00000000-0002-0000-0800-000002000000}">
      <formula1>"耐火,準耐火,その他"</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様式第１号の２</vt:lpstr>
      <vt:lpstr>参考様式１</vt:lpstr>
      <vt:lpstr>参考様式２</vt:lpstr>
      <vt:lpstr>園長経歴</vt:lpstr>
      <vt:lpstr>学級担任</vt:lpstr>
      <vt:lpstr>参考様式３</vt:lpstr>
      <vt:lpstr>Sheet2</vt:lpstr>
      <vt:lpstr>各室別面積表</vt:lpstr>
      <vt:lpstr>各室等の状況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2023-04-24T00:59:48Z</cp:lastPrinted>
  <dcterms:created xsi:type="dcterms:W3CDTF">2014-09-08T00:05:04Z</dcterms:created>
  <dcterms:modified xsi:type="dcterms:W3CDTF">2025-05-01T02:57:39Z</dcterms:modified>
</cp:coreProperties>
</file>