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00e\大容量共有フォルダ25\12104087-410こども企画班\01 地域子ども・子育て支援事業（13事業)\07 一時預かり事業\★一時預かり事業届出関係\届出チェックリスト（市町）更新\"/>
    </mc:Choice>
  </mc:AlternateContent>
  <xr:revisionPtr revIDLastSave="0" documentId="13_ncr:1_{2FC54952-62F6-4A4F-AAFB-79BF6B65A396}" xr6:coauthVersionLast="47" xr6:coauthVersionMax="47" xr10:uidLastSave="{00000000-0000-0000-0000-000000000000}"/>
  <bookViews>
    <workbookView xWindow="-110" yWindow="-110" windowWidth="19420" windowHeight="11500" activeTab="2" xr2:uid="{00000000-000D-0000-FFFF-FFFF00000000}"/>
  </bookViews>
  <sheets>
    <sheet name="一般型" sheetId="1" r:id="rId1"/>
    <sheet name="幼稚園型" sheetId="3" r:id="rId2"/>
    <sheet name="余裕活用型" sheetId="2" r:id="rId3"/>
  </sheets>
  <definedNames>
    <definedName name="_xlnm.Print_Area" localSheetId="0">一般型!$A$1:$H$51</definedName>
    <definedName name="_xlnm.Print_Area" localSheetId="2">余裕活用型!$A$1:$J$62</definedName>
    <definedName name="_xlnm.Print_Area" localSheetId="1">幼稚園型!$A$1:$H$50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 l="1"/>
  <c r="G39" i="2"/>
  <c r="F39" i="2"/>
  <c r="D39" i="2"/>
  <c r="C39" i="2"/>
  <c r="E39" i="2"/>
  <c r="E38" i="2"/>
  <c r="E36" i="2"/>
  <c r="E35" i="2"/>
  <c r="E34" i="2"/>
  <c r="D36" i="2"/>
  <c r="D34" i="2"/>
  <c r="E28" i="2"/>
  <c r="D35" i="2"/>
  <c r="D37" i="2"/>
  <c r="D38" i="2"/>
  <c r="D33" i="2"/>
  <c r="G34" i="2"/>
  <c r="G35" i="2"/>
  <c r="G36" i="2"/>
  <c r="G37" i="2"/>
  <c r="G38" i="2"/>
  <c r="G33" i="2"/>
  <c r="F38" i="2"/>
  <c r="C56" i="2" s="1"/>
  <c r="F37" i="2"/>
  <c r="C54" i="2" s="1"/>
  <c r="D54" i="2" s="1"/>
  <c r="F36" i="2"/>
  <c r="F35" i="2"/>
  <c r="F34" i="2"/>
  <c r="F33" i="2"/>
  <c r="C40" i="2"/>
  <c r="D28" i="2"/>
  <c r="C28" i="2"/>
  <c r="C55" i="2" l="1"/>
  <c r="C52" i="2"/>
  <c r="C51" i="2"/>
  <c r="C49" i="2"/>
  <c r="C48" i="2"/>
  <c r="C53" i="2"/>
  <c r="C50" i="2"/>
  <c r="H33" i="2"/>
  <c r="D40" i="2"/>
  <c r="G40" i="2"/>
  <c r="F40" i="2"/>
  <c r="F28" i="2"/>
  <c r="G28" i="2" s="1"/>
  <c r="C40" i="1" l="1"/>
  <c r="D55" i="2" l="1"/>
  <c r="D56" i="2"/>
  <c r="D53" i="2"/>
  <c r="D52" i="2"/>
  <c r="D51" i="2"/>
  <c r="D50" i="2"/>
  <c r="H35" i="2" l="1"/>
  <c r="F27" i="3" l="1"/>
  <c r="F26" i="3"/>
  <c r="E25" i="3" l="1"/>
  <c r="F25" i="3" s="1"/>
  <c r="D44" i="3"/>
  <c r="D43" i="3"/>
  <c r="D42" i="3"/>
  <c r="D41" i="3"/>
  <c r="C43" i="3"/>
  <c r="C41" i="3"/>
  <c r="C39" i="3"/>
  <c r="D39" i="3" s="1"/>
  <c r="C44" i="1"/>
  <c r="D44" i="1" s="1"/>
  <c r="C45" i="1"/>
  <c r="D45" i="1" s="1"/>
  <c r="C42" i="1"/>
  <c r="D42" i="1" s="1"/>
  <c r="C43" i="1"/>
  <c r="D43" i="1" s="1"/>
  <c r="D40" i="1"/>
  <c r="C41" i="1"/>
  <c r="D41" i="1" s="1"/>
  <c r="E22" i="1"/>
  <c r="E23" i="1"/>
  <c r="E24" i="1"/>
  <c r="E25" i="1"/>
  <c r="E26" i="1"/>
  <c r="E27" i="1"/>
  <c r="E28" i="1" l="1"/>
  <c r="F28" i="1" s="1"/>
  <c r="C38" i="3"/>
  <c r="D38" i="3" s="1"/>
  <c r="C36" i="3"/>
  <c r="C37" i="3"/>
  <c r="D37" i="3" s="1"/>
  <c r="C40" i="3"/>
  <c r="D40" i="3" s="1"/>
  <c r="C42" i="3"/>
  <c r="C44" i="3"/>
  <c r="D48" i="2" l="1"/>
  <c r="C45" i="3"/>
  <c r="D36" i="3"/>
  <c r="C46" i="3"/>
  <c r="Q38" i="2"/>
  <c r="N38" i="2"/>
  <c r="R38" i="2" s="1"/>
  <c r="Q37" i="2"/>
  <c r="N37" i="2"/>
  <c r="R37" i="2" s="1"/>
  <c r="Q36" i="2"/>
  <c r="N36" i="2"/>
  <c r="R36" i="2" s="1"/>
  <c r="Q35" i="2"/>
  <c r="N35" i="2"/>
  <c r="R35" i="2" s="1"/>
  <c r="Q34" i="2"/>
  <c r="N34" i="2"/>
  <c r="R34" i="2" s="1"/>
  <c r="Q33" i="2"/>
  <c r="N33" i="2"/>
  <c r="R33" i="2" s="1"/>
  <c r="H38" i="2"/>
  <c r="H37" i="2"/>
  <c r="H36" i="2"/>
  <c r="L27" i="3"/>
  <c r="M27" i="3" s="1"/>
  <c r="L26" i="3"/>
  <c r="M26" i="3" s="1"/>
  <c r="L25" i="3"/>
  <c r="M25" i="3" s="1"/>
  <c r="L24" i="3"/>
  <c r="M24" i="3" s="1"/>
  <c r="L23" i="3"/>
  <c r="M23" i="3" s="1"/>
  <c r="L22" i="3"/>
  <c r="M22" i="3" s="1"/>
  <c r="K28" i="1"/>
  <c r="L27" i="1"/>
  <c r="L26" i="1"/>
  <c r="L25" i="1"/>
  <c r="L24" i="1"/>
  <c r="L23" i="1"/>
  <c r="L22" i="1"/>
  <c r="L28" i="1" s="1"/>
  <c r="D45" i="3" l="1"/>
  <c r="G45" i="3" s="1"/>
  <c r="D46" i="3"/>
  <c r="G46" i="3" s="1"/>
  <c r="H39" i="2"/>
  <c r="H40" i="2"/>
  <c r="M28" i="1"/>
  <c r="E27" i="3"/>
  <c r="E26" i="3"/>
  <c r="E24" i="3"/>
  <c r="F24" i="3" s="1"/>
  <c r="E23" i="3"/>
  <c r="F23" i="3" s="1"/>
  <c r="E22" i="3"/>
  <c r="F22" i="3" s="1"/>
  <c r="E37" i="2"/>
  <c r="I34" i="2"/>
  <c r="E33" i="2"/>
  <c r="I33" i="2" s="1"/>
  <c r="I39" i="2" l="1"/>
  <c r="E40" i="2"/>
  <c r="D49" i="2"/>
  <c r="C58" i="2"/>
  <c r="C57" i="2"/>
  <c r="C39" i="1"/>
  <c r="D39" i="1" s="1"/>
  <c r="C37" i="1"/>
  <c r="C38" i="1"/>
  <c r="D38" i="1" s="1"/>
  <c r="D57" i="2" l="1"/>
  <c r="G57" i="2" s="1"/>
  <c r="D58" i="2"/>
  <c r="G58" i="2" s="1"/>
  <c r="D37" i="1"/>
  <c r="C46" i="1"/>
  <c r="C47" i="1"/>
  <c r="D47" i="1" l="1"/>
  <c r="G47" i="1" s="1"/>
  <c r="D46" i="1"/>
  <c r="G46" i="1" s="1"/>
</calcChain>
</file>

<file path=xl/sharedStrings.xml><?xml version="1.0" encoding="utf-8"?>
<sst xmlns="http://schemas.openxmlformats.org/spreadsheetml/2006/main" count="236" uniqueCount="89">
  <si>
    <t>2歳児室</t>
    <rPh sb="1" eb="3">
      <t>サイジ</t>
    </rPh>
    <rPh sb="3" eb="4">
      <t>シツ</t>
    </rPh>
    <phoneticPr fontId="1"/>
  </si>
  <si>
    <t>3歳児室</t>
    <rPh sb="1" eb="3">
      <t>サイジ</t>
    </rPh>
    <rPh sb="3" eb="4">
      <t>シツ</t>
    </rPh>
    <phoneticPr fontId="1"/>
  </si>
  <si>
    <t>4歳児室</t>
    <rPh sb="1" eb="3">
      <t>サイジ</t>
    </rPh>
    <rPh sb="3" eb="4">
      <t>シツ</t>
    </rPh>
    <phoneticPr fontId="1"/>
  </si>
  <si>
    <t>5歳児室</t>
    <rPh sb="1" eb="3">
      <t>サイジ</t>
    </rPh>
    <rPh sb="3" eb="4">
      <t>シツ</t>
    </rPh>
    <phoneticPr fontId="1"/>
  </si>
  <si>
    <t>内法面積</t>
    <rPh sb="0" eb="2">
      <t>ナイホウ</t>
    </rPh>
    <rPh sb="2" eb="4">
      <t>メンセキ</t>
    </rPh>
    <phoneticPr fontId="1"/>
  </si>
  <si>
    <t>定員</t>
    <rPh sb="0" eb="2">
      <t>テイイン</t>
    </rPh>
    <phoneticPr fontId="1"/>
  </si>
  <si>
    <t>定員に伴う必要面積</t>
    <rPh sb="0" eb="2">
      <t>テイイン</t>
    </rPh>
    <rPh sb="3" eb="4">
      <t>トモナ</t>
    </rPh>
    <rPh sb="5" eb="7">
      <t>ヒツヨウ</t>
    </rPh>
    <rPh sb="7" eb="9">
      <t>メンセキ</t>
    </rPh>
    <phoneticPr fontId="1"/>
  </si>
  <si>
    <t>一時預かり定員</t>
    <rPh sb="0" eb="2">
      <t>イチジ</t>
    </rPh>
    <rPh sb="2" eb="3">
      <t>アズ</t>
    </rPh>
    <rPh sb="5" eb="7">
      <t>テイイン</t>
    </rPh>
    <phoneticPr fontId="1"/>
  </si>
  <si>
    <t>一時預かり必要面積</t>
    <rPh sb="0" eb="2">
      <t>イチジ</t>
    </rPh>
    <rPh sb="2" eb="3">
      <t>アズ</t>
    </rPh>
    <rPh sb="5" eb="7">
      <t>ヒツヨウ</t>
    </rPh>
    <rPh sb="7" eb="9">
      <t>メンセキ</t>
    </rPh>
    <phoneticPr fontId="1"/>
  </si>
  <si>
    <t>判定</t>
    <rPh sb="0" eb="2">
      <t>ハンテイ</t>
    </rPh>
    <phoneticPr fontId="1"/>
  </si>
  <si>
    <t>区分</t>
    <rPh sb="0" eb="2">
      <t>クブン</t>
    </rPh>
    <phoneticPr fontId="1"/>
  </si>
  <si>
    <t>人</t>
    <rPh sb="0" eb="1">
      <t>ニン</t>
    </rPh>
    <phoneticPr fontId="1"/>
  </si>
  <si>
    <t>必要保育士数</t>
    <rPh sb="0" eb="2">
      <t>ヒツヨウ</t>
    </rPh>
    <rPh sb="2" eb="6">
      <t>ホイクシスウ</t>
    </rPh>
    <phoneticPr fontId="1"/>
  </si>
  <si>
    <t>乳児室（0歳）</t>
    <rPh sb="0" eb="2">
      <t>ニュウジ</t>
    </rPh>
    <rPh sb="2" eb="3">
      <t>シツ</t>
    </rPh>
    <rPh sb="5" eb="6">
      <t>サイ</t>
    </rPh>
    <phoneticPr fontId="1"/>
  </si>
  <si>
    <t>ほふく室（1歳）</t>
    <rPh sb="3" eb="4">
      <t>シツ</t>
    </rPh>
    <rPh sb="6" eb="7">
      <t>サイ</t>
    </rPh>
    <phoneticPr fontId="1"/>
  </si>
  <si>
    <t>0歳児</t>
    <rPh sb="1" eb="2">
      <t>サイ</t>
    </rPh>
    <rPh sb="2" eb="3">
      <t>ジ</t>
    </rPh>
    <phoneticPr fontId="1"/>
  </si>
  <si>
    <t>1歳児</t>
    <rPh sb="1" eb="3">
      <t>サイジ</t>
    </rPh>
    <phoneticPr fontId="1"/>
  </si>
  <si>
    <t>2歳児</t>
    <rPh sb="1" eb="2">
      <t>サイ</t>
    </rPh>
    <rPh sb="2" eb="3">
      <t>ジ</t>
    </rPh>
    <phoneticPr fontId="1"/>
  </si>
  <si>
    <t>3歳児</t>
    <rPh sb="1" eb="3">
      <t>サイジ</t>
    </rPh>
    <phoneticPr fontId="1"/>
  </si>
  <si>
    <t>4歳児</t>
    <rPh sb="1" eb="2">
      <t>サイ</t>
    </rPh>
    <rPh sb="2" eb="3">
      <t>ジ</t>
    </rPh>
    <phoneticPr fontId="1"/>
  </si>
  <si>
    <t>5歳児</t>
    <rPh sb="1" eb="3">
      <t>サイジ</t>
    </rPh>
    <phoneticPr fontId="1"/>
  </si>
  <si>
    <t>合計</t>
    <rPh sb="0" eb="2">
      <t>ゴウケイ</t>
    </rPh>
    <phoneticPr fontId="1"/>
  </si>
  <si>
    <t>適・不適の別</t>
    <rPh sb="0" eb="1">
      <t>テキ</t>
    </rPh>
    <rPh sb="2" eb="4">
      <t>フテキ</t>
    </rPh>
    <rPh sb="5" eb="6">
      <t>ベツ</t>
    </rPh>
    <phoneticPr fontId="1"/>
  </si>
  <si>
    <t>一時預かり事業チェックリスト</t>
    <rPh sb="0" eb="2">
      <t>イチジ</t>
    </rPh>
    <rPh sb="2" eb="3">
      <t>アズ</t>
    </rPh>
    <rPh sb="5" eb="7">
      <t>ジギョウ</t>
    </rPh>
    <phoneticPr fontId="1"/>
  </si>
  <si>
    <t>の欄に記入のこと</t>
    <rPh sb="1" eb="2">
      <t>ラン</t>
    </rPh>
    <rPh sb="3" eb="5">
      <t>キニュウ</t>
    </rPh>
    <phoneticPr fontId="1"/>
  </si>
  <si>
    <t>１　申達書の作成</t>
    <rPh sb="2" eb="5">
      <t>シンタツショ</t>
    </rPh>
    <rPh sb="6" eb="8">
      <t>サクセイ</t>
    </rPh>
    <phoneticPr fontId="1"/>
  </si>
  <si>
    <t>（○を記入）</t>
    <rPh sb="3" eb="5">
      <t>キニュウ</t>
    </rPh>
    <phoneticPr fontId="1"/>
  </si>
  <si>
    <t>２　開始届各欄の正誤チェック</t>
    <rPh sb="2" eb="5">
      <t>カイシトドケ</t>
    </rPh>
    <rPh sb="5" eb="7">
      <t>カクラン</t>
    </rPh>
    <rPh sb="8" eb="10">
      <t>セイゴ</t>
    </rPh>
    <phoneticPr fontId="1"/>
  </si>
  <si>
    <t>３　収支予算書の正誤チェック</t>
    <rPh sb="2" eb="4">
      <t>シュウシ</t>
    </rPh>
    <rPh sb="4" eb="7">
      <t>ヨサンショ</t>
    </rPh>
    <rPh sb="8" eb="10">
      <t>セイゴ</t>
    </rPh>
    <phoneticPr fontId="1"/>
  </si>
  <si>
    <t>４　事業計画書（様式任意）の添付</t>
    <rPh sb="2" eb="4">
      <t>ジギョウ</t>
    </rPh>
    <rPh sb="4" eb="7">
      <t>ケイカクショ</t>
    </rPh>
    <rPh sb="8" eb="10">
      <t>ヨウシキ</t>
    </rPh>
    <rPh sb="10" eb="12">
      <t>ニンイ</t>
    </rPh>
    <rPh sb="14" eb="16">
      <t>テンプ</t>
    </rPh>
    <phoneticPr fontId="1"/>
  </si>
  <si>
    <t>　（事業目的、事業内容、時間、料金など）</t>
    <rPh sb="2" eb="4">
      <t>ジギョウ</t>
    </rPh>
    <rPh sb="4" eb="6">
      <t>モクテキ</t>
    </rPh>
    <rPh sb="7" eb="9">
      <t>ジギョウ</t>
    </rPh>
    <rPh sb="9" eb="11">
      <t>ナイヨウ</t>
    </rPh>
    <rPh sb="12" eb="14">
      <t>ジカン</t>
    </rPh>
    <rPh sb="15" eb="17">
      <t>リョウキン</t>
    </rPh>
    <phoneticPr fontId="1"/>
  </si>
  <si>
    <t>５　定款等や職員履歴書の添付</t>
    <rPh sb="2" eb="4">
      <t>テイカン</t>
    </rPh>
    <rPh sb="4" eb="5">
      <t>トウ</t>
    </rPh>
    <rPh sb="6" eb="8">
      <t>ショクイン</t>
    </rPh>
    <rPh sb="8" eb="11">
      <t>リレキショ</t>
    </rPh>
    <rPh sb="12" eb="14">
      <t>テンプ</t>
    </rPh>
    <phoneticPr fontId="1"/>
  </si>
  <si>
    <t>６　図面に実施箇所を記入及び内法面積の明示</t>
    <rPh sb="2" eb="4">
      <t>ズメン</t>
    </rPh>
    <rPh sb="5" eb="7">
      <t>ジッシ</t>
    </rPh>
    <rPh sb="7" eb="9">
      <t>カショ</t>
    </rPh>
    <rPh sb="10" eb="12">
      <t>キニュウ</t>
    </rPh>
    <rPh sb="12" eb="13">
      <t>オヨ</t>
    </rPh>
    <rPh sb="14" eb="16">
      <t>ナイホウ</t>
    </rPh>
    <rPh sb="16" eb="18">
      <t>メンセキ</t>
    </rPh>
    <rPh sb="19" eb="21">
      <t>メイジ</t>
    </rPh>
    <phoneticPr fontId="1"/>
  </si>
  <si>
    <t>７　面積要件</t>
    <rPh sb="2" eb="4">
      <t>メンセキ</t>
    </rPh>
    <rPh sb="4" eb="6">
      <t>ヨウケン</t>
    </rPh>
    <phoneticPr fontId="1"/>
  </si>
  <si>
    <t>８　保育士数要件</t>
    <rPh sb="2" eb="5">
      <t>ホイクシ</t>
    </rPh>
    <rPh sb="5" eb="6">
      <t>スウ</t>
    </rPh>
    <rPh sb="6" eb="8">
      <t>ヨウケン</t>
    </rPh>
    <phoneticPr fontId="1"/>
  </si>
  <si>
    <t>市町名：</t>
    <rPh sb="0" eb="3">
      <t>シチョウメイ</t>
    </rPh>
    <phoneticPr fontId="1"/>
  </si>
  <si>
    <t>担当者名：</t>
    <rPh sb="0" eb="4">
      <t>タントウシャメイ</t>
    </rPh>
    <phoneticPr fontId="1"/>
  </si>
  <si>
    <t>所属名：</t>
    <rPh sb="0" eb="2">
      <t>ショゾク</t>
    </rPh>
    <rPh sb="2" eb="3">
      <t>メイ</t>
    </rPh>
    <phoneticPr fontId="1"/>
  </si>
  <si>
    <t>施設名称</t>
    <rPh sb="0" eb="2">
      <t>シセツ</t>
    </rPh>
    <rPh sb="2" eb="4">
      <t>メイショウ</t>
    </rPh>
    <phoneticPr fontId="1"/>
  </si>
  <si>
    <t>※施設毎に作成のこと</t>
    <rPh sb="1" eb="3">
      <t>シセツ</t>
    </rPh>
    <rPh sb="3" eb="4">
      <t>ゴト</t>
    </rPh>
    <rPh sb="5" eb="7">
      <t>サクセイ</t>
    </rPh>
    <phoneticPr fontId="1"/>
  </si>
  <si>
    <t>一時預かり保育室</t>
    <rPh sb="0" eb="2">
      <t>イチジ</t>
    </rPh>
    <rPh sb="2" eb="3">
      <t>アズ</t>
    </rPh>
    <rPh sb="5" eb="8">
      <t>ホイクシツ</t>
    </rPh>
    <phoneticPr fontId="1"/>
  </si>
  <si>
    <t>（記載例）</t>
    <rPh sb="1" eb="4">
      <t>キサイレイ</t>
    </rPh>
    <phoneticPr fontId="1"/>
  </si>
  <si>
    <t>利用児童数</t>
    <rPh sb="0" eb="2">
      <t>リヨウ</t>
    </rPh>
    <rPh sb="2" eb="5">
      <t>ジドウスウ</t>
    </rPh>
    <phoneticPr fontId="1"/>
  </si>
  <si>
    <t>利用児度数・一時預かり定員に伴う必要面積</t>
    <rPh sb="0" eb="2">
      <t>リヨウ</t>
    </rPh>
    <rPh sb="2" eb="3">
      <t>ジ</t>
    </rPh>
    <rPh sb="3" eb="5">
      <t>ドスウ</t>
    </rPh>
    <rPh sb="6" eb="8">
      <t>イチジ</t>
    </rPh>
    <rPh sb="8" eb="9">
      <t>アズ</t>
    </rPh>
    <rPh sb="11" eb="13">
      <t>テイイン</t>
    </rPh>
    <rPh sb="14" eb="15">
      <t>トモナ</t>
    </rPh>
    <rPh sb="16" eb="18">
      <t>ヒツヨウ</t>
    </rPh>
    <rPh sb="18" eb="20">
      <t>メンセキ</t>
    </rPh>
    <phoneticPr fontId="1"/>
  </si>
  <si>
    <t>乳児（0歳）</t>
    <rPh sb="0" eb="2">
      <t>ニュウジ</t>
    </rPh>
    <rPh sb="4" eb="5">
      <t>サイ</t>
    </rPh>
    <phoneticPr fontId="1"/>
  </si>
  <si>
    <t>ほふく（1歳）</t>
    <rPh sb="5" eb="6">
      <t>サイ</t>
    </rPh>
    <phoneticPr fontId="1"/>
  </si>
  <si>
    <t>2歳児</t>
    <rPh sb="1" eb="3">
      <t>サイジ</t>
    </rPh>
    <phoneticPr fontId="1"/>
  </si>
  <si>
    <t>4歳児</t>
    <rPh sb="1" eb="3">
      <t>サイジ</t>
    </rPh>
    <phoneticPr fontId="1"/>
  </si>
  <si>
    <t>（一般型）</t>
    <rPh sb="1" eb="4">
      <t>イッパンガタ</t>
    </rPh>
    <phoneticPr fontId="1"/>
  </si>
  <si>
    <t>（幼稚園型）</t>
    <rPh sb="1" eb="4">
      <t>ヨウチエン</t>
    </rPh>
    <rPh sb="4" eb="5">
      <t>カタ</t>
    </rPh>
    <phoneticPr fontId="1"/>
  </si>
  <si>
    <t>（余裕活用型）</t>
    <rPh sb="1" eb="3">
      <t>ヨユウ</t>
    </rPh>
    <rPh sb="3" eb="5">
      <t>カツヨウ</t>
    </rPh>
    <rPh sb="5" eb="6">
      <t>カタ</t>
    </rPh>
    <phoneticPr fontId="1"/>
  </si>
  <si>
    <t>一時預かり事業で配置する保育従事者（保育士を含む）の人数</t>
    <rPh sb="0" eb="2">
      <t>イチジ</t>
    </rPh>
    <rPh sb="2" eb="3">
      <t>アズ</t>
    </rPh>
    <rPh sb="5" eb="7">
      <t>ジギョウ</t>
    </rPh>
    <rPh sb="8" eb="10">
      <t>ハイチ</t>
    </rPh>
    <rPh sb="12" eb="14">
      <t>ホイク</t>
    </rPh>
    <rPh sb="14" eb="17">
      <t>ジュウジシャ</t>
    </rPh>
    <rPh sb="18" eb="21">
      <t>ホイクシ</t>
    </rPh>
    <rPh sb="22" eb="23">
      <t>フク</t>
    </rPh>
    <rPh sb="26" eb="28">
      <t>ニンズウ</t>
    </rPh>
    <phoneticPr fontId="1"/>
  </si>
  <si>
    <t>①</t>
    <phoneticPr fontId="1"/>
  </si>
  <si>
    <t>②</t>
    <phoneticPr fontId="1"/>
  </si>
  <si>
    <t>①のうち保育士の人数</t>
    <rPh sb="4" eb="7">
      <t>ホイクシ</t>
    </rPh>
    <rPh sb="8" eb="10">
      <t>ニンズウ</t>
    </rPh>
    <phoneticPr fontId="1"/>
  </si>
  <si>
    <t>必要保育従事者数</t>
    <rPh sb="0" eb="2">
      <t>ヒツヨウ</t>
    </rPh>
    <rPh sb="2" eb="4">
      <t>ホイク</t>
    </rPh>
    <rPh sb="4" eb="7">
      <t>ジュウジシャ</t>
    </rPh>
    <rPh sb="7" eb="8">
      <t>カズ</t>
    </rPh>
    <phoneticPr fontId="1"/>
  </si>
  <si>
    <t>※保育従事者の1/2以上は保育士</t>
    <rPh sb="1" eb="3">
      <t>ホイク</t>
    </rPh>
    <rPh sb="3" eb="6">
      <t>ジュウジシャ</t>
    </rPh>
    <rPh sb="10" eb="12">
      <t>イジョウ</t>
    </rPh>
    <rPh sb="13" eb="16">
      <t>ホイクシ</t>
    </rPh>
    <phoneticPr fontId="1"/>
  </si>
  <si>
    <t>（記載例１）年齢ごとに定員を定めている場合</t>
    <rPh sb="1" eb="4">
      <t>キサイレイ</t>
    </rPh>
    <rPh sb="6" eb="8">
      <t>ネンレイ</t>
    </rPh>
    <rPh sb="11" eb="13">
      <t>テイイン</t>
    </rPh>
    <rPh sb="14" eb="15">
      <t>サダ</t>
    </rPh>
    <rPh sb="19" eb="21">
      <t>バアイ</t>
    </rPh>
    <phoneticPr fontId="1"/>
  </si>
  <si>
    <t>※年齢ごとの定員を定めていない場合は、想定される数をご記入ください。</t>
    <rPh sb="1" eb="3">
      <t>ネンレイ</t>
    </rPh>
    <rPh sb="6" eb="8">
      <t>テイイン</t>
    </rPh>
    <rPh sb="9" eb="10">
      <t>サダ</t>
    </rPh>
    <rPh sb="15" eb="17">
      <t>バアイ</t>
    </rPh>
    <rPh sb="19" eb="21">
      <t>ソウテイ</t>
    </rPh>
    <rPh sb="24" eb="25">
      <t>カズ</t>
    </rPh>
    <rPh sb="27" eb="29">
      <t>キニュウ</t>
    </rPh>
    <phoneticPr fontId="1"/>
  </si>
  <si>
    <t>※年齢ごとの定員を定めていない場合は、想定される数をご記入ください。</t>
    <phoneticPr fontId="1"/>
  </si>
  <si>
    <t>※年齢ごとの定員を定めていない場合は、想定される数をご記入ください。</t>
    <phoneticPr fontId="1"/>
  </si>
  <si>
    <t>（3歳児）</t>
    <rPh sb="2" eb="4">
      <t>サイジ</t>
    </rPh>
    <phoneticPr fontId="1"/>
  </si>
  <si>
    <t>（4歳児）</t>
    <rPh sb="2" eb="3">
      <t>サイ</t>
    </rPh>
    <rPh sb="3" eb="4">
      <t>ジ</t>
    </rPh>
    <phoneticPr fontId="1"/>
  </si>
  <si>
    <t>（5歳児）</t>
    <rPh sb="2" eb="4">
      <t>サイジ</t>
    </rPh>
    <phoneticPr fontId="1"/>
  </si>
  <si>
    <t>（合計）</t>
    <rPh sb="1" eb="3">
      <t>ゴウケイ</t>
    </rPh>
    <phoneticPr fontId="1"/>
  </si>
  <si>
    <t>（適・不適の別）</t>
    <rPh sb="1" eb="2">
      <t>テキ</t>
    </rPh>
    <rPh sb="3" eb="5">
      <t>フテキ</t>
    </rPh>
    <rPh sb="6" eb="7">
      <t>ベツ</t>
    </rPh>
    <phoneticPr fontId="1"/>
  </si>
  <si>
    <t>※３～５歳児については、保育士及び保育従事者の配置の状況に鑑み保育の提供に支障を及ぼす恐れがあるときは（　）内の基準が効力を有する旨の経過措置が置かれている。（当分の間）</t>
    <rPh sb="4" eb="5">
      <t>サイ</t>
    </rPh>
    <rPh sb="5" eb="6">
      <t>ジ</t>
    </rPh>
    <rPh sb="12" eb="15">
      <t>ホイクシ</t>
    </rPh>
    <rPh sb="15" eb="16">
      <t>オヨ</t>
    </rPh>
    <rPh sb="17" eb="22">
      <t>ホイクジュウジシャ</t>
    </rPh>
    <rPh sb="23" eb="25">
      <t>ハイチ</t>
    </rPh>
    <rPh sb="26" eb="28">
      <t>ジョウキョウ</t>
    </rPh>
    <rPh sb="29" eb="30">
      <t>カンガ</t>
    </rPh>
    <rPh sb="31" eb="33">
      <t>ホイク</t>
    </rPh>
    <rPh sb="34" eb="36">
      <t>テイキョウ</t>
    </rPh>
    <rPh sb="37" eb="39">
      <t>シショウ</t>
    </rPh>
    <rPh sb="40" eb="41">
      <t>オヨ</t>
    </rPh>
    <rPh sb="43" eb="44">
      <t>オソ</t>
    </rPh>
    <rPh sb="54" eb="55">
      <t>ナイ</t>
    </rPh>
    <rPh sb="56" eb="58">
      <t>キジュン</t>
    </rPh>
    <rPh sb="59" eb="61">
      <t>コウリョク</t>
    </rPh>
    <rPh sb="62" eb="63">
      <t>ユウ</t>
    </rPh>
    <rPh sb="65" eb="66">
      <t>ムネ</t>
    </rPh>
    <rPh sb="67" eb="71">
      <t>ケイカソチ</t>
    </rPh>
    <rPh sb="72" eb="73">
      <t>オ</t>
    </rPh>
    <rPh sb="80" eb="82">
      <t>トウブン</t>
    </rPh>
    <rPh sb="83" eb="84">
      <t>アイダ</t>
    </rPh>
    <phoneticPr fontId="1"/>
  </si>
  <si>
    <t>※保育従事者の1/2以上は保育士又は幼稚園教諭普通免許状所有者</t>
    <rPh sb="1" eb="3">
      <t>ホイク</t>
    </rPh>
    <rPh sb="3" eb="6">
      <t>ジュウジシャ</t>
    </rPh>
    <rPh sb="10" eb="12">
      <t>イジョウ</t>
    </rPh>
    <rPh sb="13" eb="16">
      <t>ホイクシ</t>
    </rPh>
    <rPh sb="16" eb="17">
      <t>マタ</t>
    </rPh>
    <rPh sb="18" eb="21">
      <t>ヨウチエン</t>
    </rPh>
    <rPh sb="21" eb="23">
      <t>キョウユ</t>
    </rPh>
    <rPh sb="23" eb="25">
      <t>フツウ</t>
    </rPh>
    <rPh sb="25" eb="28">
      <t>メンキョジョウ</t>
    </rPh>
    <rPh sb="28" eb="31">
      <t>ショユウシャ</t>
    </rPh>
    <phoneticPr fontId="1"/>
  </si>
  <si>
    <t>利用児童数・一時預かり定員に伴う必要面積</t>
    <rPh sb="0" eb="2">
      <t>リヨウ</t>
    </rPh>
    <rPh sb="2" eb="4">
      <t>ジドウ</t>
    </rPh>
    <rPh sb="4" eb="5">
      <t>スウ</t>
    </rPh>
    <rPh sb="6" eb="8">
      <t>イチジ</t>
    </rPh>
    <rPh sb="8" eb="9">
      <t>アズ</t>
    </rPh>
    <rPh sb="11" eb="13">
      <t>テイイン</t>
    </rPh>
    <rPh sb="14" eb="15">
      <t>トモナ</t>
    </rPh>
    <rPh sb="16" eb="18">
      <t>ヒツヨウ</t>
    </rPh>
    <rPh sb="18" eb="20">
      <t>メンセキ</t>
    </rPh>
    <phoneticPr fontId="1"/>
  </si>
  <si>
    <t>※３～５歳児については、保育士及び保育従事者の配置の状況に鑑み保育の提供に支障を及ぼす恐れがあるときは（　）内の基準が効力を有する旨の経過措置が置かれている。（当分の間）</t>
    <phoneticPr fontId="1"/>
  </si>
  <si>
    <t>①のうち保育士又は幼稚園教諭普通免許状所有者の人数</t>
    <rPh sb="4" eb="7">
      <t>ホイクシ</t>
    </rPh>
    <rPh sb="7" eb="8">
      <t>マタ</t>
    </rPh>
    <rPh sb="9" eb="12">
      <t>ヨウチエン</t>
    </rPh>
    <rPh sb="12" eb="14">
      <t>キョウユ</t>
    </rPh>
    <rPh sb="14" eb="16">
      <t>フツウ</t>
    </rPh>
    <rPh sb="16" eb="19">
      <t>メンキョジョウ</t>
    </rPh>
    <rPh sb="19" eb="22">
      <t>ショユウシャ</t>
    </rPh>
    <rPh sb="23" eb="25">
      <t>ニンズウ</t>
    </rPh>
    <phoneticPr fontId="1"/>
  </si>
  <si>
    <t>７　定員要件</t>
    <rPh sb="2" eb="4">
      <t>テイイン</t>
    </rPh>
    <rPh sb="4" eb="6">
      <t>ヨウケン</t>
    </rPh>
    <phoneticPr fontId="1"/>
  </si>
  <si>
    <t>利用定員</t>
    <rPh sb="0" eb="2">
      <t>リヨウ</t>
    </rPh>
    <rPh sb="2" eb="4">
      <t>テイイン</t>
    </rPh>
    <phoneticPr fontId="1"/>
  </si>
  <si>
    <t>利用児童数</t>
    <rPh sb="0" eb="2">
      <t>リヨウ</t>
    </rPh>
    <rPh sb="2" eb="4">
      <t>ジドウ</t>
    </rPh>
    <rPh sb="4" eb="5">
      <t>スウ</t>
    </rPh>
    <phoneticPr fontId="1"/>
  </si>
  <si>
    <t>一時預かりの
最大定員</t>
    <rPh sb="0" eb="2">
      <t>イチジ</t>
    </rPh>
    <rPh sb="2" eb="3">
      <t>アズ</t>
    </rPh>
    <rPh sb="7" eb="9">
      <t>サイダイ</t>
    </rPh>
    <rPh sb="9" eb="11">
      <t>テイイン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</si>
  <si>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</si>
  <si>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</si>
  <si>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</si>
  <si>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</si>
  <si>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</si>
  <si>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</si>
  <si>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８　面積要件</t>
    <rPh sb="2" eb="4">
      <t>メンセキ</t>
    </rPh>
    <rPh sb="4" eb="6">
      <t>ヨウケン</t>
    </rPh>
    <phoneticPr fontId="1"/>
  </si>
  <si>
    <t>９　保育士数要件</t>
    <rPh sb="2" eb="5">
      <t>ホイクシ</t>
    </rPh>
    <rPh sb="5" eb="6">
      <t>スウ</t>
    </rPh>
    <rPh sb="6" eb="8">
      <t>ヨウケン</t>
    </rPh>
    <phoneticPr fontId="1"/>
  </si>
  <si>
    <t>利用児童及び一時預かり定員</t>
    <rPh sb="0" eb="4">
      <t>リヨウジドウ</t>
    </rPh>
    <rPh sb="4" eb="5">
      <t>オヨ</t>
    </rPh>
    <rPh sb="6" eb="9">
      <t>イチジアズ</t>
    </rPh>
    <rPh sb="11" eb="13">
      <t>テイイン</t>
    </rPh>
    <phoneticPr fontId="1"/>
  </si>
  <si>
    <t>3歳児室（②）</t>
    <rPh sb="1" eb="3">
      <t>サイジ</t>
    </rPh>
    <rPh sb="3" eb="4">
      <t>シツ</t>
    </rPh>
    <phoneticPr fontId="1"/>
  </si>
  <si>
    <t>4歳児室（③）</t>
    <rPh sb="1" eb="3">
      <t>サイジ</t>
    </rPh>
    <rPh sb="3" eb="4">
      <t>シツ</t>
    </rPh>
    <phoneticPr fontId="1"/>
  </si>
  <si>
    <t>5歳児室（④）</t>
    <rPh sb="1" eb="3">
      <t>サイジ</t>
    </rPh>
    <rPh sb="3" eb="4">
      <t>シツ</t>
    </rPh>
    <phoneticPr fontId="1"/>
  </si>
  <si>
    <t>保育室（①～④）</t>
    <rPh sb="0" eb="3">
      <t>ホイクシツ</t>
    </rPh>
    <phoneticPr fontId="1"/>
  </si>
  <si>
    <t>2歳児室（①）</t>
    <rPh sb="1" eb="3">
      <t>サイジ</t>
    </rPh>
    <rPh sb="3" eb="4">
      <t>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</si>
</sst>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_ "/>
  </numFmts>
  <fonts count="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theme="0"/>
        <bgColor indexed="64"/>
      </patternFill>
    </fill>
    <fill>
      <patternFill patternType="solid">
        <fgColor rgb="FFB7DEE8"/>
        <bgColor indexed="64"/>
      </patternFill>
    </fill>
  </fills>
  <borders count="48">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left style="thin">
        <color auto="1"/>
      </left>
      <right/>
      <top style="medium">
        <color auto="1"/>
      </top>
      <bottom style="thin">
        <color auto="1"/>
      </bottom>
      <diagonal/>
    </border>
    <border>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hair">
        <color indexed="64"/>
      </bottom>
      <diagonal/>
    </border>
    <border>
      <left style="medium">
        <color auto="1"/>
      </left>
      <right style="thin">
        <color auto="1"/>
      </right>
      <top/>
      <bottom style="thin">
        <color auto="1"/>
      </bottom>
      <diagonal/>
    </border>
    <border>
      <left style="thin">
        <color auto="1"/>
      </left>
      <right style="thin">
        <color auto="1"/>
      </right>
      <top style="hair">
        <color indexed="64"/>
      </top>
      <bottom style="thin">
        <color auto="1"/>
      </bottom>
      <diagonal/>
    </border>
    <border>
      <left style="thin">
        <color auto="1"/>
      </left>
      <right style="medium">
        <color auto="1"/>
      </right>
      <top style="hair">
        <color indexed="64"/>
      </top>
      <bottom style="thin">
        <color auto="1"/>
      </bottom>
      <diagonal/>
    </border>
    <border>
      <left style="medium">
        <color auto="1"/>
      </left>
      <right style="thin">
        <color auto="1"/>
      </right>
      <top style="hair">
        <color indexed="64"/>
      </top>
      <bottom style="medium">
        <color auto="1"/>
      </bottom>
      <diagonal/>
    </border>
    <border>
      <left style="thin">
        <color auto="1"/>
      </left>
      <right style="thin">
        <color auto="1"/>
      </right>
      <top style="hair">
        <color indexed="64"/>
      </top>
      <bottom style="medium">
        <color auto="1"/>
      </bottom>
      <diagonal/>
    </border>
    <border>
      <left style="thin">
        <color auto="1"/>
      </left>
      <right style="medium">
        <color auto="1"/>
      </right>
      <top style="hair">
        <color indexed="64"/>
      </top>
      <bottom style="medium">
        <color auto="1"/>
      </bottom>
      <diagonal/>
    </border>
    <border>
      <left style="thin">
        <color auto="1"/>
      </left>
      <right style="thin">
        <color auto="1"/>
      </right>
      <top style="medium">
        <color auto="1"/>
      </top>
      <bottom style="hair">
        <color indexed="64"/>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medium">
        <color auto="1"/>
      </right>
      <top/>
      <bottom/>
      <diagonal/>
    </border>
    <border>
      <left style="thin">
        <color auto="1"/>
      </left>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auto="1"/>
      </right>
      <top style="medium">
        <color indexed="64"/>
      </top>
      <bottom style="medium">
        <color auto="1"/>
      </bottom>
      <diagonal/>
    </border>
    <border>
      <left style="thin">
        <color auto="1"/>
      </left>
      <right style="thin">
        <color indexed="64"/>
      </right>
      <top style="medium">
        <color indexed="64"/>
      </top>
      <bottom style="medium">
        <color indexed="64"/>
      </bottom>
      <diagonal/>
    </border>
    <border diagonalUp="1">
      <left style="thin">
        <color auto="1"/>
      </left>
      <right style="medium">
        <color auto="1"/>
      </right>
      <top style="medium">
        <color indexed="64"/>
      </top>
      <bottom style="medium">
        <color indexed="64"/>
      </bottom>
      <diagonal style="thin">
        <color auto="1"/>
      </diagonal>
    </border>
    <border diagonalUp="1">
      <left style="thin">
        <color auto="1"/>
      </left>
      <right style="thin">
        <color auto="1"/>
      </right>
      <top style="thin">
        <color auto="1"/>
      </top>
      <bottom style="medium">
        <color indexed="64"/>
      </bottom>
      <diagonal style="thin">
        <color auto="1"/>
      </diagonal>
    </border>
    <border>
      <left style="thin">
        <color auto="1"/>
      </left>
      <right style="medium">
        <color auto="1"/>
      </right>
      <top style="medium">
        <color indexed="64"/>
      </top>
      <bottom style="medium">
        <color auto="1"/>
      </bottom>
      <diagonal/>
    </border>
    <border diagonalUp="1">
      <left style="thin">
        <color auto="1"/>
      </left>
      <right style="medium">
        <color auto="1"/>
      </right>
      <top style="thin">
        <color auto="1"/>
      </top>
      <bottom/>
      <diagonal style="thin">
        <color auto="1"/>
      </diagonal>
    </border>
  </borders>
  <cellStyleXfs count="1">
    <xf numFmtId="0" fontId="0" fillId="0" borderId="0">
      <alignment vertical="center"/>
    </xf>
  </cellStyleXfs>
  <cellXfs count="104">
    <xf numFmtId="0" fontId="0" fillId="0" borderId="0" xfId="0">
      <alignment vertical="center"/>
    </xf>
    <xf numFmtId="0" fontId="0" fillId="0" borderId="5" xfId="0" applyBorder="1">
      <alignment vertical="center"/>
    </xf>
    <xf numFmtId="176" fontId="0" fillId="0" borderId="6" xfId="0" applyNumberFormat="1" applyBorder="1">
      <alignment vertical="center"/>
    </xf>
    <xf numFmtId="177" fontId="0" fillId="0" borderId="6" xfId="0" applyNumberFormat="1" applyBorder="1">
      <alignment vertical="center"/>
    </xf>
    <xf numFmtId="0" fontId="0" fillId="0" borderId="8" xfId="0" applyBorder="1">
      <alignment vertical="center"/>
    </xf>
    <xf numFmtId="176" fontId="0" fillId="0" borderId="9" xfId="0" applyNumberFormat="1" applyBorder="1">
      <alignment vertical="center"/>
    </xf>
    <xf numFmtId="177" fontId="0" fillId="0" borderId="9" xfId="0" applyNumberFormat="1" applyBorder="1">
      <alignment vertical="center"/>
    </xf>
    <xf numFmtId="0" fontId="0" fillId="2" borderId="4" xfId="0" applyFill="1" applyBorder="1" applyAlignment="1">
      <alignment horizontal="center" vertical="center" wrapText="1"/>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2" borderId="1" xfId="0" applyFill="1" applyBorder="1" applyAlignment="1">
      <alignment horizontal="center" vertical="center"/>
    </xf>
    <xf numFmtId="0" fontId="2" fillId="0" borderId="0" xfId="0" applyFont="1">
      <alignment vertical="center"/>
    </xf>
    <xf numFmtId="0" fontId="0" fillId="3" borderId="0" xfId="0" applyFill="1">
      <alignment vertical="center"/>
    </xf>
    <xf numFmtId="176" fontId="0" fillId="3" borderId="6" xfId="0" applyNumberFormat="1" applyFill="1" applyBorder="1" applyProtection="1">
      <alignment vertical="center"/>
      <protection locked="0"/>
    </xf>
    <xf numFmtId="177" fontId="0" fillId="3" borderId="6" xfId="0" applyNumberFormat="1" applyFill="1" applyBorder="1" applyProtection="1">
      <alignment vertical="center"/>
      <protection locked="0"/>
    </xf>
    <xf numFmtId="176" fontId="0" fillId="3" borderId="9" xfId="0" applyNumberFormat="1" applyFill="1" applyBorder="1" applyProtection="1">
      <alignment vertical="center"/>
      <protection locked="0"/>
    </xf>
    <xf numFmtId="177" fontId="0" fillId="3" borderId="9" xfId="0" applyNumberFormat="1" applyFill="1" applyBorder="1" applyProtection="1">
      <alignment vertical="center"/>
      <protection locked="0"/>
    </xf>
    <xf numFmtId="0" fontId="0" fillId="3" borderId="1" xfId="0" applyFill="1" applyBorder="1" applyProtection="1">
      <alignment vertical="center"/>
      <protection locked="0"/>
    </xf>
    <xf numFmtId="0" fontId="0" fillId="3" borderId="1" xfId="0" applyFill="1" applyBorder="1">
      <alignment vertical="center"/>
    </xf>
    <xf numFmtId="0" fontId="0" fillId="0" borderId="0" xfId="0" applyAlignment="1">
      <alignment horizontal="center" vertical="center"/>
    </xf>
    <xf numFmtId="176" fontId="0" fillId="3" borderId="16" xfId="0" applyNumberFormat="1" applyFill="1" applyBorder="1" applyProtection="1">
      <alignment vertical="center"/>
      <protection locked="0"/>
    </xf>
    <xf numFmtId="0" fontId="0" fillId="2" borderId="17" xfId="0" applyFill="1" applyBorder="1" applyAlignment="1">
      <alignment horizontal="center" vertical="center"/>
    </xf>
    <xf numFmtId="0" fontId="0" fillId="0" borderId="18" xfId="0" applyBorder="1" applyAlignment="1">
      <alignment horizontal="center" vertical="center" wrapText="1"/>
    </xf>
    <xf numFmtId="0" fontId="0" fillId="0" borderId="8" xfId="0" applyBorder="1" applyAlignment="1">
      <alignment vertical="center" shrinkToFit="1"/>
    </xf>
    <xf numFmtId="0" fontId="0" fillId="5" borderId="0" xfId="0" applyFill="1">
      <alignment vertical="center"/>
    </xf>
    <xf numFmtId="0" fontId="0" fillId="5" borderId="12" xfId="0" applyFill="1" applyBorder="1" applyProtection="1">
      <alignment vertical="center"/>
      <protection locked="0"/>
    </xf>
    <xf numFmtId="0" fontId="0" fillId="5" borderId="0" xfId="0" applyFill="1" applyProtection="1">
      <alignment vertical="center"/>
      <protection locked="0"/>
    </xf>
    <xf numFmtId="0" fontId="0" fillId="0" borderId="0" xfId="0" applyAlignment="1">
      <alignment horizontal="center" vertical="center" wrapText="1"/>
    </xf>
    <xf numFmtId="0" fontId="0" fillId="2" borderId="0" xfId="0" applyFill="1" applyAlignment="1">
      <alignment horizontal="center" vertical="center" wrapText="1"/>
    </xf>
    <xf numFmtId="176" fontId="0" fillId="3" borderId="0" xfId="0" applyNumberFormat="1" applyFill="1" applyProtection="1">
      <alignment vertical="center"/>
      <protection locked="0"/>
    </xf>
    <xf numFmtId="177" fontId="0" fillId="3" borderId="0" xfId="0" applyNumberFormat="1" applyFill="1" applyProtection="1">
      <alignment vertical="center"/>
      <protection locked="0"/>
    </xf>
    <xf numFmtId="176" fontId="0" fillId="0" borderId="0" xfId="0" applyNumberFormat="1">
      <alignment vertical="center"/>
    </xf>
    <xf numFmtId="0" fontId="0" fillId="2" borderId="0" xfId="0" applyFill="1" applyAlignment="1">
      <alignment horizontal="center" vertical="center"/>
    </xf>
    <xf numFmtId="0" fontId="0" fillId="0" borderId="0" xfId="0" applyAlignment="1">
      <alignment vertical="center" shrinkToFit="1"/>
    </xf>
    <xf numFmtId="0" fontId="0" fillId="0" borderId="19" xfId="0" applyBorder="1">
      <alignment vertical="center"/>
    </xf>
    <xf numFmtId="0" fontId="0" fillId="0" borderId="20" xfId="0" applyBorder="1">
      <alignment vertical="center"/>
    </xf>
    <xf numFmtId="177" fontId="0" fillId="0" borderId="21" xfId="0" applyNumberFormat="1" applyBorder="1">
      <alignment vertical="center"/>
    </xf>
    <xf numFmtId="0" fontId="0" fillId="0" borderId="24" xfId="0" applyBorder="1">
      <alignment vertical="center"/>
    </xf>
    <xf numFmtId="177" fontId="0" fillId="0" borderId="25" xfId="0" applyNumberFormat="1" applyBorder="1">
      <alignment vertical="center"/>
    </xf>
    <xf numFmtId="0" fontId="0" fillId="0" borderId="27" xfId="0" applyBorder="1">
      <alignment vertical="center"/>
    </xf>
    <xf numFmtId="0" fontId="0" fillId="0" borderId="26" xfId="0" applyBorder="1">
      <alignment vertical="center"/>
    </xf>
    <xf numFmtId="177" fontId="0" fillId="0" borderId="28" xfId="0" applyNumberFormat="1" applyBorder="1">
      <alignment vertical="center"/>
    </xf>
    <xf numFmtId="0" fontId="0" fillId="0" borderId="30" xfId="0" applyBorder="1">
      <alignment vertical="center"/>
    </xf>
    <xf numFmtId="177" fontId="0" fillId="0" borderId="31" xfId="0" applyNumberFormat="1" applyBorder="1">
      <alignment vertical="center"/>
    </xf>
    <xf numFmtId="177" fontId="0" fillId="0" borderId="34" xfId="0" applyNumberFormat="1" applyBorder="1">
      <alignment vertical="center"/>
    </xf>
    <xf numFmtId="177" fontId="0" fillId="0" borderId="33" xfId="0" applyNumberFormat="1" applyBorder="1">
      <alignment vertical="center"/>
    </xf>
    <xf numFmtId="177" fontId="0" fillId="0" borderId="37" xfId="0" applyNumberFormat="1" applyBorder="1">
      <alignment vertical="center"/>
    </xf>
    <xf numFmtId="177" fontId="0" fillId="0" borderId="36" xfId="0" applyNumberFormat="1" applyBorder="1">
      <alignment vertical="center"/>
    </xf>
    <xf numFmtId="0" fontId="0" fillId="0" borderId="2" xfId="0" applyBorder="1">
      <alignment vertical="center"/>
    </xf>
    <xf numFmtId="0" fontId="4" fillId="0" borderId="3" xfId="0" applyFont="1" applyBorder="1" applyAlignment="1">
      <alignment horizontal="center" vertical="center" wrapText="1"/>
    </xf>
    <xf numFmtId="0" fontId="0" fillId="2" borderId="4" xfId="0" applyFill="1" applyBorder="1" applyAlignment="1">
      <alignment horizontal="center" vertical="center"/>
    </xf>
    <xf numFmtId="0" fontId="0" fillId="6" borderId="6" xfId="0" applyFill="1" applyBorder="1">
      <alignment vertical="center"/>
    </xf>
    <xf numFmtId="0" fontId="0" fillId="0" borderId="16" xfId="0" applyBorder="1">
      <alignment vertical="center"/>
    </xf>
    <xf numFmtId="176" fontId="0" fillId="3" borderId="21" xfId="0" applyNumberFormat="1" applyFill="1" applyBorder="1" applyProtection="1">
      <alignment vertical="center"/>
      <protection locked="0"/>
    </xf>
    <xf numFmtId="176" fontId="0" fillId="0" borderId="21" xfId="0" applyNumberFormat="1" applyBorder="1">
      <alignment vertical="center"/>
    </xf>
    <xf numFmtId="0" fontId="0" fillId="0" borderId="39" xfId="0" applyBorder="1">
      <alignment vertical="center"/>
    </xf>
    <xf numFmtId="0" fontId="0" fillId="0" borderId="40" xfId="0" applyBorder="1">
      <alignment vertical="center"/>
    </xf>
    <xf numFmtId="0" fontId="0" fillId="0" borderId="11" xfId="0" applyBorder="1">
      <alignment vertical="center"/>
    </xf>
    <xf numFmtId="177" fontId="0" fillId="0" borderId="6" xfId="0" applyNumberFormat="1" applyBorder="1" applyProtection="1">
      <alignment vertical="center"/>
      <protection locked="0"/>
    </xf>
    <xf numFmtId="177" fontId="0" fillId="0" borderId="21" xfId="0" applyNumberFormat="1" applyBorder="1" applyProtection="1">
      <alignment vertical="center"/>
      <protection locked="0"/>
    </xf>
    <xf numFmtId="178" fontId="0" fillId="0" borderId="7" xfId="0" applyNumberFormat="1" applyBorder="1">
      <alignment vertical="center"/>
    </xf>
    <xf numFmtId="178" fontId="0" fillId="0" borderId="22" xfId="0" applyNumberFormat="1" applyBorder="1">
      <alignment vertical="center"/>
    </xf>
    <xf numFmtId="178" fontId="0" fillId="0" borderId="29" xfId="0" applyNumberFormat="1" applyBorder="1">
      <alignment vertical="center"/>
    </xf>
    <xf numFmtId="178" fontId="0" fillId="0" borderId="32" xfId="0" applyNumberFormat="1" applyBorder="1">
      <alignment vertical="center"/>
    </xf>
    <xf numFmtId="0" fontId="0" fillId="0" borderId="3" xfId="0" applyBorder="1" applyAlignment="1">
      <alignment horizontal="center" vertical="center"/>
    </xf>
    <xf numFmtId="177" fontId="0" fillId="0" borderId="35" xfId="0" applyNumberFormat="1" applyBorder="1">
      <alignment vertical="center"/>
    </xf>
    <xf numFmtId="177" fontId="0" fillId="0" borderId="32" xfId="0" applyNumberFormat="1" applyBorder="1">
      <alignment vertical="center"/>
    </xf>
    <xf numFmtId="177" fontId="0" fillId="0" borderId="38" xfId="0" applyNumberFormat="1" applyBorder="1">
      <alignment vertical="center"/>
    </xf>
    <xf numFmtId="178" fontId="0" fillId="0" borderId="10" xfId="0" applyNumberFormat="1" applyBorder="1">
      <alignment vertical="center"/>
    </xf>
    <xf numFmtId="177" fontId="0" fillId="0" borderId="4" xfId="0" applyNumberFormat="1" applyBorder="1">
      <alignment vertical="center"/>
    </xf>
    <xf numFmtId="177" fontId="0" fillId="0" borderId="23" xfId="0" applyNumberFormat="1" applyBorder="1">
      <alignment vertical="center"/>
    </xf>
    <xf numFmtId="0" fontId="0" fillId="0" borderId="20" xfId="0" applyBorder="1" applyAlignment="1">
      <alignment vertical="center" shrinkToFit="1"/>
    </xf>
    <xf numFmtId="0" fontId="0" fillId="0" borderId="42" xfId="0" applyBorder="1">
      <alignment vertical="center"/>
    </xf>
    <xf numFmtId="176" fontId="0" fillId="0" borderId="21" xfId="0" applyNumberFormat="1" applyBorder="1" applyProtection="1">
      <alignment vertical="center"/>
      <protection locked="0"/>
    </xf>
    <xf numFmtId="176" fontId="0" fillId="0" borderId="43" xfId="0" applyNumberFormat="1" applyBorder="1" applyProtection="1">
      <alignment vertical="center"/>
      <protection locked="0"/>
    </xf>
    <xf numFmtId="177" fontId="0" fillId="0" borderId="43" xfId="0" applyNumberFormat="1" applyBorder="1" applyProtection="1">
      <alignment vertical="center"/>
      <protection locked="0"/>
    </xf>
    <xf numFmtId="176" fontId="0" fillId="0" borderId="41" xfId="0" applyNumberFormat="1" applyBorder="1" applyProtection="1">
      <alignment vertical="center"/>
      <protection locked="0"/>
    </xf>
    <xf numFmtId="177" fontId="0" fillId="0" borderId="9" xfId="0" applyNumberFormat="1" applyBorder="1" applyProtection="1">
      <alignment vertical="center"/>
      <protection locked="0"/>
    </xf>
    <xf numFmtId="0" fontId="0" fillId="2" borderId="22" xfId="0" applyFill="1" applyBorder="1" applyAlignment="1">
      <alignment horizontal="center" vertical="center"/>
    </xf>
    <xf numFmtId="0" fontId="0" fillId="2" borderId="44" xfId="0" applyFill="1" applyBorder="1" applyAlignment="1">
      <alignment horizontal="center" vertical="center"/>
    </xf>
    <xf numFmtId="0" fontId="0" fillId="0" borderId="42" xfId="0" applyBorder="1" applyAlignment="1">
      <alignment horizontal="center" vertical="center"/>
    </xf>
    <xf numFmtId="0" fontId="0" fillId="6" borderId="21" xfId="0" applyFill="1" applyBorder="1">
      <alignment vertical="center"/>
    </xf>
    <xf numFmtId="0" fontId="0" fillId="0" borderId="43" xfId="0" applyBorder="1">
      <alignment vertical="center"/>
    </xf>
    <xf numFmtId="0" fontId="0" fillId="0" borderId="34" xfId="0" applyBorder="1">
      <alignment vertical="center"/>
    </xf>
    <xf numFmtId="0" fontId="0" fillId="6" borderId="9" xfId="0" applyFill="1" applyBorder="1">
      <alignment vertical="center"/>
    </xf>
    <xf numFmtId="0" fontId="0" fillId="0" borderId="45" xfId="0" applyBorder="1">
      <alignment vertical="center"/>
    </xf>
    <xf numFmtId="0" fontId="0" fillId="2" borderId="47" xfId="0" applyFill="1" applyBorder="1" applyAlignment="1">
      <alignment horizontal="center" vertical="center"/>
    </xf>
    <xf numFmtId="0" fontId="0" fillId="2" borderId="46" xfId="0" applyFill="1" applyBorder="1" applyAlignment="1">
      <alignment horizontal="center" vertical="center"/>
    </xf>
    <xf numFmtId="0" fontId="0" fillId="0" borderId="0" xfId="0"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center" vertical="center"/>
    </xf>
    <xf numFmtId="0" fontId="0" fillId="3"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1"/>
  <sheetViews>
    <sheetView view="pageBreakPreview" topLeftCell="A43" zoomScale="90" zoomScaleNormal="100" zoomScaleSheetLayoutView="90" workbookViewId="0">
      <selection activeCell="E24" sqref="E24"/>
    </sheetView>
  </sheetViews>
  <sheetFormatPr defaultRowHeight="13" x14ac:dyDescent="0.2"/>
  <cols>
    <col min="1" max="1" width="5.7265625" customWidth="1"/>
    <col min="2" max="2" width="14.90625" customWidth="1"/>
    <col min="3" max="3" width="11.08984375" customWidth="1"/>
    <col min="4" max="4" width="12.90625" customWidth="1"/>
    <col min="5" max="7" width="11.08984375" customWidth="1"/>
    <col min="8" max="8" width="19.81640625" customWidth="1"/>
    <col min="9" max="9" width="16.6328125" bestFit="1" customWidth="1"/>
    <col min="12" max="12" width="12.26953125" customWidth="1"/>
    <col min="15" max="15" width="16.6328125" customWidth="1"/>
    <col min="18" max="18" width="12.90625" customWidth="1"/>
  </cols>
  <sheetData>
    <row r="1" spans="1:8" ht="16.5" x14ac:dyDescent="0.2">
      <c r="A1" s="96" t="s">
        <v>23</v>
      </c>
      <c r="B1" s="96"/>
      <c r="C1" s="96"/>
      <c r="D1" s="96"/>
      <c r="E1" s="96"/>
      <c r="F1" s="96"/>
      <c r="G1" s="96"/>
      <c r="H1" s="96"/>
    </row>
    <row r="2" spans="1:8" x14ac:dyDescent="0.2">
      <c r="B2" t="s">
        <v>48</v>
      </c>
      <c r="C2" s="17"/>
      <c r="D2" t="s">
        <v>24</v>
      </c>
    </row>
    <row r="3" spans="1:8" x14ac:dyDescent="0.2">
      <c r="E3" s="12" t="s">
        <v>35</v>
      </c>
      <c r="F3" s="97"/>
      <c r="G3" s="97"/>
    </row>
    <row r="4" spans="1:8" x14ac:dyDescent="0.2">
      <c r="E4" s="12" t="s">
        <v>37</v>
      </c>
      <c r="F4" s="97"/>
      <c r="G4" s="97"/>
    </row>
    <row r="5" spans="1:8" ht="13.5" thickBot="1" x14ac:dyDescent="0.25">
      <c r="E5" s="12" t="s">
        <v>36</v>
      </c>
      <c r="F5" s="97"/>
      <c r="G5" s="97"/>
    </row>
    <row r="6" spans="1:8" ht="27.75" customHeight="1" thickBot="1" x14ac:dyDescent="0.25">
      <c r="B6" s="24" t="s">
        <v>38</v>
      </c>
      <c r="C6" s="98"/>
      <c r="D6" s="99"/>
      <c r="E6" s="100" t="s">
        <v>39</v>
      </c>
      <c r="F6" s="101"/>
      <c r="G6" s="101"/>
    </row>
    <row r="7" spans="1:8" ht="13.5" thickBot="1" x14ac:dyDescent="0.25">
      <c r="E7" s="12"/>
      <c r="F7" s="24"/>
      <c r="G7" s="24"/>
    </row>
    <row r="8" spans="1:8" ht="13.5" thickBot="1" x14ac:dyDescent="0.25">
      <c r="A8" s="16" t="s">
        <v>25</v>
      </c>
      <c r="C8" s="23"/>
      <c r="D8" t="s">
        <v>26</v>
      </c>
    </row>
    <row r="9" spans="1:8" ht="13.5" thickBot="1" x14ac:dyDescent="0.25">
      <c r="A9" s="16"/>
    </row>
    <row r="10" spans="1:8" ht="13.5" thickBot="1" x14ac:dyDescent="0.25">
      <c r="A10" s="16" t="s">
        <v>27</v>
      </c>
      <c r="D10" s="23"/>
      <c r="E10" t="s">
        <v>26</v>
      </c>
    </row>
    <row r="11" spans="1:8" ht="13.5" thickBot="1" x14ac:dyDescent="0.25">
      <c r="A11" s="16"/>
    </row>
    <row r="12" spans="1:8" ht="13.5" thickBot="1" x14ac:dyDescent="0.25">
      <c r="A12" s="16" t="s">
        <v>28</v>
      </c>
      <c r="D12" s="23"/>
      <c r="E12" t="s">
        <v>26</v>
      </c>
    </row>
    <row r="13" spans="1:8" ht="13.5" thickBot="1" x14ac:dyDescent="0.25">
      <c r="A13" s="16"/>
    </row>
    <row r="14" spans="1:8" ht="13.5" thickBot="1" x14ac:dyDescent="0.25">
      <c r="A14" s="16" t="s">
        <v>29</v>
      </c>
      <c r="D14" s="23"/>
      <c r="E14" t="s">
        <v>26</v>
      </c>
    </row>
    <row r="15" spans="1:8" ht="13.5" thickBot="1" x14ac:dyDescent="0.25">
      <c r="A15" s="16" t="s">
        <v>30</v>
      </c>
    </row>
    <row r="16" spans="1:8" ht="13.5" thickBot="1" x14ac:dyDescent="0.25">
      <c r="A16" s="16" t="s">
        <v>31</v>
      </c>
      <c r="D16" s="23"/>
      <c r="E16" t="s">
        <v>26</v>
      </c>
    </row>
    <row r="17" spans="1:19" ht="13.5" thickBot="1" x14ac:dyDescent="0.25">
      <c r="A17" s="16"/>
    </row>
    <row r="18" spans="1:19" ht="13.5" thickBot="1" x14ac:dyDescent="0.25">
      <c r="A18" s="16" t="s">
        <v>32</v>
      </c>
      <c r="E18" s="23"/>
      <c r="F18" t="s">
        <v>26</v>
      </c>
    </row>
    <row r="20" spans="1:19" ht="13.5" thickBot="1" x14ac:dyDescent="0.25">
      <c r="A20" s="16" t="s">
        <v>33</v>
      </c>
      <c r="I20" t="s">
        <v>57</v>
      </c>
    </row>
    <row r="21" spans="1:19" ht="33" customHeight="1" x14ac:dyDescent="0.2">
      <c r="B21" s="11" t="s">
        <v>10</v>
      </c>
      <c r="C21" s="10" t="s">
        <v>4</v>
      </c>
      <c r="D21" s="10" t="s">
        <v>7</v>
      </c>
      <c r="E21" s="10" t="s">
        <v>8</v>
      </c>
      <c r="F21" s="7" t="s">
        <v>9</v>
      </c>
      <c r="I21" s="11" t="s">
        <v>10</v>
      </c>
      <c r="J21" s="10" t="s">
        <v>4</v>
      </c>
      <c r="K21" s="10" t="s">
        <v>7</v>
      </c>
      <c r="L21" s="10" t="s">
        <v>8</v>
      </c>
      <c r="M21" s="7" t="s">
        <v>9</v>
      </c>
      <c r="O21" s="24"/>
      <c r="P21" s="32"/>
      <c r="Q21" s="32"/>
      <c r="R21" s="32"/>
      <c r="S21" s="33"/>
    </row>
    <row r="22" spans="1:19" ht="21" customHeight="1" x14ac:dyDescent="0.2">
      <c r="B22" s="1" t="s">
        <v>44</v>
      </c>
      <c r="C22" s="25"/>
      <c r="D22" s="19"/>
      <c r="E22" s="2">
        <f>D22*1.65</f>
        <v>0</v>
      </c>
      <c r="F22" s="26"/>
      <c r="I22" s="1" t="s">
        <v>13</v>
      </c>
      <c r="J22" s="25"/>
      <c r="K22" s="19"/>
      <c r="L22" s="2">
        <f>K22*1.65</f>
        <v>0</v>
      </c>
      <c r="M22" s="26"/>
      <c r="P22" s="34"/>
      <c r="Q22" s="35"/>
      <c r="R22" s="36"/>
      <c r="S22" s="37"/>
    </row>
    <row r="23" spans="1:19" ht="21" customHeight="1" x14ac:dyDescent="0.2">
      <c r="B23" s="1" t="s">
        <v>45</v>
      </c>
      <c r="C23" s="25"/>
      <c r="D23" s="19"/>
      <c r="E23" s="2">
        <f>D23*3.3</f>
        <v>0</v>
      </c>
      <c r="F23" s="26"/>
      <c r="I23" s="1" t="s">
        <v>14</v>
      </c>
      <c r="J23" s="25"/>
      <c r="K23" s="19">
        <v>1</v>
      </c>
      <c r="L23" s="2">
        <f>K23*3.3</f>
        <v>3.3</v>
      </c>
      <c r="M23" s="26"/>
      <c r="P23" s="34"/>
      <c r="Q23" s="35"/>
      <c r="R23" s="36"/>
      <c r="S23" s="37"/>
    </row>
    <row r="24" spans="1:19" ht="21" customHeight="1" x14ac:dyDescent="0.2">
      <c r="B24" s="1" t="s">
        <v>46</v>
      </c>
      <c r="C24" s="25"/>
      <c r="D24" s="19"/>
      <c r="E24" s="2">
        <f>D24*1.98</f>
        <v>0</v>
      </c>
      <c r="F24" s="26"/>
      <c r="I24" s="1" t="s">
        <v>0</v>
      </c>
      <c r="J24" s="25"/>
      <c r="K24" s="19">
        <v>2</v>
      </c>
      <c r="L24" s="2">
        <f>K24*1.98</f>
        <v>3.96</v>
      </c>
      <c r="M24" s="26"/>
      <c r="P24" s="34"/>
      <c r="Q24" s="35"/>
      <c r="R24" s="36"/>
      <c r="S24" s="37"/>
    </row>
    <row r="25" spans="1:19" ht="21" customHeight="1" x14ac:dyDescent="0.2">
      <c r="B25" s="1" t="s">
        <v>18</v>
      </c>
      <c r="C25" s="25"/>
      <c r="D25" s="19"/>
      <c r="E25" s="2">
        <f>D25*1.98</f>
        <v>0</v>
      </c>
      <c r="F25" s="26"/>
      <c r="I25" s="1" t="s">
        <v>1</v>
      </c>
      <c r="J25" s="25"/>
      <c r="K25" s="19">
        <v>2</v>
      </c>
      <c r="L25" s="2">
        <f>K25*1.98</f>
        <v>3.96</v>
      </c>
      <c r="M25" s="26"/>
      <c r="P25" s="34"/>
      <c r="Q25" s="35"/>
      <c r="R25" s="36"/>
      <c r="S25" s="37"/>
    </row>
    <row r="26" spans="1:19" ht="21" customHeight="1" x14ac:dyDescent="0.2">
      <c r="B26" s="1" t="s">
        <v>47</v>
      </c>
      <c r="C26" s="25"/>
      <c r="D26" s="19"/>
      <c r="E26" s="2">
        <f>D26*1.98</f>
        <v>0</v>
      </c>
      <c r="F26" s="26"/>
      <c r="I26" s="1" t="s">
        <v>2</v>
      </c>
      <c r="J26" s="25"/>
      <c r="K26" s="19">
        <v>2</v>
      </c>
      <c r="L26" s="2">
        <f>K26*1.98</f>
        <v>3.96</v>
      </c>
      <c r="M26" s="26"/>
      <c r="P26" s="34"/>
      <c r="Q26" s="35"/>
      <c r="R26" s="36"/>
      <c r="S26" s="37"/>
    </row>
    <row r="27" spans="1:19" ht="21" customHeight="1" x14ac:dyDescent="0.2">
      <c r="B27" s="1" t="s">
        <v>20</v>
      </c>
      <c r="C27" s="25"/>
      <c r="D27" s="19"/>
      <c r="E27" s="2">
        <f>D27*1.98</f>
        <v>0</v>
      </c>
      <c r="F27" s="26"/>
      <c r="I27" s="1" t="s">
        <v>3</v>
      </c>
      <c r="J27" s="25"/>
      <c r="K27" s="19">
        <v>3</v>
      </c>
      <c r="L27" s="2">
        <f>K27*1.98</f>
        <v>5.9399999999999995</v>
      </c>
      <c r="M27" s="26"/>
      <c r="P27" s="34"/>
      <c r="Q27" s="35"/>
      <c r="R27" s="36"/>
      <c r="S27" s="37"/>
    </row>
    <row r="28" spans="1:19" ht="21" customHeight="1" thickBot="1" x14ac:dyDescent="0.25">
      <c r="B28" s="28" t="s">
        <v>40</v>
      </c>
      <c r="C28" s="20"/>
      <c r="D28" s="21"/>
      <c r="E28" s="5">
        <f>SUM(E22:E27)</f>
        <v>0</v>
      </c>
      <c r="F28" s="9" t="str">
        <f>IF(C28-E28&gt;=0,"適","不適")</f>
        <v>適</v>
      </c>
      <c r="I28" s="28" t="s">
        <v>40</v>
      </c>
      <c r="J28" s="20">
        <v>55</v>
      </c>
      <c r="K28" s="21">
        <f>SUM(K22:K27)</f>
        <v>10</v>
      </c>
      <c r="L28" s="5">
        <f>SUM(L22:L27)</f>
        <v>21.119999999999997</v>
      </c>
      <c r="M28" s="9" t="str">
        <f>IF(J28-L28&gt;0,"適","不適")</f>
        <v>適</v>
      </c>
      <c r="O28" s="38"/>
      <c r="P28" s="34"/>
      <c r="Q28" s="35"/>
      <c r="R28" s="36"/>
      <c r="S28" s="37"/>
    </row>
    <row r="29" spans="1:19" x14ac:dyDescent="0.2">
      <c r="B29" s="39" t="s">
        <v>60</v>
      </c>
    </row>
    <row r="31" spans="1:19" ht="13.5" thickBot="1" x14ac:dyDescent="0.25">
      <c r="A31" s="16" t="s">
        <v>34</v>
      </c>
    </row>
    <row r="32" spans="1:19" ht="17.25" customHeight="1" thickBot="1" x14ac:dyDescent="0.25">
      <c r="A32" s="12" t="s">
        <v>52</v>
      </c>
      <c r="B32" t="s">
        <v>51</v>
      </c>
      <c r="F32" s="30"/>
      <c r="G32" s="22"/>
      <c r="H32" t="s">
        <v>11</v>
      </c>
    </row>
    <row r="33" spans="1:8" ht="13.5" thickBot="1" x14ac:dyDescent="0.25">
      <c r="F33" s="29"/>
    </row>
    <row r="34" spans="1:8" ht="13.5" thickBot="1" x14ac:dyDescent="0.25">
      <c r="A34" s="12" t="s">
        <v>53</v>
      </c>
      <c r="B34" t="s">
        <v>54</v>
      </c>
      <c r="F34" s="30"/>
      <c r="G34" s="22"/>
      <c r="H34" t="s">
        <v>11</v>
      </c>
    </row>
    <row r="35" spans="1:8" ht="13.5" thickBot="1" x14ac:dyDescent="0.25">
      <c r="G35" t="s">
        <v>56</v>
      </c>
    </row>
    <row r="36" spans="1:8" ht="33" customHeight="1" x14ac:dyDescent="0.2">
      <c r="B36" s="13" t="s">
        <v>10</v>
      </c>
      <c r="C36" s="10" t="s">
        <v>7</v>
      </c>
      <c r="D36" s="14" t="s">
        <v>55</v>
      </c>
    </row>
    <row r="37" spans="1:8" ht="21" customHeight="1" x14ac:dyDescent="0.2">
      <c r="B37" s="1" t="s">
        <v>15</v>
      </c>
      <c r="C37" s="3">
        <f>D22</f>
        <v>0</v>
      </c>
      <c r="D37" s="65">
        <f>ROUNDDOWN(C37/3,1)</f>
        <v>0</v>
      </c>
    </row>
    <row r="38" spans="1:8" ht="21" customHeight="1" x14ac:dyDescent="0.2">
      <c r="B38" s="1" t="s">
        <v>16</v>
      </c>
      <c r="C38" s="3">
        <f t="shared" ref="C38" si="0">D23</f>
        <v>0</v>
      </c>
      <c r="D38" s="65">
        <f>ROUNDDOWN(C38/6,1)</f>
        <v>0</v>
      </c>
    </row>
    <row r="39" spans="1:8" ht="21" customHeight="1" x14ac:dyDescent="0.2">
      <c r="B39" s="1" t="s">
        <v>17</v>
      </c>
      <c r="C39" s="3">
        <f>D24</f>
        <v>0</v>
      </c>
      <c r="D39" s="65">
        <f>ROUNDDOWN(C39/6,1)</f>
        <v>0</v>
      </c>
    </row>
    <row r="40" spans="1:8" ht="21" customHeight="1" x14ac:dyDescent="0.2">
      <c r="B40" s="45" t="s">
        <v>18</v>
      </c>
      <c r="C40" s="41">
        <f>D25</f>
        <v>0</v>
      </c>
      <c r="D40" s="66">
        <f>ROUNDDOWN(C40/15,1)</f>
        <v>0</v>
      </c>
    </row>
    <row r="41" spans="1:8" ht="21" customHeight="1" x14ac:dyDescent="0.2">
      <c r="B41" s="44" t="s">
        <v>61</v>
      </c>
      <c r="C41" s="46">
        <f>D25</f>
        <v>0</v>
      </c>
      <c r="D41" s="67">
        <f>ROUNDDOWN(C41/20,1)</f>
        <v>0</v>
      </c>
    </row>
    <row r="42" spans="1:8" ht="21" customHeight="1" x14ac:dyDescent="0.2">
      <c r="B42" s="45" t="s">
        <v>19</v>
      </c>
      <c r="C42" s="41">
        <f>D26</f>
        <v>0</v>
      </c>
      <c r="D42" s="66">
        <f>ROUNDDOWN(C42/25,1)</f>
        <v>0</v>
      </c>
    </row>
    <row r="43" spans="1:8" ht="21" customHeight="1" x14ac:dyDescent="0.2">
      <c r="B43" s="44" t="s">
        <v>62</v>
      </c>
      <c r="C43" s="46">
        <f>D26</f>
        <v>0</v>
      </c>
      <c r="D43" s="67">
        <f>ROUNDDOWN(C43/30,1)</f>
        <v>0</v>
      </c>
    </row>
    <row r="44" spans="1:8" ht="21" customHeight="1" x14ac:dyDescent="0.2">
      <c r="B44" s="40" t="s">
        <v>20</v>
      </c>
      <c r="C44" s="41">
        <f>D27</f>
        <v>0</v>
      </c>
      <c r="D44" s="66">
        <f>ROUNDDOWN(C44/25,1)</f>
        <v>0</v>
      </c>
    </row>
    <row r="45" spans="1:8" ht="21" customHeight="1" thickBot="1" x14ac:dyDescent="0.25">
      <c r="B45" s="47" t="s">
        <v>63</v>
      </c>
      <c r="C45" s="48">
        <f>D27</f>
        <v>0</v>
      </c>
      <c r="D45" s="68">
        <f>ROUNDDOWN(C45/30,1)</f>
        <v>0</v>
      </c>
    </row>
    <row r="46" spans="1:8" ht="21" customHeight="1" thickBot="1" x14ac:dyDescent="0.25">
      <c r="B46" s="42" t="s">
        <v>21</v>
      </c>
      <c r="C46" s="50">
        <f>SUM(C37:C40,C42,C44)</f>
        <v>0</v>
      </c>
      <c r="D46" s="70">
        <f>ROUND(SUM(D37:D39,D40,D42,D44),0)</f>
        <v>0</v>
      </c>
      <c r="E46" s="94" t="s">
        <v>22</v>
      </c>
      <c r="F46" s="102"/>
      <c r="G46" s="15" t="str">
        <f>IF(G32&gt;=D46,"適","不適")</f>
        <v>適</v>
      </c>
    </row>
    <row r="47" spans="1:8" ht="21" customHeight="1" thickBot="1" x14ac:dyDescent="0.25">
      <c r="B47" s="47" t="s">
        <v>64</v>
      </c>
      <c r="C47" s="49">
        <f>SUM(C37:C39,C41,C43,C45)</f>
        <v>0</v>
      </c>
      <c r="D47" s="71">
        <f>ROUND(SUM(D37:D39,D41,D43,D45),0)</f>
        <v>0</v>
      </c>
      <c r="E47" s="94" t="s">
        <v>65</v>
      </c>
      <c r="F47" s="95"/>
      <c r="G47" s="15" t="str">
        <f>IF(G32&gt;=D47,"適","不適")</f>
        <v>適</v>
      </c>
    </row>
    <row r="49" spans="2:8" x14ac:dyDescent="0.2">
      <c r="B49" s="93" t="s">
        <v>66</v>
      </c>
      <c r="C49" s="93"/>
      <c r="D49" s="93"/>
      <c r="E49" s="93"/>
      <c r="F49" s="93"/>
      <c r="G49" s="93"/>
      <c r="H49" s="93"/>
    </row>
    <row r="50" spans="2:8" x14ac:dyDescent="0.2">
      <c r="B50" s="93"/>
      <c r="C50" s="93"/>
      <c r="D50" s="93"/>
      <c r="E50" s="93"/>
      <c r="F50" s="93"/>
      <c r="G50" s="93"/>
      <c r="H50" s="93"/>
    </row>
    <row r="51" spans="2:8" x14ac:dyDescent="0.2">
      <c r="B51" s="93"/>
      <c r="C51" s="93"/>
      <c r="D51" s="93"/>
      <c r="E51" s="93"/>
      <c r="F51" s="93"/>
      <c r="G51" s="93"/>
      <c r="H51" s="93"/>
    </row>
  </sheetData>
  <mergeCells count="9">
    <mergeCell ref="B49:H51"/>
    <mergeCell ref="E47:F47"/>
    <mergeCell ref="A1:H1"/>
    <mergeCell ref="F3:G3"/>
    <mergeCell ref="F4:G4"/>
    <mergeCell ref="F5:G5"/>
    <mergeCell ref="C6:D6"/>
    <mergeCell ref="E6:G6"/>
    <mergeCell ref="E46:F46"/>
  </mergeCells>
  <phoneticPr fontId="1"/>
  <pageMargins left="0.70866141732283472" right="0.70866141732283472" top="0.74803149606299213" bottom="0.74803149606299213" header="0.31496062992125984" footer="0.31496062992125984"/>
  <pageSetup paperSize="9" scale="88" orientation="portrait" r:id="rId1"/>
  <colBreaks count="1" manualBreakCount="1">
    <brk id="8" max="43" man="1"/>
  </colBreaks>
  <ignoredErrors>
    <ignoredError sqref="D43:D4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0"/>
  <sheetViews>
    <sheetView view="pageBreakPreview" zoomScale="85" zoomScaleNormal="100" zoomScaleSheetLayoutView="85" workbookViewId="0">
      <selection activeCell="E24" sqref="E24"/>
    </sheetView>
  </sheetViews>
  <sheetFormatPr defaultRowHeight="13" x14ac:dyDescent="0.2"/>
  <cols>
    <col min="1" max="1" width="5.7265625" customWidth="1"/>
    <col min="2" max="2" width="14.90625" customWidth="1"/>
    <col min="3" max="3" width="11.08984375" customWidth="1"/>
    <col min="4" max="4" width="13.6328125" customWidth="1"/>
    <col min="5" max="7" width="11.08984375" customWidth="1"/>
    <col min="8" max="8" width="19.453125" customWidth="1"/>
    <col min="9" max="9" width="13.453125" bestFit="1" customWidth="1"/>
    <col min="12" max="12" width="14.36328125" customWidth="1"/>
  </cols>
  <sheetData>
    <row r="1" spans="1:8" ht="16.5" x14ac:dyDescent="0.2">
      <c r="A1" s="96" t="s">
        <v>23</v>
      </c>
      <c r="B1" s="96"/>
      <c r="C1" s="96"/>
      <c r="D1" s="96"/>
      <c r="E1" s="96"/>
      <c r="F1" s="96"/>
      <c r="G1" s="96"/>
      <c r="H1" s="96"/>
    </row>
    <row r="2" spans="1:8" x14ac:dyDescent="0.2">
      <c r="B2" t="s">
        <v>49</v>
      </c>
      <c r="C2" s="17"/>
      <c r="D2" t="s">
        <v>24</v>
      </c>
    </row>
    <row r="3" spans="1:8" x14ac:dyDescent="0.2">
      <c r="E3" s="12" t="s">
        <v>35</v>
      </c>
      <c r="F3" s="97"/>
      <c r="G3" s="97"/>
    </row>
    <row r="4" spans="1:8" x14ac:dyDescent="0.2">
      <c r="E4" s="12" t="s">
        <v>37</v>
      </c>
      <c r="F4" s="97"/>
      <c r="G4" s="97"/>
    </row>
    <row r="5" spans="1:8" ht="13.5" thickBot="1" x14ac:dyDescent="0.25">
      <c r="E5" s="12" t="s">
        <v>36</v>
      </c>
      <c r="F5" s="97"/>
      <c r="G5" s="97"/>
    </row>
    <row r="6" spans="1:8" ht="27.75" customHeight="1" thickBot="1" x14ac:dyDescent="0.25">
      <c r="B6" s="24" t="s">
        <v>38</v>
      </c>
      <c r="C6" s="98"/>
      <c r="D6" s="99"/>
      <c r="E6" s="100" t="s">
        <v>39</v>
      </c>
      <c r="F6" s="101"/>
      <c r="G6" s="101"/>
    </row>
    <row r="7" spans="1:8" ht="13.5" thickBot="1" x14ac:dyDescent="0.25">
      <c r="E7" s="12"/>
      <c r="F7" s="24"/>
      <c r="G7" s="24"/>
    </row>
    <row r="8" spans="1:8" ht="13.5" thickBot="1" x14ac:dyDescent="0.25">
      <c r="A8" s="16" t="s">
        <v>25</v>
      </c>
      <c r="C8" s="23"/>
      <c r="D8" t="s">
        <v>26</v>
      </c>
    </row>
    <row r="9" spans="1:8" ht="13.5" thickBot="1" x14ac:dyDescent="0.25">
      <c r="A9" s="16"/>
    </row>
    <row r="10" spans="1:8" ht="13.5" thickBot="1" x14ac:dyDescent="0.25">
      <c r="A10" s="16" t="s">
        <v>27</v>
      </c>
      <c r="D10" s="23"/>
      <c r="E10" t="s">
        <v>26</v>
      </c>
    </row>
    <row r="11" spans="1:8" ht="13.5" thickBot="1" x14ac:dyDescent="0.25">
      <c r="A11" s="16"/>
    </row>
    <row r="12" spans="1:8" ht="13.5" thickBot="1" x14ac:dyDescent="0.25">
      <c r="A12" s="16" t="s">
        <v>28</v>
      </c>
      <c r="D12" s="23"/>
      <c r="E12" t="s">
        <v>26</v>
      </c>
    </row>
    <row r="13" spans="1:8" ht="13.5" thickBot="1" x14ac:dyDescent="0.25">
      <c r="A13" s="16"/>
    </row>
    <row r="14" spans="1:8" ht="13.5" thickBot="1" x14ac:dyDescent="0.25">
      <c r="A14" s="16" t="s">
        <v>29</v>
      </c>
      <c r="D14" s="23"/>
      <c r="E14" t="s">
        <v>26</v>
      </c>
    </row>
    <row r="15" spans="1:8" ht="13.5" thickBot="1" x14ac:dyDescent="0.25">
      <c r="A15" s="16" t="s">
        <v>30</v>
      </c>
    </row>
    <row r="16" spans="1:8" ht="13.5" thickBot="1" x14ac:dyDescent="0.25">
      <c r="A16" s="16" t="s">
        <v>31</v>
      </c>
      <c r="D16" s="23"/>
      <c r="E16" t="s">
        <v>26</v>
      </c>
    </row>
    <row r="17" spans="1:13" ht="13.5" thickBot="1" x14ac:dyDescent="0.25">
      <c r="A17" s="16"/>
    </row>
    <row r="18" spans="1:13" ht="13.5" thickBot="1" x14ac:dyDescent="0.25">
      <c r="A18" s="16" t="s">
        <v>32</v>
      </c>
      <c r="E18" s="23"/>
      <c r="F18" t="s">
        <v>26</v>
      </c>
    </row>
    <row r="20" spans="1:13" ht="13.5" thickBot="1" x14ac:dyDescent="0.25">
      <c r="A20" s="16" t="s">
        <v>33</v>
      </c>
      <c r="I20" t="s">
        <v>41</v>
      </c>
    </row>
    <row r="21" spans="1:13" ht="33" customHeight="1" x14ac:dyDescent="0.2">
      <c r="B21" s="11" t="s">
        <v>10</v>
      </c>
      <c r="C21" s="10" t="s">
        <v>4</v>
      </c>
      <c r="D21" s="10" t="s">
        <v>7</v>
      </c>
      <c r="E21" s="10" t="s">
        <v>8</v>
      </c>
      <c r="F21" s="7" t="s">
        <v>9</v>
      </c>
      <c r="I21" s="11" t="s">
        <v>10</v>
      </c>
      <c r="J21" s="10" t="s">
        <v>4</v>
      </c>
      <c r="K21" s="10" t="s">
        <v>7</v>
      </c>
      <c r="L21" s="10" t="s">
        <v>8</v>
      </c>
      <c r="M21" s="7" t="s">
        <v>9</v>
      </c>
    </row>
    <row r="22" spans="1:13" ht="21" customHeight="1" x14ac:dyDescent="0.2">
      <c r="B22" s="1" t="s">
        <v>13</v>
      </c>
      <c r="C22" s="18"/>
      <c r="D22" s="19"/>
      <c r="E22" s="2">
        <f>D22*1.65</f>
        <v>0</v>
      </c>
      <c r="F22" s="8" t="str">
        <f t="shared" ref="F22:F27" si="0">IF(C22-E22&gt;=0,"適","不適")</f>
        <v>適</v>
      </c>
      <c r="I22" s="1" t="s">
        <v>13</v>
      </c>
      <c r="J22" s="18"/>
      <c r="K22" s="19"/>
      <c r="L22" s="2">
        <f>K22*1.65</f>
        <v>0</v>
      </c>
      <c r="M22" s="8" t="str">
        <f t="shared" ref="M22:M27" si="1">IF(J22-L22&gt;0,"適","不適")</f>
        <v>不適</v>
      </c>
    </row>
    <row r="23" spans="1:13" ht="21" customHeight="1" x14ac:dyDescent="0.2">
      <c r="B23" s="1" t="s">
        <v>14</v>
      </c>
      <c r="C23" s="18"/>
      <c r="D23" s="19"/>
      <c r="E23" s="2">
        <f>D23*3.3</f>
        <v>0</v>
      </c>
      <c r="F23" s="8" t="str">
        <f t="shared" si="0"/>
        <v>適</v>
      </c>
      <c r="I23" s="1" t="s">
        <v>14</v>
      </c>
      <c r="J23" s="18"/>
      <c r="K23" s="19"/>
      <c r="L23" s="2">
        <f>K23*3.3</f>
        <v>0</v>
      </c>
      <c r="M23" s="8" t="str">
        <f t="shared" si="1"/>
        <v>不適</v>
      </c>
    </row>
    <row r="24" spans="1:13" ht="21" customHeight="1" x14ac:dyDescent="0.2">
      <c r="B24" s="1" t="s">
        <v>0</v>
      </c>
      <c r="C24" s="18"/>
      <c r="D24" s="19"/>
      <c r="E24" s="2">
        <f>D24*1.98</f>
        <v>0</v>
      </c>
      <c r="F24" s="8" t="str">
        <f t="shared" si="0"/>
        <v>適</v>
      </c>
      <c r="I24" s="1" t="s">
        <v>0</v>
      </c>
      <c r="J24" s="18"/>
      <c r="K24" s="19"/>
      <c r="L24" s="2">
        <f>K24*1.98</f>
        <v>0</v>
      </c>
      <c r="M24" s="8" t="str">
        <f t="shared" si="1"/>
        <v>不適</v>
      </c>
    </row>
    <row r="25" spans="1:13" ht="21" customHeight="1" x14ac:dyDescent="0.2">
      <c r="B25" s="1" t="s">
        <v>1</v>
      </c>
      <c r="C25" s="18"/>
      <c r="D25" s="19"/>
      <c r="E25" s="2">
        <f>D25*1.98</f>
        <v>0</v>
      </c>
      <c r="F25" s="8" t="str">
        <f t="shared" si="0"/>
        <v>適</v>
      </c>
      <c r="I25" s="1" t="s">
        <v>1</v>
      </c>
      <c r="J25" s="18">
        <v>53</v>
      </c>
      <c r="K25" s="19">
        <v>5</v>
      </c>
      <c r="L25" s="2">
        <f>K25*1.98</f>
        <v>9.9</v>
      </c>
      <c r="M25" s="8" t="str">
        <f t="shared" si="1"/>
        <v>適</v>
      </c>
    </row>
    <row r="26" spans="1:13" ht="21" customHeight="1" x14ac:dyDescent="0.2">
      <c r="B26" s="1" t="s">
        <v>2</v>
      </c>
      <c r="C26" s="18"/>
      <c r="D26" s="19"/>
      <c r="E26" s="2">
        <f>D26*1.98</f>
        <v>0</v>
      </c>
      <c r="F26" s="8" t="str">
        <f t="shared" si="0"/>
        <v>適</v>
      </c>
      <c r="I26" s="1" t="s">
        <v>2</v>
      </c>
      <c r="J26" s="18">
        <v>53</v>
      </c>
      <c r="K26" s="19">
        <v>5</v>
      </c>
      <c r="L26" s="2">
        <f>K26*1.98</f>
        <v>9.9</v>
      </c>
      <c r="M26" s="8" t="str">
        <f t="shared" si="1"/>
        <v>適</v>
      </c>
    </row>
    <row r="27" spans="1:13" ht="21" customHeight="1" thickBot="1" x14ac:dyDescent="0.25">
      <c r="B27" s="4" t="s">
        <v>3</v>
      </c>
      <c r="C27" s="20"/>
      <c r="D27" s="21"/>
      <c r="E27" s="5">
        <f>D27*1.98</f>
        <v>0</v>
      </c>
      <c r="F27" s="9" t="str">
        <f t="shared" si="0"/>
        <v>適</v>
      </c>
      <c r="I27" s="4" t="s">
        <v>3</v>
      </c>
      <c r="J27" s="20">
        <v>53</v>
      </c>
      <c r="K27" s="21">
        <v>5</v>
      </c>
      <c r="L27" s="5">
        <f>K27*1.98</f>
        <v>9.9</v>
      </c>
      <c r="M27" s="9" t="str">
        <f t="shared" si="1"/>
        <v>適</v>
      </c>
    </row>
    <row r="28" spans="1:13" x14ac:dyDescent="0.2">
      <c r="B28" s="39" t="s">
        <v>59</v>
      </c>
    </row>
    <row r="30" spans="1:13" ht="13.5" thickBot="1" x14ac:dyDescent="0.25">
      <c r="A30" s="16" t="s">
        <v>34</v>
      </c>
    </row>
    <row r="31" spans="1:13" ht="15" customHeight="1" thickBot="1" x14ac:dyDescent="0.25">
      <c r="A31" s="12" t="s">
        <v>52</v>
      </c>
      <c r="B31" t="s">
        <v>51</v>
      </c>
      <c r="F31" s="30"/>
      <c r="G31" s="22"/>
      <c r="H31" t="s">
        <v>11</v>
      </c>
    </row>
    <row r="32" spans="1:13" ht="15" customHeight="1" thickBot="1" x14ac:dyDescent="0.25">
      <c r="A32" s="12"/>
      <c r="F32" s="31"/>
    </row>
    <row r="33" spans="1:8" ht="15" customHeight="1" thickBot="1" x14ac:dyDescent="0.25">
      <c r="A33" s="12" t="s">
        <v>53</v>
      </c>
      <c r="B33" t="s">
        <v>70</v>
      </c>
      <c r="F33" s="30"/>
      <c r="G33" s="22"/>
      <c r="H33" t="s">
        <v>11</v>
      </c>
    </row>
    <row r="34" spans="1:8" ht="15" customHeight="1" thickBot="1" x14ac:dyDescent="0.25">
      <c r="F34" s="29"/>
      <c r="G34" s="93" t="s">
        <v>67</v>
      </c>
      <c r="H34" s="93"/>
    </row>
    <row r="35" spans="1:8" ht="33" customHeight="1" x14ac:dyDescent="0.2">
      <c r="B35" s="13" t="s">
        <v>10</v>
      </c>
      <c r="C35" s="10" t="s">
        <v>7</v>
      </c>
      <c r="D35" s="14" t="s">
        <v>12</v>
      </c>
      <c r="F35" s="29"/>
      <c r="G35" s="93"/>
      <c r="H35" s="93"/>
    </row>
    <row r="36" spans="1:8" ht="21" customHeight="1" x14ac:dyDescent="0.2">
      <c r="B36" s="1" t="s">
        <v>15</v>
      </c>
      <c r="C36" s="3">
        <f>D22</f>
        <v>0</v>
      </c>
      <c r="D36" s="65">
        <f>ROUNDDOWN(C36/3,1)</f>
        <v>0</v>
      </c>
    </row>
    <row r="37" spans="1:8" ht="21" customHeight="1" x14ac:dyDescent="0.2">
      <c r="B37" s="1" t="s">
        <v>16</v>
      </c>
      <c r="C37" s="3">
        <f t="shared" ref="C37" si="2">D23</f>
        <v>0</v>
      </c>
      <c r="D37" s="65">
        <f>ROUNDDOWN(C37/6,1)</f>
        <v>0</v>
      </c>
    </row>
    <row r="38" spans="1:8" ht="21" customHeight="1" x14ac:dyDescent="0.2">
      <c r="B38" s="1" t="s">
        <v>17</v>
      </c>
      <c r="C38" s="3">
        <f>D24</f>
        <v>0</v>
      </c>
      <c r="D38" s="65">
        <f>ROUNDDOWN(C38/6,1)</f>
        <v>0</v>
      </c>
    </row>
    <row r="39" spans="1:8" ht="21" customHeight="1" x14ac:dyDescent="0.2">
      <c r="B39" s="45" t="s">
        <v>18</v>
      </c>
      <c r="C39" s="52">
        <f>D25</f>
        <v>0</v>
      </c>
      <c r="D39" s="66">
        <f>ROUNDDOWN(C39/15,1)</f>
        <v>0</v>
      </c>
    </row>
    <row r="40" spans="1:8" ht="21" customHeight="1" x14ac:dyDescent="0.2">
      <c r="B40" s="44" t="s">
        <v>61</v>
      </c>
      <c r="C40" s="51">
        <f>D25</f>
        <v>0</v>
      </c>
      <c r="D40" s="67">
        <f>ROUNDDOWN(C40/20,1)</f>
        <v>0</v>
      </c>
    </row>
    <row r="41" spans="1:8" ht="21" customHeight="1" x14ac:dyDescent="0.2">
      <c r="B41" s="45" t="s">
        <v>19</v>
      </c>
      <c r="C41" s="41">
        <f>D26</f>
        <v>0</v>
      </c>
      <c r="D41" s="66">
        <f>ROUNDDOWN(C41/25,1)</f>
        <v>0</v>
      </c>
    </row>
    <row r="42" spans="1:8" ht="21" customHeight="1" x14ac:dyDescent="0.2">
      <c r="B42" s="44" t="s">
        <v>62</v>
      </c>
      <c r="C42" s="46">
        <f>D26</f>
        <v>0</v>
      </c>
      <c r="D42" s="67">
        <f>ROUNDDOWN(C42/30,1)</f>
        <v>0</v>
      </c>
    </row>
    <row r="43" spans="1:8" ht="21" customHeight="1" x14ac:dyDescent="0.2">
      <c r="B43" s="40" t="s">
        <v>20</v>
      </c>
      <c r="C43" s="52">
        <f>D27</f>
        <v>0</v>
      </c>
      <c r="D43" s="66">
        <f>ROUNDDOWN(C43/25,1)</f>
        <v>0</v>
      </c>
    </row>
    <row r="44" spans="1:8" ht="21" customHeight="1" thickBot="1" x14ac:dyDescent="0.25">
      <c r="B44" s="47" t="s">
        <v>63</v>
      </c>
      <c r="C44" s="49">
        <f>D27</f>
        <v>0</v>
      </c>
      <c r="D44" s="68">
        <f>ROUNDDOWN(C44/30,1)</f>
        <v>0</v>
      </c>
    </row>
    <row r="45" spans="1:8" ht="21" customHeight="1" thickBot="1" x14ac:dyDescent="0.25">
      <c r="B45" s="42" t="s">
        <v>21</v>
      </c>
      <c r="C45" s="43">
        <f>SUM(C36:C38,C39,C41,C43)</f>
        <v>0</v>
      </c>
      <c r="D45" s="72">
        <f>ROUND(SUM(D36:D38,D39,D41,D43),0)</f>
        <v>0</v>
      </c>
      <c r="E45" s="94" t="s">
        <v>22</v>
      </c>
      <c r="F45" s="102"/>
      <c r="G45" s="15" t="str">
        <f>IF(G31&gt;=D45,"適","不適")</f>
        <v>適</v>
      </c>
    </row>
    <row r="46" spans="1:8" ht="21" customHeight="1" thickBot="1" x14ac:dyDescent="0.25">
      <c r="B46" s="47" t="s">
        <v>64</v>
      </c>
      <c r="C46" s="48">
        <f>SUM(C36:C38,C40,C42,C44)</f>
        <v>0</v>
      </c>
      <c r="D46" s="71">
        <f>ROUND(SUM(D36:D38,D40,D42,D44),0)</f>
        <v>0</v>
      </c>
      <c r="E46" s="94" t="s">
        <v>65</v>
      </c>
      <c r="F46" s="95"/>
      <c r="G46" s="15" t="str">
        <f>IF(G31&gt;=D46,"適","不適")</f>
        <v>適</v>
      </c>
    </row>
    <row r="48" spans="1:8" x14ac:dyDescent="0.2">
      <c r="B48" s="93" t="s">
        <v>66</v>
      </c>
      <c r="C48" s="93"/>
      <c r="D48" s="93"/>
      <c r="E48" s="93"/>
      <c r="F48" s="93"/>
      <c r="G48" s="93"/>
      <c r="H48" s="93"/>
    </row>
    <row r="49" spans="2:8" x14ac:dyDescent="0.2">
      <c r="B49" s="93"/>
      <c r="C49" s="93"/>
      <c r="D49" s="93"/>
      <c r="E49" s="93"/>
      <c r="F49" s="93"/>
      <c r="G49" s="93"/>
      <c r="H49" s="93"/>
    </row>
    <row r="50" spans="2:8" x14ac:dyDescent="0.2">
      <c r="B50" s="93"/>
      <c r="C50" s="93"/>
      <c r="D50" s="93"/>
      <c r="E50" s="93"/>
      <c r="F50" s="93"/>
      <c r="G50" s="93"/>
      <c r="H50" s="93"/>
    </row>
  </sheetData>
  <mergeCells count="10">
    <mergeCell ref="B48:H50"/>
    <mergeCell ref="G34:H35"/>
    <mergeCell ref="E46:F46"/>
    <mergeCell ref="A1:H1"/>
    <mergeCell ref="F3:G3"/>
    <mergeCell ref="F4:G4"/>
    <mergeCell ref="F5:G5"/>
    <mergeCell ref="C6:D6"/>
    <mergeCell ref="E6:G6"/>
    <mergeCell ref="E45:F45"/>
  </mergeCells>
  <phoneticPr fontId="1"/>
  <pageMargins left="0.7" right="0.7" top="0.75" bottom="0.75" header="0.3" footer="0.3"/>
  <pageSetup paperSize="9" scale="90" orientation="portrait" r:id="rId1"/>
  <ignoredErrors>
    <ignoredError sqref="D42:D4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tabSelected="1" view="pageBreakPreview" topLeftCell="A26" zoomScaleNormal="100" zoomScaleSheetLayoutView="100" workbookViewId="0">
      <selection activeCell="G45" sqref="G45"/>
    </sheetView>
  </sheetViews>
  <sheetFormatPr defaultRowHeight="13" x14ac:dyDescent="0.2"/>
  <cols>
    <col min="1" max="1" width="5.7265625" customWidth="1"/>
    <col min="2" max="2" width="14.90625" customWidth="1"/>
    <col min="3" max="3" width="11.08984375" customWidth="1"/>
    <col min="4" max="4" width="12.6328125" customWidth="1"/>
    <col min="5" max="7" width="11.08984375" customWidth="1"/>
    <col min="8" max="8" width="14.7265625" customWidth="1"/>
    <col min="11" max="11" width="13.453125" bestFit="1" customWidth="1"/>
    <col min="12" max="12" width="9" customWidth="1"/>
    <col min="17" max="17" width="15.26953125" customWidth="1"/>
  </cols>
  <sheetData>
    <row r="1" spans="1:8" ht="16.5" x14ac:dyDescent="0.2">
      <c r="A1" s="96" t="s">
        <v>23</v>
      </c>
      <c r="B1" s="96"/>
      <c r="C1" s="96"/>
      <c r="D1" s="96"/>
      <c r="E1" s="96"/>
      <c r="F1" s="96"/>
      <c r="G1" s="96"/>
      <c r="H1" s="96"/>
    </row>
    <row r="2" spans="1:8" x14ac:dyDescent="0.2">
      <c r="B2" t="s">
        <v>50</v>
      </c>
      <c r="C2" s="17"/>
      <c r="D2" t="s">
        <v>24</v>
      </c>
    </row>
    <row r="3" spans="1:8" x14ac:dyDescent="0.2">
      <c r="E3" s="12" t="s">
        <v>35</v>
      </c>
      <c r="F3" s="97"/>
      <c r="G3" s="97"/>
    </row>
    <row r="4" spans="1:8" x14ac:dyDescent="0.2">
      <c r="E4" s="12" t="s">
        <v>37</v>
      </c>
      <c r="F4" s="97"/>
      <c r="G4" s="97"/>
    </row>
    <row r="5" spans="1:8" ht="13.5" thickBot="1" x14ac:dyDescent="0.25">
      <c r="E5" s="12" t="s">
        <v>36</v>
      </c>
      <c r="F5" s="97"/>
      <c r="G5" s="97"/>
    </row>
    <row r="6" spans="1:8" ht="27.75" customHeight="1" thickBot="1" x14ac:dyDescent="0.25">
      <c r="B6" s="24" t="s">
        <v>38</v>
      </c>
      <c r="C6" s="98"/>
      <c r="D6" s="99"/>
      <c r="E6" s="100" t="s">
        <v>39</v>
      </c>
      <c r="F6" s="101"/>
      <c r="G6" s="101"/>
    </row>
    <row r="7" spans="1:8" ht="13.5" thickBot="1" x14ac:dyDescent="0.25">
      <c r="E7" s="12"/>
      <c r="F7" s="24"/>
      <c r="G7" s="24"/>
    </row>
    <row r="8" spans="1:8" ht="13.5" thickBot="1" x14ac:dyDescent="0.25">
      <c r="A8" s="16" t="s">
        <v>25</v>
      </c>
      <c r="C8" s="23"/>
      <c r="D8" t="s">
        <v>26</v>
      </c>
    </row>
    <row r="9" spans="1:8" ht="13.5" thickBot="1" x14ac:dyDescent="0.25">
      <c r="A9" s="16"/>
    </row>
    <row r="10" spans="1:8" ht="13.5" thickBot="1" x14ac:dyDescent="0.25">
      <c r="A10" s="16" t="s">
        <v>27</v>
      </c>
      <c r="D10" s="23"/>
      <c r="E10" t="s">
        <v>26</v>
      </c>
    </row>
    <row r="11" spans="1:8" ht="13.5" thickBot="1" x14ac:dyDescent="0.25">
      <c r="A11" s="16"/>
    </row>
    <row r="12" spans="1:8" ht="13.5" thickBot="1" x14ac:dyDescent="0.25">
      <c r="A12" s="16" t="s">
        <v>28</v>
      </c>
      <c r="D12" s="23"/>
      <c r="E12" t="s">
        <v>26</v>
      </c>
    </row>
    <row r="13" spans="1:8" ht="13.5" thickBot="1" x14ac:dyDescent="0.25">
      <c r="A13" s="16"/>
    </row>
    <row r="14" spans="1:8" ht="13.5" thickBot="1" x14ac:dyDescent="0.25">
      <c r="A14" s="16" t="s">
        <v>29</v>
      </c>
      <c r="D14" s="23"/>
      <c r="E14" t="s">
        <v>26</v>
      </c>
    </row>
    <row r="15" spans="1:8" ht="13.5" thickBot="1" x14ac:dyDescent="0.25">
      <c r="A15" s="16" t="s">
        <v>30</v>
      </c>
    </row>
    <row r="16" spans="1:8" ht="13.5" thickBot="1" x14ac:dyDescent="0.25">
      <c r="A16" s="16" t="s">
        <v>31</v>
      </c>
      <c r="D16" s="23"/>
      <c r="E16" t="s">
        <v>26</v>
      </c>
    </row>
    <row r="17" spans="1:18" ht="13.5" thickBot="1" x14ac:dyDescent="0.25">
      <c r="A17" s="16"/>
    </row>
    <row r="18" spans="1:18" ht="13.5" thickBot="1" x14ac:dyDescent="0.25">
      <c r="A18" s="16" t="s">
        <v>32</v>
      </c>
      <c r="E18" s="23"/>
      <c r="F18" t="s">
        <v>26</v>
      </c>
    </row>
    <row r="20" spans="1:18" ht="13.5" thickBot="1" x14ac:dyDescent="0.25">
      <c r="A20" s="16" t="s">
        <v>71</v>
      </c>
    </row>
    <row r="21" spans="1:18" ht="44.25" customHeight="1" x14ac:dyDescent="0.2">
      <c r="A21" s="16"/>
      <c r="B21" s="53" t="s">
        <v>10</v>
      </c>
      <c r="C21" s="69" t="s">
        <v>72</v>
      </c>
      <c r="D21" s="69" t="s">
        <v>73</v>
      </c>
      <c r="E21" s="10" t="s">
        <v>7</v>
      </c>
      <c r="F21" s="54" t="s">
        <v>74</v>
      </c>
      <c r="G21" s="55" t="s">
        <v>9</v>
      </c>
    </row>
    <row r="22" spans="1:18" ht="21" customHeight="1" x14ac:dyDescent="0.2">
      <c r="A22" s="16"/>
      <c r="B22" s="1" t="s">
        <v>75</v>
      </c>
      <c r="C22" s="56"/>
      <c r="D22" s="56"/>
      <c r="E22" s="56"/>
      <c r="F22" s="57"/>
      <c r="G22" s="26"/>
    </row>
    <row r="23" spans="1:18" ht="21" customHeight="1" x14ac:dyDescent="0.2">
      <c r="A23" s="16"/>
      <c r="B23" s="1" t="s">
        <v>76</v>
      </c>
      <c r="C23" s="56"/>
      <c r="D23" s="56"/>
      <c r="E23" s="56"/>
      <c r="F23" s="57"/>
      <c r="G23" s="26"/>
    </row>
    <row r="24" spans="1:18" ht="21" customHeight="1" x14ac:dyDescent="0.2">
      <c r="A24" s="16"/>
      <c r="B24" s="1" t="s">
        <v>77</v>
      </c>
      <c r="C24" s="56"/>
      <c r="D24" s="56"/>
      <c r="E24" s="56"/>
      <c r="F24" s="57"/>
      <c r="G24" s="26"/>
    </row>
    <row r="25" spans="1:18" ht="21" customHeight="1" x14ac:dyDescent="0.2">
      <c r="A25" s="16"/>
      <c r="B25" s="1" t="s">
        <v>78</v>
      </c>
      <c r="C25" s="56"/>
      <c r="D25" s="56"/>
      <c r="E25" s="56"/>
      <c r="F25" s="57"/>
      <c r="G25" s="26"/>
    </row>
    <row r="26" spans="1:18" ht="21" customHeight="1" x14ac:dyDescent="0.2">
      <c r="A26" s="16"/>
      <c r="B26" s="1" t="s">
        <v>79</v>
      </c>
      <c r="C26" s="56"/>
      <c r="D26" s="56"/>
      <c r="E26" s="56"/>
      <c r="F26" s="57"/>
      <c r="G26" s="26"/>
    </row>
    <row r="27" spans="1:18" ht="21" customHeight="1" thickBot="1" x14ac:dyDescent="0.25">
      <c r="A27" s="16"/>
      <c r="B27" s="40" t="s">
        <v>80</v>
      </c>
      <c r="C27" s="86"/>
      <c r="D27" s="86"/>
      <c r="E27" s="89"/>
      <c r="F27" s="90"/>
      <c r="G27" s="91"/>
    </row>
    <row r="28" spans="1:18" ht="21" customHeight="1" thickBot="1" x14ac:dyDescent="0.25">
      <c r="A28" s="16"/>
      <c r="B28" s="85" t="s">
        <v>21</v>
      </c>
      <c r="C28" s="87">
        <f>SUM(C22:C27)</f>
        <v>0</v>
      </c>
      <c r="D28" s="87">
        <f>SUM(D22:D27)</f>
        <v>0</v>
      </c>
      <c r="E28" s="88">
        <f>SUM(E22:E27)</f>
        <v>0</v>
      </c>
      <c r="F28" s="88">
        <f>C28-D28</f>
        <v>0</v>
      </c>
      <c r="G28" s="92" t="str">
        <f>IF(E28&lt;=F28,"適","不適")</f>
        <v>適</v>
      </c>
    </row>
    <row r="29" spans="1:18" x14ac:dyDescent="0.2">
      <c r="B29" t="s">
        <v>58</v>
      </c>
    </row>
    <row r="31" spans="1:18" ht="13.5" thickBot="1" x14ac:dyDescent="0.25">
      <c r="A31" s="16" t="s">
        <v>81</v>
      </c>
      <c r="K31" t="s">
        <v>41</v>
      </c>
    </row>
    <row r="32" spans="1:18" ht="44.25" customHeight="1" x14ac:dyDescent="0.2">
      <c r="B32" s="11" t="s">
        <v>10</v>
      </c>
      <c r="C32" s="10" t="s">
        <v>4</v>
      </c>
      <c r="D32" s="10" t="s">
        <v>72</v>
      </c>
      <c r="E32" s="10" t="s">
        <v>6</v>
      </c>
      <c r="F32" s="10" t="s">
        <v>42</v>
      </c>
      <c r="G32" s="10" t="s">
        <v>7</v>
      </c>
      <c r="H32" s="27" t="s">
        <v>68</v>
      </c>
      <c r="I32" s="7" t="s">
        <v>9</v>
      </c>
      <c r="K32" s="11" t="s">
        <v>10</v>
      </c>
      <c r="L32" s="10" t="s">
        <v>4</v>
      </c>
      <c r="M32" s="10" t="s">
        <v>5</v>
      </c>
      <c r="N32" s="10" t="s">
        <v>6</v>
      </c>
      <c r="O32" s="10" t="s">
        <v>42</v>
      </c>
      <c r="P32" s="10" t="s">
        <v>7</v>
      </c>
      <c r="Q32" s="27" t="s">
        <v>43</v>
      </c>
      <c r="R32" s="7" t="s">
        <v>9</v>
      </c>
    </row>
    <row r="33" spans="1:18" ht="21" customHeight="1" x14ac:dyDescent="0.2">
      <c r="B33" s="1" t="s">
        <v>13</v>
      </c>
      <c r="C33" s="18"/>
      <c r="D33" s="63">
        <f>C22</f>
        <v>0</v>
      </c>
      <c r="E33" s="2">
        <f>D33*1.65</f>
        <v>0</v>
      </c>
      <c r="F33" s="63">
        <f>D22</f>
        <v>0</v>
      </c>
      <c r="G33" s="63">
        <f>E22</f>
        <v>0</v>
      </c>
      <c r="H33" s="2">
        <f>(F33+G33)*1.65</f>
        <v>0</v>
      </c>
      <c r="I33" s="8" t="str">
        <f>IF(AND(C33&gt;=E33,C33&gt;=H33),"適","不適")</f>
        <v>適</v>
      </c>
      <c r="K33" s="1" t="s">
        <v>13</v>
      </c>
      <c r="L33" s="18">
        <v>10</v>
      </c>
      <c r="M33" s="19">
        <v>3</v>
      </c>
      <c r="N33" s="2">
        <f>M33*1.65</f>
        <v>4.9499999999999993</v>
      </c>
      <c r="O33" s="19">
        <v>3</v>
      </c>
      <c r="P33" s="19"/>
      <c r="Q33" s="2">
        <f>(O33+P33)*1.65</f>
        <v>4.9499999999999993</v>
      </c>
      <c r="R33" s="8" t="str">
        <f t="shared" ref="R33:R38" si="0">IF(L33-N33&gt;0,"適","不適")</f>
        <v>適</v>
      </c>
    </row>
    <row r="34" spans="1:18" ht="21" customHeight="1" x14ac:dyDescent="0.2">
      <c r="B34" s="1" t="s">
        <v>14</v>
      </c>
      <c r="C34" s="18"/>
      <c r="D34" s="63">
        <f>C23</f>
        <v>0</v>
      </c>
      <c r="E34" s="2">
        <f>D34*3.3</f>
        <v>0</v>
      </c>
      <c r="F34" s="63">
        <f>D23</f>
        <v>0</v>
      </c>
      <c r="G34" s="63">
        <f t="shared" ref="G34:G38" si="1">E23</f>
        <v>0</v>
      </c>
      <c r="H34" s="2">
        <f>(F34+G34)*3.3</f>
        <v>0</v>
      </c>
      <c r="I34" s="8" t="str">
        <f>IF(AND(C34&gt;=E34,C34&gt;=H34),"適","不適")</f>
        <v>適</v>
      </c>
      <c r="K34" s="1" t="s">
        <v>14</v>
      </c>
      <c r="L34" s="18">
        <v>20</v>
      </c>
      <c r="M34" s="19">
        <v>5</v>
      </c>
      <c r="N34" s="2">
        <f>M34*3.3</f>
        <v>16.5</v>
      </c>
      <c r="O34" s="19">
        <v>4</v>
      </c>
      <c r="P34" s="19">
        <v>1</v>
      </c>
      <c r="Q34" s="2">
        <f>(O34+P34)*3.3</f>
        <v>16.5</v>
      </c>
      <c r="R34" s="8" t="str">
        <f t="shared" si="0"/>
        <v>適</v>
      </c>
    </row>
    <row r="35" spans="1:18" ht="21" customHeight="1" x14ac:dyDescent="0.2">
      <c r="B35" s="1" t="s">
        <v>88</v>
      </c>
      <c r="C35" s="18"/>
      <c r="D35" s="63">
        <f t="shared" ref="D34:D38" si="2">C24</f>
        <v>0</v>
      </c>
      <c r="E35" s="2">
        <f>D35*1.98</f>
        <v>0</v>
      </c>
      <c r="F35" s="63">
        <f>D24</f>
        <v>0</v>
      </c>
      <c r="G35" s="63">
        <f t="shared" si="1"/>
        <v>0</v>
      </c>
      <c r="H35" s="2">
        <f>(F35+G35)*1.98</f>
        <v>0</v>
      </c>
      <c r="I35" s="26"/>
      <c r="K35" s="1" t="s">
        <v>0</v>
      </c>
      <c r="L35" s="18">
        <v>25</v>
      </c>
      <c r="M35" s="19">
        <v>10</v>
      </c>
      <c r="N35" s="2">
        <f>M35*1.98</f>
        <v>19.8</v>
      </c>
      <c r="O35" s="19">
        <v>8</v>
      </c>
      <c r="P35" s="19">
        <v>2</v>
      </c>
      <c r="Q35" s="2">
        <f>(O35+P35)*1.98</f>
        <v>19.8</v>
      </c>
      <c r="R35" s="8" t="str">
        <f t="shared" si="0"/>
        <v>適</v>
      </c>
    </row>
    <row r="36" spans="1:18" ht="21" customHeight="1" x14ac:dyDescent="0.2">
      <c r="B36" s="1" t="s">
        <v>84</v>
      </c>
      <c r="C36" s="18"/>
      <c r="D36" s="63">
        <f>C25</f>
        <v>0</v>
      </c>
      <c r="E36" s="2">
        <f>D36*1.98</f>
        <v>0</v>
      </c>
      <c r="F36" s="63">
        <f>D25</f>
        <v>0</v>
      </c>
      <c r="G36" s="63">
        <f t="shared" si="1"/>
        <v>0</v>
      </c>
      <c r="H36" s="2">
        <f t="shared" ref="H36:H38" si="3">(F36+G36)*1.98</f>
        <v>0</v>
      </c>
      <c r="I36" s="26"/>
      <c r="K36" s="1" t="s">
        <v>1</v>
      </c>
      <c r="L36" s="18">
        <v>30</v>
      </c>
      <c r="M36" s="19">
        <v>15</v>
      </c>
      <c r="N36" s="2">
        <f>M36*1.98</f>
        <v>29.7</v>
      </c>
      <c r="O36" s="19">
        <v>10</v>
      </c>
      <c r="P36" s="19">
        <v>2</v>
      </c>
      <c r="Q36" s="2">
        <f t="shared" ref="Q36:Q38" si="4">(O36+P36)*1.98</f>
        <v>23.759999999999998</v>
      </c>
      <c r="R36" s="8" t="str">
        <f t="shared" si="0"/>
        <v>適</v>
      </c>
    </row>
    <row r="37" spans="1:18" ht="21" customHeight="1" x14ac:dyDescent="0.2">
      <c r="B37" s="1" t="s">
        <v>85</v>
      </c>
      <c r="C37" s="18"/>
      <c r="D37" s="63">
        <f t="shared" si="2"/>
        <v>0</v>
      </c>
      <c r="E37" s="2">
        <f>D37*1.98</f>
        <v>0</v>
      </c>
      <c r="F37" s="63">
        <f>D26</f>
        <v>0</v>
      </c>
      <c r="G37" s="63">
        <f t="shared" si="1"/>
        <v>0</v>
      </c>
      <c r="H37" s="2">
        <f t="shared" si="3"/>
        <v>0</v>
      </c>
      <c r="I37" s="26"/>
      <c r="K37" s="1" t="s">
        <v>2</v>
      </c>
      <c r="L37" s="18">
        <v>45</v>
      </c>
      <c r="M37" s="19">
        <v>20</v>
      </c>
      <c r="N37" s="2">
        <f>M37*1.98</f>
        <v>39.6</v>
      </c>
      <c r="O37" s="19">
        <v>15</v>
      </c>
      <c r="P37" s="19">
        <v>2</v>
      </c>
      <c r="Q37" s="2">
        <f t="shared" si="4"/>
        <v>33.659999999999997</v>
      </c>
      <c r="R37" s="8" t="str">
        <f t="shared" si="0"/>
        <v>適</v>
      </c>
    </row>
    <row r="38" spans="1:18" ht="21" customHeight="1" thickBot="1" x14ac:dyDescent="0.25">
      <c r="B38" s="1" t="s">
        <v>86</v>
      </c>
      <c r="C38" s="58"/>
      <c r="D38" s="63">
        <f t="shared" si="2"/>
        <v>0</v>
      </c>
      <c r="E38" s="59">
        <f>D38*1.98</f>
        <v>0</v>
      </c>
      <c r="F38" s="64">
        <f>D27</f>
        <v>0</v>
      </c>
      <c r="G38" s="63">
        <f t="shared" si="1"/>
        <v>0</v>
      </c>
      <c r="H38" s="59">
        <f t="shared" si="3"/>
        <v>0</v>
      </c>
      <c r="I38" s="26"/>
      <c r="K38" s="4" t="s">
        <v>3</v>
      </c>
      <c r="L38" s="20">
        <v>60</v>
      </c>
      <c r="M38" s="21">
        <v>25</v>
      </c>
      <c r="N38" s="5">
        <f>M38*1.98</f>
        <v>49.5</v>
      </c>
      <c r="O38" s="21">
        <v>18</v>
      </c>
      <c r="P38" s="21">
        <v>2</v>
      </c>
      <c r="Q38" s="5">
        <f t="shared" si="4"/>
        <v>39.6</v>
      </c>
      <c r="R38" s="9" t="str">
        <f t="shared" si="0"/>
        <v>適</v>
      </c>
    </row>
    <row r="39" spans="1:18" ht="21" customHeight="1" thickBot="1" x14ac:dyDescent="0.25">
      <c r="B39" s="76" t="s">
        <v>87</v>
      </c>
      <c r="C39" s="78">
        <f>SUM(C35:C38)</f>
        <v>0</v>
      </c>
      <c r="D39" s="64">
        <f>SUM(D35:D38)</f>
        <v>0</v>
      </c>
      <c r="E39" s="59">
        <f>SUM(E35:E38)</f>
        <v>0</v>
      </c>
      <c r="F39" s="64">
        <f>SUM(F35:F38)</f>
        <v>0</v>
      </c>
      <c r="G39" s="82">
        <f>SUM(G35:G38)</f>
        <v>0</v>
      </c>
      <c r="H39" s="59">
        <f t="shared" ref="C39:H39" si="5">SUM(H35:H38)</f>
        <v>0</v>
      </c>
      <c r="I39" s="83" t="str">
        <f>IF(AND(C39&gt;=E39,C39&gt;=H39),"適","不適")</f>
        <v>適</v>
      </c>
      <c r="L39" s="34"/>
      <c r="M39" s="35"/>
      <c r="N39" s="36"/>
      <c r="O39" s="35"/>
      <c r="P39" s="35"/>
      <c r="Q39" s="36"/>
      <c r="R39" s="37"/>
    </row>
    <row r="40" spans="1:18" ht="21" customHeight="1" thickBot="1" x14ac:dyDescent="0.25">
      <c r="B40" s="77" t="s">
        <v>21</v>
      </c>
      <c r="C40" s="79">
        <f>SUM(C33:C38)</f>
        <v>0</v>
      </c>
      <c r="D40" s="80">
        <f t="shared" ref="D40:H40" si="6">SUM(D33:D38)</f>
        <v>0</v>
      </c>
      <c r="E40" s="79">
        <f t="shared" si="6"/>
        <v>0</v>
      </c>
      <c r="F40" s="80">
        <f t="shared" si="6"/>
        <v>0</v>
      </c>
      <c r="G40" s="81">
        <f t="shared" si="6"/>
        <v>0</v>
      </c>
      <c r="H40" s="79">
        <f t="shared" si="6"/>
        <v>0</v>
      </c>
      <c r="I40" s="84"/>
      <c r="J40" s="62"/>
      <c r="L40" s="34"/>
      <c r="M40" s="35"/>
      <c r="N40" s="36"/>
      <c r="O40" s="35"/>
      <c r="P40" s="35"/>
      <c r="Q40" s="36"/>
      <c r="R40" s="37"/>
    </row>
    <row r="41" spans="1:18" x14ac:dyDescent="0.2">
      <c r="B41" s="39"/>
      <c r="C41" s="60"/>
      <c r="D41" s="61"/>
      <c r="E41" s="61"/>
      <c r="F41" s="61"/>
      <c r="G41" s="61"/>
      <c r="H41" s="61"/>
    </row>
    <row r="42" spans="1:18" ht="13.5" thickBot="1" x14ac:dyDescent="0.25">
      <c r="A42" s="16" t="s">
        <v>82</v>
      </c>
    </row>
    <row r="43" spans="1:18" ht="15" customHeight="1" thickBot="1" x14ac:dyDescent="0.25">
      <c r="A43" s="12" t="s">
        <v>52</v>
      </c>
      <c r="B43" t="s">
        <v>51</v>
      </c>
      <c r="F43" s="30"/>
      <c r="G43" s="22"/>
      <c r="H43" t="s">
        <v>11</v>
      </c>
    </row>
    <row r="44" spans="1:18" ht="15" customHeight="1" thickBot="1" x14ac:dyDescent="0.25">
      <c r="A44" s="12"/>
      <c r="F44" s="31"/>
    </row>
    <row r="45" spans="1:18" ht="15" customHeight="1" thickBot="1" x14ac:dyDescent="0.25">
      <c r="A45" s="12" t="s">
        <v>53</v>
      </c>
      <c r="B45" t="s">
        <v>54</v>
      </c>
      <c r="F45" s="30"/>
      <c r="G45" s="22"/>
      <c r="H45" t="s">
        <v>11</v>
      </c>
    </row>
    <row r="46" spans="1:18" ht="15" customHeight="1" thickBot="1" x14ac:dyDescent="0.25">
      <c r="A46" s="12"/>
      <c r="F46" s="31"/>
    </row>
    <row r="47" spans="1:18" ht="37.5" customHeight="1" x14ac:dyDescent="0.2">
      <c r="B47" s="13" t="s">
        <v>10</v>
      </c>
      <c r="C47" s="54" t="s">
        <v>83</v>
      </c>
      <c r="D47" s="14" t="s">
        <v>12</v>
      </c>
    </row>
    <row r="48" spans="1:18" ht="21" customHeight="1" x14ac:dyDescent="0.2">
      <c r="B48" s="1" t="s">
        <v>15</v>
      </c>
      <c r="C48" s="3">
        <f>F33+G33</f>
        <v>0</v>
      </c>
      <c r="D48" s="65">
        <f>ROUNDDOWN(C48/3,1)</f>
        <v>0</v>
      </c>
    </row>
    <row r="49" spans="2:9" ht="21" customHeight="1" x14ac:dyDescent="0.2">
      <c r="B49" s="1" t="s">
        <v>16</v>
      </c>
      <c r="C49" s="3">
        <f>F34+G34</f>
        <v>0</v>
      </c>
      <c r="D49" s="65">
        <f>ROUNDDOWN(C49/6,1)</f>
        <v>0</v>
      </c>
    </row>
    <row r="50" spans="2:9" ht="21" customHeight="1" x14ac:dyDescent="0.2">
      <c r="B50" s="1" t="s">
        <v>17</v>
      </c>
      <c r="C50" s="3">
        <f>F35+G35</f>
        <v>0</v>
      </c>
      <c r="D50" s="65">
        <f>ROUNDDOWN(C50/6,1)</f>
        <v>0</v>
      </c>
    </row>
    <row r="51" spans="2:9" ht="21" customHeight="1" x14ac:dyDescent="0.2">
      <c r="B51" s="1" t="s">
        <v>18</v>
      </c>
      <c r="C51" s="3">
        <f>F36+G36</f>
        <v>0</v>
      </c>
      <c r="D51" s="65">
        <f>ROUNDDOWN(C51/15,1)</f>
        <v>0</v>
      </c>
    </row>
    <row r="52" spans="2:9" ht="21" customHeight="1" x14ac:dyDescent="0.2">
      <c r="B52" s="1" t="s">
        <v>61</v>
      </c>
      <c r="C52" s="3">
        <f>F36+G36</f>
        <v>0</v>
      </c>
      <c r="D52" s="65">
        <f>ROUNDDOWN(C52/20,1)</f>
        <v>0</v>
      </c>
    </row>
    <row r="53" spans="2:9" ht="21" customHeight="1" x14ac:dyDescent="0.2">
      <c r="B53" s="1" t="s">
        <v>19</v>
      </c>
      <c r="C53" s="3">
        <f>F37+G37</f>
        <v>0</v>
      </c>
      <c r="D53" s="65">
        <f>ROUNDDOWN(C53/25,1)</f>
        <v>0</v>
      </c>
    </row>
    <row r="54" spans="2:9" ht="21" customHeight="1" x14ac:dyDescent="0.2">
      <c r="B54" s="1" t="s">
        <v>62</v>
      </c>
      <c r="C54" s="3">
        <f>F37+G37</f>
        <v>0</v>
      </c>
      <c r="D54" s="65">
        <f>ROUNDDOWN(C54/30,1)</f>
        <v>0</v>
      </c>
    </row>
    <row r="55" spans="2:9" ht="21" customHeight="1" x14ac:dyDescent="0.2">
      <c r="B55" s="40" t="s">
        <v>20</v>
      </c>
      <c r="C55" s="41">
        <f>F38+G38</f>
        <v>0</v>
      </c>
      <c r="D55" s="66">
        <f>ROUNDDOWN(C55/25,1)</f>
        <v>0</v>
      </c>
    </row>
    <row r="56" spans="2:9" ht="21" customHeight="1" thickBot="1" x14ac:dyDescent="0.25">
      <c r="B56" s="4" t="s">
        <v>63</v>
      </c>
      <c r="C56" s="6">
        <f>F38+G38</f>
        <v>0</v>
      </c>
      <c r="D56" s="73">
        <f>ROUNDDOWN(C56/30,1)</f>
        <v>0</v>
      </c>
    </row>
    <row r="57" spans="2:9" ht="21" customHeight="1" thickBot="1" x14ac:dyDescent="0.25">
      <c r="B57" s="42" t="s">
        <v>21</v>
      </c>
      <c r="C57" s="43">
        <f>SUM(C48:C50,C51,C53,C55)</f>
        <v>0</v>
      </c>
      <c r="D57" s="74">
        <f>ROUND(SUM(D48:D50,D51,D53,D55),0)</f>
        <v>0</v>
      </c>
      <c r="E57" s="94" t="s">
        <v>22</v>
      </c>
      <c r="F57" s="102"/>
      <c r="G57" s="15" t="str">
        <f>IF(G43&gt;=D57,"適","不適")</f>
        <v>適</v>
      </c>
    </row>
    <row r="58" spans="2:9" ht="21" customHeight="1" thickBot="1" x14ac:dyDescent="0.25">
      <c r="B58" s="4" t="s">
        <v>64</v>
      </c>
      <c r="C58" s="6">
        <f>SUM(C48:C50,C52,C54,C56)</f>
        <v>0</v>
      </c>
      <c r="D58" s="75">
        <f>ROUND(SUM(D48:D50,D52,D54,D56),0)</f>
        <v>0</v>
      </c>
      <c r="E58" s="94" t="s">
        <v>65</v>
      </c>
      <c r="F58" s="95"/>
      <c r="G58" s="15" t="str">
        <f>IF(G43&gt;=D58,"適","不適")</f>
        <v>適</v>
      </c>
    </row>
    <row r="60" spans="2:9" x14ac:dyDescent="0.2">
      <c r="B60" s="103" t="s">
        <v>69</v>
      </c>
      <c r="C60" s="103"/>
      <c r="D60" s="103"/>
      <c r="E60" s="103"/>
      <c r="F60" s="103"/>
      <c r="G60" s="103"/>
      <c r="H60" s="103"/>
      <c r="I60" s="103"/>
    </row>
    <row r="61" spans="2:9" x14ac:dyDescent="0.2">
      <c r="B61" s="103"/>
      <c r="C61" s="103"/>
      <c r="D61" s="103"/>
      <c r="E61" s="103"/>
      <c r="F61" s="103"/>
      <c r="G61" s="103"/>
      <c r="H61" s="103"/>
      <c r="I61" s="103"/>
    </row>
    <row r="62" spans="2:9" x14ac:dyDescent="0.2">
      <c r="B62" s="103"/>
      <c r="C62" s="103"/>
      <c r="D62" s="103"/>
      <c r="E62" s="103"/>
      <c r="F62" s="103"/>
      <c r="G62" s="103"/>
      <c r="H62" s="103"/>
      <c r="I62" s="103"/>
    </row>
  </sheetData>
  <mergeCells count="9">
    <mergeCell ref="B60:I62"/>
    <mergeCell ref="E58:F58"/>
    <mergeCell ref="A1:H1"/>
    <mergeCell ref="F3:G3"/>
    <mergeCell ref="F4:G4"/>
    <mergeCell ref="F5:G5"/>
    <mergeCell ref="C6:D6"/>
    <mergeCell ref="E6:G6"/>
    <mergeCell ref="E57:F57"/>
  </mergeCells>
  <phoneticPr fontId="1"/>
  <pageMargins left="0.7" right="0.7" top="0.75" bottom="0.75" header="0.3" footer="0.3"/>
  <pageSetup paperSize="9" scale="67" orientation="portrait" r:id="rId1"/>
  <ignoredErrors>
    <ignoredError sqref="D33 C40 F33:F38 E40 G33:G38 H40 D35 D37:D38 D40 F40 G40" unlockedFormula="1"/>
    <ignoredError sqref="D5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一般型</vt:lpstr>
      <vt:lpstr>幼稚園型</vt:lpstr>
      <vt:lpstr>余裕活用型</vt:lpstr>
      <vt:lpstr>一般型!Print_Area</vt:lpstr>
      <vt:lpstr>余裕活用型!Print_Area</vt:lpstr>
      <vt:lpstr>幼稚園型!Print_Area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蓬萊　ひな</cp:lastModifiedBy>
  <cp:lastPrinted>2025-03-07T01:22:30Z</cp:lastPrinted>
  <dcterms:created xsi:type="dcterms:W3CDTF">2014-10-03T04:12:32Z</dcterms:created>
  <dcterms:modified xsi:type="dcterms:W3CDTF">2025-10-14T07:41:50Z</dcterms:modified>
</cp:coreProperties>
</file>