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95" windowHeight="7155" activeTab="1"/>
  </bookViews>
  <sheets>
    <sheet name="確認項目" sheetId="3" r:id="rId1"/>
    <sheet name="様式例" sheetId="1" r:id="rId2"/>
    <sheet name="記載例" sheetId="2" r:id="rId3"/>
  </sheets>
  <definedNames>
    <definedName name="_xlnm.Print_Area" localSheetId="1">様式例!$A$1:$R$50</definedName>
    <definedName name="_xlnm.Print_Titles" localSheetId="1">様式例!$1:$4</definedName>
  </definedNames>
  <calcPr calcId="145621"/>
</workbook>
</file>

<file path=xl/calcChain.xml><?xml version="1.0" encoding="utf-8"?>
<calcChain xmlns="http://schemas.openxmlformats.org/spreadsheetml/2006/main">
  <c r="Q17" i="2" l="1"/>
  <c r="M21" i="2"/>
  <c r="P18" i="2"/>
  <c r="O18" i="2"/>
  <c r="N18" i="2"/>
  <c r="M18" i="2"/>
  <c r="L18" i="2"/>
  <c r="K18" i="2"/>
  <c r="J18" i="2"/>
  <c r="I18" i="2"/>
  <c r="H18" i="2"/>
  <c r="G18" i="2"/>
  <c r="P33" i="2"/>
  <c r="O33" i="2"/>
  <c r="N33" i="2"/>
  <c r="M33" i="2"/>
  <c r="L33" i="2"/>
  <c r="K33" i="2"/>
  <c r="J33" i="2"/>
  <c r="I33" i="2"/>
  <c r="H33" i="2"/>
  <c r="G33" i="2"/>
  <c r="F33" i="2"/>
  <c r="E33" i="2"/>
  <c r="P26" i="2"/>
  <c r="O26" i="2"/>
  <c r="N26" i="2"/>
  <c r="M26" i="2"/>
  <c r="L26" i="2"/>
  <c r="K26" i="2"/>
  <c r="J26" i="2"/>
  <c r="I26" i="2"/>
  <c r="H26" i="2"/>
  <c r="G26" i="2"/>
  <c r="F26" i="2"/>
  <c r="E26" i="2"/>
  <c r="Q49" i="1"/>
  <c r="P49" i="1"/>
  <c r="O49" i="1"/>
  <c r="N49" i="1"/>
  <c r="L49" i="1"/>
  <c r="K49" i="1"/>
  <c r="J49" i="1"/>
  <c r="I49" i="1"/>
  <c r="H49" i="1"/>
  <c r="G49" i="1"/>
  <c r="F49" i="1"/>
  <c r="E49" i="1"/>
  <c r="M49" i="1"/>
  <c r="E21" i="2"/>
  <c r="L21" i="2"/>
  <c r="K21" i="2"/>
  <c r="J21" i="2"/>
  <c r="I21" i="2"/>
  <c r="H21" i="2"/>
  <c r="G21" i="2"/>
  <c r="F21" i="2"/>
  <c r="O21" i="2"/>
  <c r="N21" i="2"/>
  <c r="P21" i="2"/>
  <c r="Q23" i="2"/>
  <c r="K9" i="2"/>
  <c r="M9" i="2"/>
  <c r="P9" i="2" l="1"/>
  <c r="O9" i="2"/>
  <c r="N9" i="2"/>
  <c r="L9" i="2"/>
  <c r="J9" i="2"/>
  <c r="I9" i="2"/>
  <c r="H9" i="2"/>
  <c r="G9" i="2"/>
  <c r="F9" i="2"/>
  <c r="E9" i="2"/>
  <c r="N6" i="2"/>
  <c r="H6" i="2"/>
  <c r="P6" i="2"/>
  <c r="P8" i="2" s="1"/>
  <c r="O6" i="2"/>
  <c r="N8" i="2"/>
  <c r="M6" i="2"/>
  <c r="L6" i="2"/>
  <c r="L8" i="2" s="1"/>
  <c r="K6" i="2"/>
  <c r="K8" i="2" s="1"/>
  <c r="J6" i="2"/>
  <c r="J8" i="2" s="1"/>
  <c r="I6" i="2"/>
  <c r="G6" i="2"/>
  <c r="G8" i="2" s="1"/>
  <c r="F6" i="2"/>
  <c r="E6" i="2"/>
  <c r="E8" i="2" s="1"/>
  <c r="P43" i="2"/>
  <c r="P44" i="2" s="1"/>
  <c r="O43" i="2"/>
  <c r="O44" i="2" s="1"/>
  <c r="N43" i="2"/>
  <c r="N44" i="2" s="1"/>
  <c r="M43" i="2"/>
  <c r="M44" i="2" s="1"/>
  <c r="L43" i="2"/>
  <c r="L44" i="2" s="1"/>
  <c r="K43" i="2"/>
  <c r="K44" i="2" s="1"/>
  <c r="J43" i="2"/>
  <c r="J44" i="2" s="1"/>
  <c r="I43" i="2"/>
  <c r="I44" i="2" s="1"/>
  <c r="H43" i="2"/>
  <c r="H44" i="2" s="1"/>
  <c r="G43" i="2"/>
  <c r="G44" i="2" s="1"/>
  <c r="F43" i="2"/>
  <c r="F44" i="2" s="1"/>
  <c r="E43" i="2"/>
  <c r="E44" i="2" s="1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2" i="2"/>
  <c r="Q21" i="2"/>
  <c r="P20" i="2"/>
  <c r="O20" i="2"/>
  <c r="N20" i="2"/>
  <c r="M20" i="2"/>
  <c r="L20" i="2"/>
  <c r="K20" i="2"/>
  <c r="J20" i="2"/>
  <c r="I20" i="2"/>
  <c r="H20" i="2"/>
  <c r="G20" i="2"/>
  <c r="F20" i="2"/>
  <c r="E20" i="2"/>
  <c r="Q19" i="2"/>
  <c r="Q18" i="2"/>
  <c r="P15" i="2"/>
  <c r="O15" i="2"/>
  <c r="O16" i="2" s="1"/>
  <c r="N15" i="2"/>
  <c r="M15" i="2"/>
  <c r="L15" i="2"/>
  <c r="L16" i="2" s="1"/>
  <c r="K15" i="2"/>
  <c r="J15" i="2"/>
  <c r="J16" i="2" s="1"/>
  <c r="I15" i="2"/>
  <c r="H15" i="2"/>
  <c r="G15" i="2"/>
  <c r="F15" i="2"/>
  <c r="F16" i="2" s="1"/>
  <c r="E15" i="2"/>
  <c r="Q14" i="2"/>
  <c r="Q13" i="2"/>
  <c r="Q12" i="2"/>
  <c r="Q11" i="2"/>
  <c r="Q10" i="2"/>
  <c r="O8" i="2"/>
  <c r="M8" i="2"/>
  <c r="I8" i="2"/>
  <c r="H8" i="2"/>
  <c r="F8" i="2"/>
  <c r="Q7" i="2"/>
  <c r="P48" i="1"/>
  <c r="P25" i="1"/>
  <c r="P20" i="1"/>
  <c r="P21" i="1" s="1"/>
  <c r="P8" i="1"/>
  <c r="E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4" i="1"/>
  <c r="Q23" i="1"/>
  <c r="Q19" i="1"/>
  <c r="Q18" i="1"/>
  <c r="Q17" i="1"/>
  <c r="Q16" i="1"/>
  <c r="Q15" i="1"/>
  <c r="Q14" i="1"/>
  <c r="Q13" i="1"/>
  <c r="Q12" i="1"/>
  <c r="Q11" i="1"/>
  <c r="Q10" i="1"/>
  <c r="Q9" i="1"/>
  <c r="Q7" i="1"/>
  <c r="Q6" i="1"/>
  <c r="O48" i="1"/>
  <c r="N48" i="1"/>
  <c r="M48" i="1"/>
  <c r="L48" i="1"/>
  <c r="K48" i="1"/>
  <c r="J48" i="1"/>
  <c r="I48" i="1"/>
  <c r="H48" i="1"/>
  <c r="G48" i="1"/>
  <c r="F48" i="1"/>
  <c r="E48" i="1"/>
  <c r="Q5" i="1"/>
  <c r="O25" i="1"/>
  <c r="N25" i="1"/>
  <c r="M25" i="1"/>
  <c r="L25" i="1"/>
  <c r="K25" i="1"/>
  <c r="J25" i="1"/>
  <c r="I25" i="1"/>
  <c r="H25" i="1"/>
  <c r="G25" i="1"/>
  <c r="F25" i="1"/>
  <c r="E25" i="1"/>
  <c r="E20" i="1"/>
  <c r="O20" i="1"/>
  <c r="O21" i="1" s="1"/>
  <c r="N20" i="1"/>
  <c r="N21" i="1" s="1"/>
  <c r="M20" i="1"/>
  <c r="M21" i="1" s="1"/>
  <c r="L20" i="1"/>
  <c r="L21" i="1" s="1"/>
  <c r="K20" i="1"/>
  <c r="K21" i="1" s="1"/>
  <c r="J20" i="1"/>
  <c r="J21" i="1" s="1"/>
  <c r="I20" i="1"/>
  <c r="I21" i="1" s="1"/>
  <c r="H20" i="1"/>
  <c r="H21" i="1" s="1"/>
  <c r="G20" i="1"/>
  <c r="G21" i="1" s="1"/>
  <c r="F20" i="1"/>
  <c r="O8" i="1"/>
  <c r="N8" i="1"/>
  <c r="M8" i="1"/>
  <c r="L8" i="1"/>
  <c r="K8" i="1"/>
  <c r="J8" i="1"/>
  <c r="I8" i="1"/>
  <c r="H8" i="1"/>
  <c r="G8" i="1"/>
  <c r="F8" i="1"/>
  <c r="P22" i="1" l="1"/>
  <c r="Q22" i="1" s="1"/>
  <c r="Q8" i="1"/>
  <c r="G50" i="1"/>
  <c r="I50" i="1"/>
  <c r="K50" i="1"/>
  <c r="M50" i="1"/>
  <c r="O50" i="1"/>
  <c r="Q25" i="1"/>
  <c r="Q20" i="1"/>
  <c r="Q48" i="1"/>
  <c r="P50" i="1"/>
  <c r="E21" i="1"/>
  <c r="E22" i="1" s="1"/>
  <c r="E50" i="1"/>
  <c r="F50" i="1"/>
  <c r="H50" i="1"/>
  <c r="J50" i="1"/>
  <c r="L50" i="1"/>
  <c r="N50" i="1"/>
  <c r="G45" i="2"/>
  <c r="K45" i="2"/>
  <c r="O45" i="2"/>
  <c r="H45" i="2"/>
  <c r="F45" i="2"/>
  <c r="J45" i="2"/>
  <c r="N45" i="2"/>
  <c r="P45" i="2"/>
  <c r="L45" i="2"/>
  <c r="Q43" i="2"/>
  <c r="P16" i="2"/>
  <c r="P17" i="2" s="1"/>
  <c r="N16" i="2"/>
  <c r="N17" i="2" s="1"/>
  <c r="I16" i="2"/>
  <c r="I17" i="2" s="1"/>
  <c r="K16" i="2"/>
  <c r="K17" i="2" s="1"/>
  <c r="M16" i="2"/>
  <c r="Q9" i="2"/>
  <c r="H16" i="2"/>
  <c r="H17" i="2" s="1"/>
  <c r="G16" i="2"/>
  <c r="M17" i="2"/>
  <c r="O17" i="2"/>
  <c r="Q15" i="2"/>
  <c r="G17" i="2"/>
  <c r="E16" i="2"/>
  <c r="E17" i="2" s="1"/>
  <c r="Q6" i="2"/>
  <c r="Q44" i="2"/>
  <c r="F17" i="2"/>
  <c r="J17" i="2"/>
  <c r="L17" i="2"/>
  <c r="E45" i="2"/>
  <c r="I45" i="2"/>
  <c r="M45" i="2"/>
  <c r="Q20" i="2"/>
  <c r="Q8" i="2"/>
  <c r="F21" i="1"/>
  <c r="H22" i="1"/>
  <c r="J22" i="1"/>
  <c r="L22" i="1"/>
  <c r="N22" i="1"/>
  <c r="G22" i="1"/>
  <c r="I22" i="1"/>
  <c r="K22" i="1"/>
  <c r="M22" i="1"/>
  <c r="O22" i="1"/>
  <c r="Q50" i="1" l="1"/>
  <c r="Q21" i="1"/>
  <c r="Q16" i="2"/>
  <c r="Q45" i="2"/>
  <c r="F22" i="1"/>
</calcChain>
</file>

<file path=xl/comments1.xml><?xml version="1.0" encoding="utf-8"?>
<comments xmlns="http://schemas.openxmlformats.org/spreadsheetml/2006/main">
  <authors>
    <author>兵庫県</author>
  </authors>
  <commentList>
    <comment ref="Q22" authorId="0">
      <text>
        <r>
          <rPr>
            <b/>
            <sz val="9"/>
            <color indexed="81"/>
            <rFont val="ＭＳ Ｐゴシック"/>
            <family val="3"/>
            <charset val="128"/>
          </rPr>
          <t>兵庫県:</t>
        </r>
        <r>
          <rPr>
            <sz val="9"/>
            <color indexed="81"/>
            <rFont val="ＭＳ Ｐゴシック"/>
            <family val="3"/>
            <charset val="128"/>
          </rPr>
          <t xml:space="preserve">
ゼロ以外の場合は、収支を見直してください。</t>
        </r>
      </text>
    </comment>
  </commentList>
</comments>
</file>

<file path=xl/sharedStrings.xml><?xml version="1.0" encoding="utf-8"?>
<sst xmlns="http://schemas.openxmlformats.org/spreadsheetml/2006/main" count="159" uniqueCount="93">
  <si>
    <t>収入</t>
    <rPh sb="0" eb="2">
      <t>シュウニュウ</t>
    </rPh>
    <phoneticPr fontId="1"/>
  </si>
  <si>
    <t>○○業務</t>
    <rPh sb="2" eb="4">
      <t>ギョウム</t>
    </rPh>
    <phoneticPr fontId="1"/>
  </si>
  <si>
    <t>△△業務</t>
    <rPh sb="2" eb="4">
      <t>ギョウム</t>
    </rPh>
    <phoneticPr fontId="1"/>
  </si>
  <si>
    <t>××業務</t>
    <rPh sb="2" eb="4">
      <t>ギョウム</t>
    </rPh>
    <phoneticPr fontId="1"/>
  </si>
  <si>
    <t>経費</t>
    <rPh sb="0" eb="2">
      <t>ケイヒ</t>
    </rPh>
    <phoneticPr fontId="1"/>
  </si>
  <si>
    <t>旅費交通費</t>
    <rPh sb="0" eb="2">
      <t>リョヒ</t>
    </rPh>
    <rPh sb="2" eb="5">
      <t>コウツウヒ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</si>
  <si>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</si>
  <si>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</si>
  <si>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水道光熱費</t>
    <rPh sb="0" eb="2">
      <t>スイドウ</t>
    </rPh>
    <rPh sb="2" eb="5">
      <t>コウネツヒ</t>
    </rPh>
    <phoneticPr fontId="1"/>
  </si>
  <si>
    <t>燃料費</t>
    <rPh sb="0" eb="3">
      <t>ネンリョウヒ</t>
    </rPh>
    <phoneticPr fontId="1"/>
  </si>
  <si>
    <t>修繕費</t>
    <rPh sb="0" eb="3">
      <t>シュウゼンヒ</t>
    </rPh>
    <phoneticPr fontId="1"/>
  </si>
  <si>
    <t>通信運搬費</t>
    <rPh sb="0" eb="2">
      <t>ツウシン</t>
    </rPh>
    <rPh sb="2" eb="5">
      <t>ウンパンヒ</t>
    </rPh>
    <phoneticPr fontId="1"/>
  </si>
  <si>
    <t>受注活動費</t>
    <rPh sb="0" eb="2">
      <t>ジュチュウ</t>
    </rPh>
    <rPh sb="2" eb="5">
      <t>カツドウヒ</t>
    </rPh>
    <phoneticPr fontId="1"/>
  </si>
  <si>
    <t>会議費</t>
    <rPh sb="0" eb="3">
      <t>カイギヒ</t>
    </rPh>
    <phoneticPr fontId="1"/>
  </si>
  <si>
    <t>賃貸料</t>
    <rPh sb="0" eb="3">
      <t>チンタイリョウ</t>
    </rPh>
    <phoneticPr fontId="1"/>
  </si>
  <si>
    <t>図書・教育費</t>
    <rPh sb="0" eb="2">
      <t>トショ</t>
    </rPh>
    <rPh sb="3" eb="6">
      <t>キョウイクヒ</t>
    </rPh>
    <phoneticPr fontId="1"/>
  </si>
  <si>
    <t>租税公課</t>
    <rPh sb="0" eb="2">
      <t>ソゼイ</t>
    </rPh>
    <rPh sb="2" eb="4">
      <t>コウカ</t>
    </rPh>
    <phoneticPr fontId="1"/>
  </si>
  <si>
    <t>雑費</t>
    <rPh sb="0" eb="2">
      <t>ザッピ</t>
    </rPh>
    <phoneticPr fontId="1"/>
  </si>
  <si>
    <t>就労支援事業会計</t>
    <rPh sb="0" eb="2">
      <t>シュウロウ</t>
    </rPh>
    <rPh sb="2" eb="4">
      <t>シエン</t>
    </rPh>
    <rPh sb="4" eb="6">
      <t>ジギョウ</t>
    </rPh>
    <rPh sb="6" eb="8">
      <t>カイケイ</t>
    </rPh>
    <phoneticPr fontId="1"/>
  </si>
  <si>
    <t>訓練等給付費収入</t>
    <rPh sb="0" eb="2">
      <t>クンレン</t>
    </rPh>
    <rPh sb="2" eb="3">
      <t>トウ</t>
    </rPh>
    <rPh sb="3" eb="6">
      <t>キュウフヒ</t>
    </rPh>
    <rPh sb="6" eb="8">
      <t>シュウニュウ</t>
    </rPh>
    <phoneticPr fontId="1"/>
  </si>
  <si>
    <t>利用者負担金収入</t>
    <rPh sb="0" eb="3">
      <t>リヨウシャ</t>
    </rPh>
    <rPh sb="3" eb="6">
      <t>フタンキン</t>
    </rPh>
    <rPh sb="6" eb="8">
      <t>シュウニュウ</t>
    </rPh>
    <phoneticPr fontId="1"/>
  </si>
  <si>
    <t>就労支援事業収入計</t>
    <rPh sb="0" eb="2">
      <t>シュウロウ</t>
    </rPh>
    <rPh sb="2" eb="4">
      <t>シエン</t>
    </rPh>
    <rPh sb="4" eb="6">
      <t>ジギョウ</t>
    </rPh>
    <rPh sb="6" eb="8">
      <t>シュウニュウ</t>
    </rPh>
    <rPh sb="8" eb="9">
      <t>ケイ</t>
    </rPh>
    <phoneticPr fontId="1"/>
  </si>
  <si>
    <t>就労支援事業支出計</t>
    <rPh sb="6" eb="8">
      <t>シシュツ</t>
    </rPh>
    <rPh sb="8" eb="9">
      <t>ケイ</t>
    </rPh>
    <phoneticPr fontId="1"/>
  </si>
  <si>
    <t>就労支援事業収支差額</t>
    <rPh sb="6" eb="8">
      <t>シュウシ</t>
    </rPh>
    <rPh sb="8" eb="10">
      <t>サガク</t>
    </rPh>
    <phoneticPr fontId="1"/>
  </si>
  <si>
    <t>福祉事業会計</t>
    <rPh sb="0" eb="2">
      <t>フクシ</t>
    </rPh>
    <rPh sb="2" eb="4">
      <t>ジギョウ</t>
    </rPh>
    <rPh sb="4" eb="6">
      <t>カイケイ</t>
    </rPh>
    <phoneticPr fontId="1"/>
  </si>
  <si>
    <t>損害等保険料</t>
    <rPh sb="0" eb="2">
      <t>ソンガイ</t>
    </rPh>
    <rPh sb="2" eb="3">
      <t>トウ</t>
    </rPh>
    <rPh sb="3" eb="6">
      <t>ホケンリョウ</t>
    </rPh>
    <phoneticPr fontId="1"/>
  </si>
  <si>
    <t>諸謝金</t>
    <rPh sb="0" eb="1">
      <t>ショ</t>
    </rPh>
    <rPh sb="1" eb="3">
      <t>シャキン</t>
    </rPh>
    <phoneticPr fontId="1"/>
  </si>
  <si>
    <t>支払負担金</t>
    <rPh sb="0" eb="2">
      <t>シハラ</t>
    </rPh>
    <rPh sb="2" eb="5">
      <t>フタンキン</t>
    </rPh>
    <phoneticPr fontId="1"/>
  </si>
  <si>
    <t>支払利息</t>
    <rPh sb="0" eb="2">
      <t>シハラ</t>
    </rPh>
    <rPh sb="2" eb="4">
      <t>リソク</t>
    </rPh>
    <phoneticPr fontId="1"/>
  </si>
  <si>
    <t>支払助成金</t>
    <rPh sb="0" eb="2">
      <t>シハラ</t>
    </rPh>
    <rPh sb="2" eb="5">
      <t>ジョセイキン</t>
    </rPh>
    <phoneticPr fontId="1"/>
  </si>
  <si>
    <t>支払寄付金</t>
    <rPh sb="0" eb="2">
      <t>シハラ</t>
    </rPh>
    <rPh sb="2" eb="5">
      <t>キフキン</t>
    </rPh>
    <phoneticPr fontId="1"/>
  </si>
  <si>
    <t>委託費</t>
    <rPh sb="0" eb="3">
      <t>イタクヒ</t>
    </rPh>
    <phoneticPr fontId="1"/>
  </si>
  <si>
    <t>福祉事業収入計</t>
    <rPh sb="0" eb="2">
      <t>フクシ</t>
    </rPh>
    <rPh sb="2" eb="4">
      <t>ジギョウ</t>
    </rPh>
    <rPh sb="4" eb="6">
      <t>シュウニュウ</t>
    </rPh>
    <rPh sb="6" eb="7">
      <t>ケイ</t>
    </rPh>
    <phoneticPr fontId="1"/>
  </si>
  <si>
    <t>福祉事業支出計</t>
    <rPh sb="0" eb="2">
      <t>フクシ</t>
    </rPh>
    <rPh sb="2" eb="4">
      <t>ジギョウ</t>
    </rPh>
    <rPh sb="4" eb="6">
      <t>シシュツ</t>
    </rPh>
    <rPh sb="6" eb="7">
      <t>ケイ</t>
    </rPh>
    <phoneticPr fontId="1"/>
  </si>
  <si>
    <t>福祉事業収支差額</t>
    <rPh sb="0" eb="2">
      <t>フクシ</t>
    </rPh>
    <rPh sb="2" eb="4">
      <t>ジギョウ</t>
    </rPh>
    <rPh sb="4" eb="6">
      <t>シュウシ</t>
    </rPh>
    <rPh sb="6" eb="8">
      <t>サガク</t>
    </rPh>
    <phoneticPr fontId="1"/>
  </si>
  <si>
    <t>○年○月</t>
    <rPh sb="1" eb="2">
      <t>ネン</t>
    </rPh>
    <rPh sb="3" eb="4">
      <t>ガツ</t>
    </rPh>
    <phoneticPr fontId="1"/>
  </si>
  <si>
    <t>１年間計</t>
    <rPh sb="1" eb="3">
      <t>ネンカン</t>
    </rPh>
    <rPh sb="3" eb="4">
      <t>ケイ</t>
    </rPh>
    <phoneticPr fontId="1"/>
  </si>
  <si>
    <t>支出</t>
    <rPh sb="0" eb="2">
      <t>シシュツ</t>
    </rPh>
    <phoneticPr fontId="1"/>
  </si>
  <si>
    <t>説明</t>
    <rPh sb="0" eb="2">
      <t>セツメイ</t>
    </rPh>
    <phoneticPr fontId="1"/>
  </si>
  <si>
    <t>備考（計算根拠等）</t>
    <rPh sb="0" eb="2">
      <t>ビコウ</t>
    </rPh>
    <rPh sb="3" eb="5">
      <t>ケイサン</t>
    </rPh>
    <rPh sb="5" eb="7">
      <t>コンキョ</t>
    </rPh>
    <rPh sb="7" eb="8">
      <t>トウ</t>
    </rPh>
    <phoneticPr fontId="1"/>
  </si>
  <si>
    <t>委託契約、請負契約等の業務ごとの内容で区分してください。</t>
    <phoneticPr fontId="1"/>
  </si>
  <si>
    <t>利用者　賃金・工賃</t>
    <rPh sb="0" eb="3">
      <t>リヨウシャ</t>
    </rPh>
    <rPh sb="4" eb="6">
      <t>チンギン</t>
    </rPh>
    <rPh sb="7" eb="9">
      <t>コウチン</t>
    </rPh>
    <phoneticPr fontId="1"/>
  </si>
  <si>
    <t>経費合計</t>
    <rPh sb="0" eb="2">
      <t>ケイヒ</t>
    </rPh>
    <rPh sb="2" eb="4">
      <t>ゴウケイ</t>
    </rPh>
    <phoneticPr fontId="1"/>
  </si>
  <si>
    <t>人件費</t>
    <rPh sb="0" eb="3">
      <t>ジンケンヒ</t>
    </rPh>
    <phoneticPr fontId="1"/>
  </si>
  <si>
    <t>事業所運営を行うために必要な経費を、最も適した科目に計上してください。</t>
    <rPh sb="0" eb="3">
      <t>ジギョウショ</t>
    </rPh>
    <rPh sb="3" eb="5">
      <t>ウンエイ</t>
    </rPh>
    <rPh sb="6" eb="7">
      <t>オコナ</t>
    </rPh>
    <rPh sb="11" eb="13">
      <t>ヒツヨウ</t>
    </rPh>
    <rPh sb="14" eb="16">
      <t>ケイヒ</t>
    </rPh>
    <rPh sb="18" eb="19">
      <t>モット</t>
    </rPh>
    <rPh sb="20" eb="21">
      <t>テキ</t>
    </rPh>
    <rPh sb="23" eb="25">
      <t>カモク</t>
    </rPh>
    <rPh sb="26" eb="28">
      <t>ケイジョウ</t>
    </rPh>
    <phoneticPr fontId="1"/>
  </si>
  <si>
    <t>収　支　計　画　書（１年目）</t>
    <rPh sb="0" eb="1">
      <t>オサム</t>
    </rPh>
    <rPh sb="2" eb="3">
      <t>シ</t>
    </rPh>
    <rPh sb="4" eb="5">
      <t>ケイ</t>
    </rPh>
    <rPh sb="6" eb="7">
      <t>ガ</t>
    </rPh>
    <rPh sb="8" eb="9">
      <t>ショ</t>
    </rPh>
    <rPh sb="11" eb="13">
      <t>ネンメ</t>
    </rPh>
    <phoneticPr fontId="1"/>
  </si>
  <si>
    <t>H30.4</t>
    <phoneticPr fontId="1"/>
  </si>
  <si>
    <t>H30.5</t>
    <phoneticPr fontId="1"/>
  </si>
  <si>
    <t>H30.6</t>
  </si>
  <si>
    <t>H30.7</t>
  </si>
  <si>
    <t>H30.8</t>
  </si>
  <si>
    <t>H30.9</t>
  </si>
  <si>
    <t>H30.10</t>
  </si>
  <si>
    <t>H30.11</t>
  </si>
  <si>
    <t>H30.12</t>
  </si>
  <si>
    <t>H31.1</t>
    <phoneticPr fontId="1"/>
  </si>
  <si>
    <t>H31.2</t>
    <phoneticPr fontId="1"/>
  </si>
  <si>
    <t>H31.3</t>
    <phoneticPr fontId="1"/>
  </si>
  <si>
    <t>喫茶業務</t>
    <rPh sb="0" eb="2">
      <t>キッサ</t>
    </rPh>
    <rPh sb="2" eb="4">
      <t>ギョウム</t>
    </rPh>
    <phoneticPr fontId="1"/>
  </si>
  <si>
    <t>清掃業務（施設外就労）</t>
    <rPh sb="0" eb="2">
      <t>セイソウ</t>
    </rPh>
    <rPh sb="2" eb="4">
      <t>ギョウム</t>
    </rPh>
    <rPh sb="5" eb="7">
      <t>シセツ</t>
    </rPh>
    <rPh sb="7" eb="8">
      <t>ガイ</t>
    </rPh>
    <rPh sb="8" eb="10">
      <t>シュウロウ</t>
    </rPh>
    <phoneticPr fontId="1"/>
  </si>
  <si>
    <t>材料費</t>
    <rPh sb="0" eb="3">
      <t>ザイリョウヒ</t>
    </rPh>
    <phoneticPr fontId="1"/>
  </si>
  <si>
    <t>駐車場代</t>
    <rPh sb="0" eb="3">
      <t>チュウシャジョウ</t>
    </rPh>
    <rPh sb="3" eb="4">
      <t>ダイ</t>
    </rPh>
    <phoneticPr fontId="1"/>
  </si>
  <si>
    <t>上記業務を行うために必要な経費を、科目ごとに記載してください。（例：材料費、器具汁器費、消耗品費、水道光熱費）</t>
    <rPh sb="0" eb="2">
      <t>ジョウキ</t>
    </rPh>
    <rPh sb="2" eb="4">
      <t>ギョウム</t>
    </rPh>
    <rPh sb="5" eb="6">
      <t>オコナ</t>
    </rPh>
    <rPh sb="10" eb="12">
      <t>ヒツヨウ</t>
    </rPh>
    <rPh sb="13" eb="15">
      <t>ケイヒ</t>
    </rPh>
    <rPh sb="17" eb="19">
      <t>カモク</t>
    </rPh>
    <rPh sb="22" eb="24">
      <t>キサイ</t>
    </rPh>
    <rPh sb="32" eb="33">
      <t>レイ</t>
    </rPh>
    <rPh sb="34" eb="37">
      <t>ザイリョウヒ</t>
    </rPh>
    <rPh sb="38" eb="40">
      <t>キグ</t>
    </rPh>
    <rPh sb="40" eb="41">
      <t>シル</t>
    </rPh>
    <rPh sb="41" eb="42">
      <t>キ</t>
    </rPh>
    <rPh sb="42" eb="43">
      <t>ヒ</t>
    </rPh>
    <rPh sb="44" eb="47">
      <t>ショウモウヒン</t>
    </rPh>
    <rPh sb="47" eb="48">
      <t>ヒ</t>
    </rPh>
    <rPh sb="49" eb="51">
      <t>スイドウ</t>
    </rPh>
    <rPh sb="51" eb="54">
      <t>コウネツヒ</t>
    </rPh>
    <phoneticPr fontId="1"/>
  </si>
  <si>
    <t>セット500円、月平均20日勤務
H30.4～7月：@500×10人×20日、８～12月：@500×15人×20日、H31.1～3月：@500×20人×20日</t>
    <rPh sb="6" eb="7">
      <t>エン</t>
    </rPh>
    <rPh sb="8" eb="9">
      <t>ツキ</t>
    </rPh>
    <rPh sb="9" eb="11">
      <t>ヘイキン</t>
    </rPh>
    <rPh sb="13" eb="14">
      <t>ニチ</t>
    </rPh>
    <rPh sb="14" eb="16">
      <t>キンム</t>
    </rPh>
    <rPh sb="24" eb="25">
      <t>ツキ</t>
    </rPh>
    <rPh sb="33" eb="34">
      <t>ニン</t>
    </rPh>
    <rPh sb="37" eb="38">
      <t>ニチ</t>
    </rPh>
    <rPh sb="43" eb="44">
      <t>ツキ</t>
    </rPh>
    <rPh sb="52" eb="53">
      <t>ニン</t>
    </rPh>
    <rPh sb="56" eb="57">
      <t>ニチ</t>
    </rPh>
    <rPh sb="65" eb="66">
      <t>ツキ</t>
    </rPh>
    <rPh sb="74" eb="75">
      <t>ニン</t>
    </rPh>
    <rPh sb="78" eb="79">
      <t>ニチ</t>
    </rPh>
    <phoneticPr fontId="1"/>
  </si>
  <si>
    <t>50,000円／月、事業所面積160㎡＝喫茶室（訓練・作業室、トイレ）面積110㎡＋その他（事務室、相談室等）50㎡　より按分</t>
    <rPh sb="6" eb="7">
      <t>エン</t>
    </rPh>
    <rPh sb="8" eb="9">
      <t>ツキ</t>
    </rPh>
    <rPh sb="10" eb="13">
      <t>ジギョウショ</t>
    </rPh>
    <rPh sb="13" eb="15">
      <t>メンセキ</t>
    </rPh>
    <rPh sb="20" eb="23">
      <t>キッサシツ</t>
    </rPh>
    <rPh sb="24" eb="26">
      <t>クンレン</t>
    </rPh>
    <rPh sb="27" eb="30">
      <t>サギョウシツ</t>
    </rPh>
    <rPh sb="35" eb="37">
      <t>メンセキ</t>
    </rPh>
    <rPh sb="44" eb="45">
      <t>タ</t>
    </rPh>
    <rPh sb="46" eb="49">
      <t>ジムシツ</t>
    </rPh>
    <rPh sb="50" eb="53">
      <t>ソウダンシツ</t>
    </rPh>
    <rPh sb="53" eb="54">
      <t>トウ</t>
    </rPh>
    <rPh sb="61" eb="63">
      <t>アンブン</t>
    </rPh>
    <phoneticPr fontId="1"/>
  </si>
  <si>
    <t>食材料</t>
    <rPh sb="0" eb="1">
      <t>ショク</t>
    </rPh>
    <rPh sb="1" eb="3">
      <t>ザイリョウ</t>
    </rPh>
    <phoneticPr fontId="1"/>
  </si>
  <si>
    <r>
      <t>利用者　</t>
    </r>
    <r>
      <rPr>
        <strike/>
        <sz val="11"/>
        <color theme="1"/>
        <rFont val="ＭＳ Ｐゴシック"/>
        <family val="3"/>
        <charset val="128"/>
        <scheme val="minor"/>
      </rPr>
      <t>賃金・</t>
    </r>
    <r>
      <rPr>
        <sz val="11"/>
        <color theme="1"/>
        <rFont val="ＭＳ Ｐゴシック"/>
        <family val="2"/>
        <charset val="128"/>
        <scheme val="minor"/>
      </rPr>
      <t>工賃</t>
    </r>
    <rPh sb="0" eb="3">
      <t>リヨウシャ</t>
    </rPh>
    <rPh sb="4" eb="6">
      <t>チンギン</t>
    </rPh>
    <rPh sb="7" eb="9">
      <t>コウチン</t>
    </rPh>
    <phoneticPr fontId="1"/>
  </si>
  <si>
    <t>１年間計は差額ゼロになっていますか？
就労会計は、事業収入から必要経費等を除いた全額が利用者賃金・工賃として支出されるので、差額は生じない。</t>
    <rPh sb="1" eb="3">
      <t>ネンカン</t>
    </rPh>
    <rPh sb="3" eb="4">
      <t>ケイ</t>
    </rPh>
    <rPh sb="5" eb="7">
      <t>サガク</t>
    </rPh>
    <rPh sb="20" eb="22">
      <t>シュウロウ</t>
    </rPh>
    <rPh sb="22" eb="24">
      <t>カイケイ</t>
    </rPh>
    <rPh sb="26" eb="28">
      <t>ジギョウ</t>
    </rPh>
    <rPh sb="28" eb="30">
      <t>シュウニュウ</t>
    </rPh>
    <rPh sb="32" eb="34">
      <t>ヒツヨウ</t>
    </rPh>
    <rPh sb="34" eb="36">
      <t>ケイヒ</t>
    </rPh>
    <rPh sb="36" eb="37">
      <t>トウ</t>
    </rPh>
    <rPh sb="38" eb="39">
      <t>ノゾ</t>
    </rPh>
    <rPh sb="41" eb="42">
      <t>ゼン</t>
    </rPh>
    <rPh sb="42" eb="43">
      <t>ガク</t>
    </rPh>
    <rPh sb="44" eb="47">
      <t>リヨウシャ</t>
    </rPh>
    <rPh sb="47" eb="49">
      <t>チンギン</t>
    </rPh>
    <rPh sb="50" eb="52">
      <t>コウチン</t>
    </rPh>
    <rPh sb="55" eb="57">
      <t>シシュツ</t>
    </rPh>
    <rPh sb="63" eb="65">
      <t>サガク</t>
    </rPh>
    <rPh sb="66" eb="67">
      <t>ショウ</t>
    </rPh>
    <phoneticPr fontId="1"/>
  </si>
  <si>
    <t>業務委託契約書</t>
    <rPh sb="0" eb="2">
      <t>ギョウム</t>
    </rPh>
    <rPh sb="2" eb="4">
      <t>イタク</t>
    </rPh>
    <rPh sb="4" eb="6">
      <t>ケイヤク</t>
    </rPh>
    <rPh sb="6" eb="7">
      <t>ショ</t>
    </rPh>
    <phoneticPr fontId="1"/>
  </si>
  <si>
    <t>108,000円／月（賃貸借契約書）、面積より按分</t>
    <rPh sb="7" eb="8">
      <t>エン</t>
    </rPh>
    <rPh sb="9" eb="10">
      <t>ツキ</t>
    </rPh>
    <rPh sb="11" eb="14">
      <t>チンタイシャク</t>
    </rPh>
    <rPh sb="14" eb="17">
      <t>ケイヤクショ</t>
    </rPh>
    <rPh sb="19" eb="21">
      <t>メンセキ</t>
    </rPh>
    <rPh sb="23" eb="25">
      <t>アンブン</t>
    </rPh>
    <phoneticPr fontId="1"/>
  </si>
  <si>
    <t>３台分（駐車場契約書）</t>
    <rPh sb="1" eb="2">
      <t>ダイ</t>
    </rPh>
    <rPh sb="2" eb="3">
      <t>ブン</t>
    </rPh>
    <rPh sb="4" eb="6">
      <t>チュウシャ</t>
    </rPh>
    <rPh sb="6" eb="7">
      <t>ジョウ</t>
    </rPh>
    <rPh sb="7" eb="10">
      <t>ケイヤクショ</t>
    </rPh>
    <phoneticPr fontId="1"/>
  </si>
  <si>
    <t>喫茶業務備品</t>
    <rPh sb="0" eb="2">
      <t>キッサ</t>
    </rPh>
    <rPh sb="2" eb="4">
      <t>ギョウム</t>
    </rPh>
    <rPh sb="4" eb="6">
      <t>ビヒン</t>
    </rPh>
    <phoneticPr fontId="1"/>
  </si>
  <si>
    <t>①開所後１年間の収支について、月別に作成してますか。</t>
    <rPh sb="1" eb="3">
      <t>カイショ</t>
    </rPh>
    <rPh sb="3" eb="4">
      <t>ゴ</t>
    </rPh>
    <rPh sb="4" eb="7">
      <t>イチネンカン</t>
    </rPh>
    <rPh sb="8" eb="10">
      <t>シュウシ</t>
    </rPh>
    <rPh sb="15" eb="17">
      <t>ツキベツ</t>
    </rPh>
    <rPh sb="18" eb="20">
      <t>サクセイ</t>
    </rPh>
    <phoneticPr fontId="15"/>
  </si>
  <si>
    <t>②収入及び支出の積算根拠を明確に記載してますか。</t>
    <rPh sb="1" eb="3">
      <t>シュウニュウ</t>
    </rPh>
    <rPh sb="3" eb="4">
      <t>オヨ</t>
    </rPh>
    <rPh sb="5" eb="7">
      <t>シシュツ</t>
    </rPh>
    <rPh sb="8" eb="10">
      <t>セキサン</t>
    </rPh>
    <rPh sb="10" eb="12">
      <t>コンキョ</t>
    </rPh>
    <rPh sb="13" eb="15">
      <t>メイカク</t>
    </rPh>
    <rPh sb="16" eb="18">
      <t>キサイ</t>
    </rPh>
    <phoneticPr fontId="15"/>
  </si>
  <si>
    <t>確認項目</t>
    <rPh sb="0" eb="2">
      <t>カクニン</t>
    </rPh>
    <rPh sb="2" eb="4">
      <t>コウモク</t>
    </rPh>
    <phoneticPr fontId="15"/>
  </si>
  <si>
    <t>③就労支援事業会計と福祉事業会計と分けて作成していますか。</t>
    <rPh sb="1" eb="3">
      <t>シュウロウ</t>
    </rPh>
    <rPh sb="3" eb="5">
      <t>シエン</t>
    </rPh>
    <rPh sb="5" eb="7">
      <t>ジギョウ</t>
    </rPh>
    <rPh sb="7" eb="9">
      <t>カイケイ</t>
    </rPh>
    <rPh sb="10" eb="12">
      <t>フクシ</t>
    </rPh>
    <rPh sb="12" eb="14">
      <t>ジギョウ</t>
    </rPh>
    <rPh sb="14" eb="16">
      <t>カイケイ</t>
    </rPh>
    <rPh sb="17" eb="18">
      <t>ワ</t>
    </rPh>
    <rPh sb="20" eb="22">
      <t>サクセイ</t>
    </rPh>
    <phoneticPr fontId="15"/>
  </si>
  <si>
    <t>④就労支援事業会計で、収支差額が発生していませんか。</t>
    <rPh sb="1" eb="3">
      <t>シュウロウ</t>
    </rPh>
    <rPh sb="3" eb="5">
      <t>シエン</t>
    </rPh>
    <rPh sb="5" eb="7">
      <t>ジギョウ</t>
    </rPh>
    <rPh sb="7" eb="9">
      <t>カイケイ</t>
    </rPh>
    <rPh sb="11" eb="13">
      <t>シュウシ</t>
    </rPh>
    <rPh sb="13" eb="15">
      <t>サガク</t>
    </rPh>
    <rPh sb="16" eb="18">
      <t>ハッセイ</t>
    </rPh>
    <phoneticPr fontId="15"/>
  </si>
  <si>
    <t>加算も含めて給付費を計上してください。</t>
    <rPh sb="0" eb="2">
      <t>カサン</t>
    </rPh>
    <rPh sb="3" eb="4">
      <t>フク</t>
    </rPh>
    <rPh sb="6" eb="9">
      <t>キュウフヒ</t>
    </rPh>
    <rPh sb="10" eb="12">
      <t>ケイジョウ</t>
    </rPh>
    <phoneticPr fontId="1"/>
  </si>
  <si>
    <t>研修旅費</t>
    <rPh sb="0" eb="2">
      <t>ケンシュウ</t>
    </rPh>
    <rPh sb="2" eb="4">
      <t>リョヒ</t>
    </rPh>
    <phoneticPr fontId="1"/>
  </si>
  <si>
    <t>電話、FAX、ネット回線利用料</t>
    <rPh sb="0" eb="2">
      <t>デンワ</t>
    </rPh>
    <rPh sb="10" eb="12">
      <t>カイセン</t>
    </rPh>
    <rPh sb="12" eb="15">
      <t>リヨウリョウ</t>
    </rPh>
    <phoneticPr fontId="1"/>
  </si>
  <si>
    <t>事務用品、パソコン、電話・FAX機</t>
    <rPh sb="0" eb="2">
      <t>ジム</t>
    </rPh>
    <rPh sb="2" eb="4">
      <t>ヨウヒン</t>
    </rPh>
    <rPh sb="10" eb="12">
      <t>デンワ</t>
    </rPh>
    <rPh sb="16" eb="17">
      <t>キ</t>
    </rPh>
    <phoneticPr fontId="1"/>
  </si>
  <si>
    <t>損害保険</t>
    <rPh sb="0" eb="2">
      <t>ソンガイ</t>
    </rPh>
    <rPh sb="2" eb="4">
      <t>ホケン</t>
    </rPh>
    <phoneticPr fontId="1"/>
  </si>
  <si>
    <t>コピー代</t>
    <rPh sb="3" eb="4">
      <t>ダイ</t>
    </rPh>
    <phoneticPr fontId="1"/>
  </si>
  <si>
    <t>記載例：就B　H30.4.1指定、定員10人、サービス費（Ⅰ）、７級地</t>
    <rPh sb="0" eb="3">
      <t>キサイレイ</t>
    </rPh>
    <rPh sb="4" eb="5">
      <t>シュウ</t>
    </rPh>
    <rPh sb="14" eb="16">
      <t>シテイ</t>
    </rPh>
    <rPh sb="17" eb="19">
      <t>テイイン</t>
    </rPh>
    <rPh sb="21" eb="22">
      <t>ニン</t>
    </rPh>
    <rPh sb="27" eb="28">
      <t>ヒ</t>
    </rPh>
    <rPh sb="33" eb="34">
      <t>キュウ</t>
    </rPh>
    <rPh sb="34" eb="35">
      <t>チ</t>
    </rPh>
    <phoneticPr fontId="1"/>
  </si>
  <si>
    <t>上記業務を行うために必要な経費を、科目ごとに記載してください。（例：材料費、消耗品費、水道光熱費）</t>
    <rPh sb="0" eb="2">
      <t>ジョウキ</t>
    </rPh>
    <rPh sb="2" eb="4">
      <t>ギョウム</t>
    </rPh>
    <rPh sb="5" eb="6">
      <t>オコナ</t>
    </rPh>
    <rPh sb="10" eb="12">
      <t>ヒツヨウ</t>
    </rPh>
    <rPh sb="13" eb="15">
      <t>ケイヒ</t>
    </rPh>
    <rPh sb="17" eb="19">
      <t>カモク</t>
    </rPh>
    <rPh sb="22" eb="24">
      <t>キサイ</t>
    </rPh>
    <rPh sb="32" eb="33">
      <t>レイ</t>
    </rPh>
    <rPh sb="34" eb="37">
      <t>ザイリョウヒ</t>
    </rPh>
    <rPh sb="38" eb="41">
      <t>ショウモウヒン</t>
    </rPh>
    <rPh sb="41" eb="42">
      <t>ヒ</t>
    </rPh>
    <rPh sb="43" eb="45">
      <t>スイドウ</t>
    </rPh>
    <rPh sb="45" eb="48">
      <t>コウネツヒ</t>
    </rPh>
    <phoneticPr fontId="1"/>
  </si>
  <si>
    <t>事業所が雇用する職員の人件費を計上してください。</t>
    <rPh sb="0" eb="3">
      <t>ジギョウショ</t>
    </rPh>
    <rPh sb="4" eb="6">
      <t>コヨウ</t>
    </rPh>
    <rPh sb="8" eb="10">
      <t>ショクイン</t>
    </rPh>
    <rPh sb="11" eb="14">
      <t>ジンケンヒ</t>
    </rPh>
    <rPh sb="15" eb="17">
      <t>ケイジョウ</t>
    </rPh>
    <phoneticPr fontId="1"/>
  </si>
  <si>
    <t>加算も含めて給付費を計上してください。（支払月は、サービス提供月の翌々月）</t>
    <rPh sb="0" eb="2">
      <t>カサン</t>
    </rPh>
    <rPh sb="3" eb="4">
      <t>フク</t>
    </rPh>
    <rPh sb="6" eb="9">
      <t>キュウフヒ</t>
    </rPh>
    <rPh sb="10" eb="12">
      <t>ケイジョウ</t>
    </rPh>
    <rPh sb="20" eb="22">
      <t>シハラ</t>
    </rPh>
    <rPh sb="22" eb="23">
      <t>ツキ</t>
    </rPh>
    <rPh sb="29" eb="31">
      <t>テイキョウ</t>
    </rPh>
    <rPh sb="31" eb="32">
      <t>ツキ</t>
    </rPh>
    <rPh sb="33" eb="36">
      <t>ヨクヨクゲツ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</si>
  <si>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サービス費Ⅰ、目標工賃達成指導員配置加算､福祉専門職員配置等加算</t>
    </r>
    <r>
      <rPr>
        <sz val="11"/>
        <color theme="1"/>
        <rFont val="ＭＳ Ｐゴシック"/>
        <family val="2"/>
        <charset val="128"/>
        <scheme val="minor"/>
      </rPr>
      <t xml:space="preserve">
H30.4～12月：（571単位＋89単位＋15単位）×150日×10.17円
H31.1～3月：（571単位＋89単位＋15単位）×210日×10.17円
</t>
    </r>
    <rPh sb="4" eb="5">
      <t>ヒ</t>
    </rPh>
    <rPh sb="41" eb="42">
      <t>ツキ</t>
    </rPh>
    <rPh sb="47" eb="49">
      <t>タンイ</t>
    </rPh>
    <rPh sb="52" eb="54">
      <t>タンイ</t>
    </rPh>
    <rPh sb="57" eb="59">
      <t>タンイ</t>
    </rPh>
    <rPh sb="71" eb="72">
      <t>エン</t>
    </rPh>
    <rPh sb="80" eb="81">
      <t>ツキ</t>
    </rPh>
    <phoneticPr fontId="1"/>
  </si>
  <si>
    <t>管理費</t>
    <rPh sb="0" eb="3">
      <t>カンリヒ</t>
    </rPh>
    <phoneticPr fontId="1"/>
  </si>
  <si>
    <t>管理費　計</t>
    <rPh sb="0" eb="3">
      <t>カンリヒ</t>
    </rPh>
    <rPh sb="4" eb="5">
      <t>ケイ</t>
    </rPh>
    <phoneticPr fontId="1"/>
  </si>
  <si>
    <t>H30.4～6月：6,000円、7～12月：7,000円、12月ボーナス：3,000円、H31.1～3月：8,000円
利用者H30.4～5月：5人、6～7月：6人、8～12月：7人、H31.1～3月：10人</t>
    <rPh sb="7" eb="8">
      <t>ツキ</t>
    </rPh>
    <rPh sb="14" eb="15">
      <t>エン</t>
    </rPh>
    <rPh sb="20" eb="21">
      <t>ツキ</t>
    </rPh>
    <rPh sb="27" eb="28">
      <t>エン</t>
    </rPh>
    <rPh sb="31" eb="32">
      <t>ツキ</t>
    </rPh>
    <rPh sb="42" eb="43">
      <t>エン</t>
    </rPh>
    <rPh sb="51" eb="52">
      <t>ツキ</t>
    </rPh>
    <rPh sb="58" eb="59">
      <t>エン</t>
    </rPh>
    <rPh sb="60" eb="63">
      <t>リヨウシャ</t>
    </rPh>
    <rPh sb="70" eb="71">
      <t>ツキ</t>
    </rPh>
    <rPh sb="73" eb="74">
      <t>ニン</t>
    </rPh>
    <rPh sb="78" eb="79">
      <t>ツキ</t>
    </rPh>
    <rPh sb="81" eb="82">
      <t>ニン</t>
    </rPh>
    <rPh sb="87" eb="88">
      <t>ツキ</t>
    </rPh>
    <rPh sb="90" eb="91">
      <t>ニン</t>
    </rPh>
    <rPh sb="99" eb="100">
      <t>ツキ</t>
    </rPh>
    <rPh sb="103" eb="104">
      <t>ニン</t>
    </rPh>
    <phoneticPr fontId="1"/>
  </si>
  <si>
    <t>常勤3人（管理者兼サビ管、職業指導員〈社会福祉士〉、目標工賃達成指導員）H30.4～12月：@195,000円×9月、H31.1～3月；200,000円×3月、非常勤2人（生活支援員）H30.4～H31.3：900円×４H×12月、賞与常勤3人@100,000　非常勤2人@10,000</t>
    <rPh sb="0" eb="2">
      <t>ジョウキン</t>
    </rPh>
    <rPh sb="3" eb="4">
      <t>ニン</t>
    </rPh>
    <rPh sb="44" eb="45">
      <t>ツキ</t>
    </rPh>
    <rPh sb="54" eb="55">
      <t>エン</t>
    </rPh>
    <rPh sb="57" eb="58">
      <t>ツキ</t>
    </rPh>
    <rPh sb="66" eb="67">
      <t>ツキ</t>
    </rPh>
    <rPh sb="75" eb="76">
      <t>エン</t>
    </rPh>
    <rPh sb="78" eb="79">
      <t>ツキ</t>
    </rPh>
    <rPh sb="80" eb="83">
      <t>ヒジョウキン</t>
    </rPh>
    <rPh sb="84" eb="85">
      <t>ニン</t>
    </rPh>
    <rPh sb="86" eb="88">
      <t>セイカツ</t>
    </rPh>
    <rPh sb="88" eb="91">
      <t>シエンイン</t>
    </rPh>
    <rPh sb="107" eb="108">
      <t>エン</t>
    </rPh>
    <rPh sb="114" eb="115">
      <t>ツキ</t>
    </rPh>
    <phoneticPr fontId="1"/>
  </si>
  <si>
    <t>器具什器費</t>
    <rPh sb="0" eb="2">
      <t>キグ</t>
    </rPh>
    <rPh sb="2" eb="4">
      <t>ジュウキ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</si>
</sst>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Up="1">
      <left style="medium">
        <color auto="1"/>
      </left>
      <right/>
      <top style="medium">
        <color auto="1"/>
      </top>
      <bottom/>
      <diagonal style="thin">
        <color auto="1"/>
      </diagonal>
    </border>
    <border diagonalUp="1">
      <left/>
      <right/>
      <top style="medium">
        <color auto="1"/>
      </top>
      <bottom/>
      <diagonal style="thin">
        <color auto="1"/>
      </diagonal>
    </border>
    <border diagonalUp="1">
      <left/>
      <right style="thin">
        <color auto="1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176" fontId="0" fillId="0" borderId="1" xfId="0" applyNumberFormat="1" applyFill="1" applyBorder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0" fillId="0" borderId="1" xfId="0" applyFill="1" applyBorder="1" applyAlignment="1">
      <alignment vertical="center" wrapText="1"/>
    </xf>
    <xf numFmtId="176" fontId="0" fillId="0" borderId="10" xfId="0" applyNumberFormat="1" applyBorder="1">
      <alignment vertical="center"/>
    </xf>
    <xf numFmtId="0" fontId="10" fillId="0" borderId="15" xfId="0" applyFont="1" applyFill="1" applyBorder="1" applyAlignment="1">
      <alignment vertical="center" wrapText="1"/>
    </xf>
    <xf numFmtId="176" fontId="0" fillId="2" borderId="17" xfId="0" applyNumberFormat="1" applyFill="1" applyBorder="1">
      <alignment vertical="center"/>
    </xf>
    <xf numFmtId="0" fontId="7" fillId="0" borderId="19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0" fillId="0" borderId="32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15" xfId="0" applyBorder="1">
      <alignment vertical="center"/>
    </xf>
    <xf numFmtId="0" fontId="0" fillId="2" borderId="33" xfId="0" applyFill="1" applyBorder="1">
      <alignment vertical="center"/>
    </xf>
    <xf numFmtId="0" fontId="0" fillId="0" borderId="15" xfId="0" applyFill="1" applyBorder="1">
      <alignment vertical="center"/>
    </xf>
    <xf numFmtId="0" fontId="0" fillId="2" borderId="34" xfId="0" applyFill="1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18" xfId="0" applyFill="1" applyBorder="1" applyAlignment="1">
      <alignment vertical="center" wrapText="1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>
      <alignment vertical="center"/>
    </xf>
    <xf numFmtId="0" fontId="5" fillId="0" borderId="41" xfId="0" applyFont="1" applyBorder="1" applyAlignment="1">
      <alignment vertical="center" wrapText="1"/>
    </xf>
    <xf numFmtId="0" fontId="5" fillId="0" borderId="4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5" fillId="0" borderId="42" xfId="0" applyFont="1" applyFill="1" applyBorder="1" applyAlignment="1">
      <alignment vertical="center" wrapText="1"/>
    </xf>
    <xf numFmtId="176" fontId="2" fillId="0" borderId="10" xfId="0" applyNumberFormat="1" applyFont="1" applyBorder="1">
      <alignment vertical="center"/>
    </xf>
    <xf numFmtId="0" fontId="0" fillId="0" borderId="1" xfId="0" applyBorder="1" applyAlignment="1">
      <alignment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8" xfId="0" applyBorder="1" applyAlignment="1">
      <alignment vertical="center" textRotation="255"/>
    </xf>
    <xf numFmtId="0" fontId="0" fillId="0" borderId="12" xfId="0" applyBorder="1" applyAlignment="1">
      <alignment vertical="center" textRotation="255"/>
    </xf>
    <xf numFmtId="0" fontId="0" fillId="0" borderId="16" xfId="0" applyBorder="1" applyAlignment="1">
      <alignment vertical="center" textRotation="255"/>
    </xf>
    <xf numFmtId="0" fontId="0" fillId="0" borderId="10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0" borderId="30" xfId="0" applyFont="1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Fill="1" applyBorder="1" applyAlignment="1">
      <alignment vertical="center" textRotation="255" shrinkToFit="1"/>
    </xf>
    <xf numFmtId="0" fontId="5" fillId="0" borderId="32" xfId="0" applyFont="1" applyFill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4" xfId="0" applyBorder="1" applyAlignment="1">
      <alignment vertical="center" textRotation="255"/>
    </xf>
    <xf numFmtId="0" fontId="6" fillId="0" borderId="29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0" fillId="0" borderId="10" xfId="0" applyBorder="1" applyAlignment="1">
      <alignment vertical="center" textRotation="255"/>
    </xf>
    <xf numFmtId="0" fontId="0" fillId="0" borderId="1" xfId="0" applyBorder="1" applyAlignment="1">
      <alignment vertical="center" textRotation="255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vertical="center" textRotation="255" shrinkToFit="1"/>
    </xf>
    <xf numFmtId="0" fontId="0" fillId="0" borderId="5" xfId="0" applyBorder="1" applyAlignment="1">
      <alignment vertical="center" textRotation="255" shrinkToFit="1"/>
    </xf>
    <xf numFmtId="0" fontId="0" fillId="0" borderId="6" xfId="0" applyBorder="1" applyAlignment="1">
      <alignment vertical="center" textRotation="255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15" xfId="0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5" xfId="0" applyFont="1" applyBorder="1" applyAlignment="1">
      <alignment horizontal="left"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5" fillId="0" borderId="13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zoomScaleNormal="100" workbookViewId="0">
      <selection activeCell="A9" sqref="A9"/>
    </sheetView>
  </sheetViews>
  <sheetFormatPr defaultRowHeight="13.5"/>
  <cols>
    <col min="1" max="1" width="83.5" customWidth="1"/>
  </cols>
  <sheetData>
    <row r="1" spans="1:1" ht="24" customHeight="1">
      <c r="A1" s="41" t="s">
        <v>74</v>
      </c>
    </row>
    <row r="2" spans="1:1" ht="37.5" customHeight="1">
      <c r="A2" s="40" t="s">
        <v>72</v>
      </c>
    </row>
    <row r="3" spans="1:1" ht="36.75" customHeight="1">
      <c r="A3" s="40" t="s">
        <v>73</v>
      </c>
    </row>
    <row r="4" spans="1:1" ht="43.5" customHeight="1">
      <c r="A4" s="40" t="s">
        <v>75</v>
      </c>
    </row>
    <row r="5" spans="1:1" ht="34.5" customHeight="1">
      <c r="A5" s="40" t="s">
        <v>76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zoomScaleNormal="100" workbookViewId="0">
      <pane xSplit="4" ySplit="4" topLeftCell="O23" activePane="bottomRight" state="frozen"/>
      <selection pane="topRight" activeCell="E1" sqref="E1"/>
      <selection pane="bottomLeft" activeCell="A6" sqref="A6"/>
      <selection pane="bottomRight" activeCell="D28" sqref="D28"/>
    </sheetView>
  </sheetViews>
  <sheetFormatPr defaultRowHeight="13.5"/>
  <cols>
    <col min="1" max="2" width="5.625" customWidth="1"/>
    <col min="3" max="3" width="5.875" style="2" customWidth="1"/>
    <col min="4" max="4" width="14.125" style="2" customWidth="1"/>
    <col min="16" max="16" width="9.875" bestFit="1" customWidth="1"/>
    <col min="18" max="18" width="49.625" customWidth="1"/>
    <col min="19" max="19" width="37" style="8" customWidth="1"/>
  </cols>
  <sheetData>
    <row r="1" spans="1:19" ht="23.25" customHeight="1">
      <c r="A1" s="57" t="s">
        <v>45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9"/>
    </row>
    <row r="2" spans="1:19" ht="13.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9"/>
    </row>
    <row r="3" spans="1:19" ht="12" customHeight="1" thickBot="1">
      <c r="E3" s="13">
        <v>1</v>
      </c>
      <c r="F3" s="13">
        <v>2</v>
      </c>
      <c r="G3" s="13">
        <v>3</v>
      </c>
      <c r="H3" s="13">
        <v>4</v>
      </c>
      <c r="I3" s="13">
        <v>5</v>
      </c>
      <c r="J3" s="13">
        <v>6</v>
      </c>
      <c r="K3" s="13">
        <v>7</v>
      </c>
      <c r="L3" s="13">
        <v>8</v>
      </c>
      <c r="M3" s="13">
        <v>9</v>
      </c>
      <c r="N3" s="13">
        <v>10</v>
      </c>
      <c r="O3" s="13">
        <v>11</v>
      </c>
      <c r="P3" s="13">
        <v>12</v>
      </c>
    </row>
    <row r="4" spans="1:19" s="1" customFormat="1" ht="24" customHeight="1" thickBot="1">
      <c r="A4" s="67"/>
      <c r="B4" s="68"/>
      <c r="C4" s="68"/>
      <c r="D4" s="69"/>
      <c r="E4" s="23" t="s">
        <v>35</v>
      </c>
      <c r="F4" s="23" t="s">
        <v>35</v>
      </c>
      <c r="G4" s="23" t="s">
        <v>35</v>
      </c>
      <c r="H4" s="23" t="s">
        <v>35</v>
      </c>
      <c r="I4" s="23" t="s">
        <v>35</v>
      </c>
      <c r="J4" s="23" t="s">
        <v>35</v>
      </c>
      <c r="K4" s="23" t="s">
        <v>35</v>
      </c>
      <c r="L4" s="23" t="s">
        <v>35</v>
      </c>
      <c r="M4" s="23" t="s">
        <v>35</v>
      </c>
      <c r="N4" s="23" t="s">
        <v>35</v>
      </c>
      <c r="O4" s="23" t="s">
        <v>35</v>
      </c>
      <c r="P4" s="23" t="s">
        <v>35</v>
      </c>
      <c r="Q4" s="23" t="s">
        <v>36</v>
      </c>
      <c r="R4" s="26" t="s">
        <v>39</v>
      </c>
      <c r="S4" s="24" t="s">
        <v>38</v>
      </c>
    </row>
    <row r="5" spans="1:19" ht="43.5" customHeight="1">
      <c r="A5" s="59" t="s">
        <v>18</v>
      </c>
      <c r="B5" s="81" t="s">
        <v>0</v>
      </c>
      <c r="C5" s="62" t="s">
        <v>1</v>
      </c>
      <c r="D5" s="62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>
        <f>SUM(E5:P5)</f>
        <v>0</v>
      </c>
      <c r="R5" s="27"/>
      <c r="S5" s="74" t="s">
        <v>40</v>
      </c>
    </row>
    <row r="6" spans="1:19" ht="43.5" customHeight="1">
      <c r="A6" s="60"/>
      <c r="B6" s="82"/>
      <c r="C6" s="63" t="s">
        <v>2</v>
      </c>
      <c r="D6" s="63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>
        <f t="shared" ref="Q6:Q50" si="0">SUM(E6:P6)</f>
        <v>0</v>
      </c>
      <c r="R6" s="28"/>
      <c r="S6" s="66"/>
    </row>
    <row r="7" spans="1:19" ht="43.5" customHeight="1">
      <c r="A7" s="60"/>
      <c r="B7" s="82"/>
      <c r="C7" s="63" t="s">
        <v>3</v>
      </c>
      <c r="D7" s="63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>
        <f t="shared" si="0"/>
        <v>0</v>
      </c>
      <c r="R7" s="28"/>
      <c r="S7" s="66"/>
    </row>
    <row r="8" spans="1:19" ht="43.5" customHeight="1">
      <c r="A8" s="60"/>
      <c r="B8" s="83"/>
      <c r="C8" s="52" t="s">
        <v>21</v>
      </c>
      <c r="D8" s="53"/>
      <c r="E8" s="7">
        <f>SUM(E5:E7)</f>
        <v>0</v>
      </c>
      <c r="F8" s="7">
        <f t="shared" ref="F8:O8" si="1">SUM(F5:F7)</f>
        <v>0</v>
      </c>
      <c r="G8" s="7">
        <f t="shared" si="1"/>
        <v>0</v>
      </c>
      <c r="H8" s="7">
        <f t="shared" si="1"/>
        <v>0</v>
      </c>
      <c r="I8" s="7">
        <f t="shared" si="1"/>
        <v>0</v>
      </c>
      <c r="J8" s="7">
        <f t="shared" si="1"/>
        <v>0</v>
      </c>
      <c r="K8" s="7">
        <f t="shared" si="1"/>
        <v>0</v>
      </c>
      <c r="L8" s="7">
        <f t="shared" si="1"/>
        <v>0</v>
      </c>
      <c r="M8" s="7">
        <f t="shared" si="1"/>
        <v>0</v>
      </c>
      <c r="N8" s="7">
        <f t="shared" si="1"/>
        <v>0</v>
      </c>
      <c r="O8" s="7">
        <f t="shared" si="1"/>
        <v>0</v>
      </c>
      <c r="P8" s="7">
        <f>SUM(P5:P7)</f>
        <v>0</v>
      </c>
      <c r="Q8" s="7">
        <f t="shared" si="0"/>
        <v>0</v>
      </c>
      <c r="R8" s="29"/>
      <c r="S8" s="75"/>
    </row>
    <row r="9" spans="1:19" s="15" customFormat="1" ht="43.5" customHeight="1">
      <c r="A9" s="60"/>
      <c r="B9" s="70" t="s">
        <v>37</v>
      </c>
      <c r="C9" s="64" t="s">
        <v>41</v>
      </c>
      <c r="D9" s="6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f t="shared" si="0"/>
        <v>0</v>
      </c>
      <c r="R9" s="30"/>
      <c r="S9" s="25"/>
    </row>
    <row r="10" spans="1:19" ht="43.5" customHeight="1">
      <c r="A10" s="60"/>
      <c r="B10" s="55"/>
      <c r="C10" s="78" t="s">
        <v>4</v>
      </c>
      <c r="D10" s="3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14">
        <f t="shared" si="0"/>
        <v>0</v>
      </c>
      <c r="R10" s="28"/>
      <c r="S10" s="71" t="s">
        <v>84</v>
      </c>
    </row>
    <row r="11" spans="1:19" ht="43.5" customHeight="1">
      <c r="A11" s="60"/>
      <c r="B11" s="55"/>
      <c r="C11" s="79"/>
      <c r="D11" s="3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14">
        <f t="shared" si="0"/>
        <v>0</v>
      </c>
      <c r="R11" s="28"/>
      <c r="S11" s="71"/>
    </row>
    <row r="12" spans="1:19" ht="43.5" customHeight="1">
      <c r="A12" s="60"/>
      <c r="B12" s="55"/>
      <c r="C12" s="79"/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14">
        <f t="shared" si="0"/>
        <v>0</v>
      </c>
      <c r="R12" s="28"/>
      <c r="S12" s="71"/>
    </row>
    <row r="13" spans="1:19" ht="43.5" customHeight="1">
      <c r="A13" s="60"/>
      <c r="B13" s="55"/>
      <c r="C13" s="79"/>
      <c r="D13" s="3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14">
        <f t="shared" si="0"/>
        <v>0</v>
      </c>
      <c r="R13" s="28"/>
      <c r="S13" s="71"/>
    </row>
    <row r="14" spans="1:19" ht="43.5" customHeight="1">
      <c r="A14" s="60"/>
      <c r="B14" s="55"/>
      <c r="C14" s="79"/>
      <c r="D14" s="10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14">
        <f t="shared" si="0"/>
        <v>0</v>
      </c>
      <c r="R14" s="28"/>
      <c r="S14" s="72"/>
    </row>
    <row r="15" spans="1:19" ht="43.5" customHeight="1">
      <c r="A15" s="60"/>
      <c r="B15" s="55"/>
      <c r="C15" s="79"/>
      <c r="D15" s="3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14">
        <f t="shared" si="0"/>
        <v>0</v>
      </c>
      <c r="R15" s="28"/>
      <c r="S15" s="72"/>
    </row>
    <row r="16" spans="1:19" ht="43.5" customHeight="1">
      <c r="A16" s="60"/>
      <c r="B16" s="55"/>
      <c r="C16" s="79"/>
      <c r="D16" s="3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14">
        <f t="shared" si="0"/>
        <v>0</v>
      </c>
      <c r="R16" s="28"/>
      <c r="S16" s="72"/>
    </row>
    <row r="17" spans="1:19" ht="43.5" customHeight="1">
      <c r="A17" s="60"/>
      <c r="B17" s="55"/>
      <c r="C17" s="79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14">
        <f t="shared" si="0"/>
        <v>0</v>
      </c>
      <c r="R17" s="28"/>
      <c r="S17" s="72"/>
    </row>
    <row r="18" spans="1:19" ht="43.5" customHeight="1">
      <c r="A18" s="60"/>
      <c r="B18" s="55"/>
      <c r="C18" s="79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14">
        <f t="shared" si="0"/>
        <v>0</v>
      </c>
      <c r="R18" s="28"/>
      <c r="S18" s="72"/>
    </row>
    <row r="19" spans="1:19" ht="43.5" customHeight="1">
      <c r="A19" s="60"/>
      <c r="B19" s="55"/>
      <c r="C19" s="79"/>
      <c r="D19" s="3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14">
        <f t="shared" si="0"/>
        <v>0</v>
      </c>
      <c r="R19" s="28"/>
      <c r="S19" s="72"/>
    </row>
    <row r="20" spans="1:19" ht="43.5" customHeight="1">
      <c r="A20" s="60"/>
      <c r="B20" s="55"/>
      <c r="C20" s="80"/>
      <c r="D20" s="16" t="s">
        <v>42</v>
      </c>
      <c r="E20" s="6">
        <f>SUM(E10:E19)</f>
        <v>0</v>
      </c>
      <c r="F20" s="6">
        <f t="shared" ref="F20:O20" si="2">SUM(F10:F19)</f>
        <v>0</v>
      </c>
      <c r="G20" s="6">
        <f t="shared" si="2"/>
        <v>0</v>
      </c>
      <c r="H20" s="6">
        <f t="shared" si="2"/>
        <v>0</v>
      </c>
      <c r="I20" s="6">
        <f t="shared" si="2"/>
        <v>0</v>
      </c>
      <c r="J20" s="6">
        <f t="shared" si="2"/>
        <v>0</v>
      </c>
      <c r="K20" s="6">
        <f t="shared" si="2"/>
        <v>0</v>
      </c>
      <c r="L20" s="6">
        <f t="shared" si="2"/>
        <v>0</v>
      </c>
      <c r="M20" s="6">
        <f t="shared" si="2"/>
        <v>0</v>
      </c>
      <c r="N20" s="6">
        <f t="shared" si="2"/>
        <v>0</v>
      </c>
      <c r="O20" s="6">
        <f t="shared" si="2"/>
        <v>0</v>
      </c>
      <c r="P20" s="6">
        <f>SUM(P10:P19)</f>
        <v>0</v>
      </c>
      <c r="Q20" s="6">
        <f t="shared" si="0"/>
        <v>0</v>
      </c>
      <c r="R20" s="28"/>
      <c r="S20" s="72"/>
    </row>
    <row r="21" spans="1:19" ht="41.25" customHeight="1">
      <c r="A21" s="60"/>
      <c r="B21" s="56"/>
      <c r="C21" s="52" t="s">
        <v>22</v>
      </c>
      <c r="D21" s="53"/>
      <c r="E21" s="7">
        <f t="shared" ref="E21:P21" si="3">+E9+E20</f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  <c r="M21" s="7">
        <f t="shared" si="3"/>
        <v>0</v>
      </c>
      <c r="N21" s="7">
        <f t="shared" si="3"/>
        <v>0</v>
      </c>
      <c r="O21" s="7">
        <f t="shared" si="3"/>
        <v>0</v>
      </c>
      <c r="P21" s="7">
        <f t="shared" si="3"/>
        <v>0</v>
      </c>
      <c r="Q21" s="7">
        <f t="shared" si="0"/>
        <v>0</v>
      </c>
      <c r="R21" s="29"/>
      <c r="S21" s="72"/>
    </row>
    <row r="22" spans="1:19" ht="62.25" customHeight="1" thickBot="1">
      <c r="A22" s="61"/>
      <c r="B22" s="54" t="s">
        <v>23</v>
      </c>
      <c r="C22" s="54"/>
      <c r="D22" s="54"/>
      <c r="E22" s="21">
        <f t="shared" ref="E22:P22" si="4">+E8-E21</f>
        <v>0</v>
      </c>
      <c r="F22" s="21">
        <f t="shared" si="4"/>
        <v>0</v>
      </c>
      <c r="G22" s="21">
        <f t="shared" si="4"/>
        <v>0</v>
      </c>
      <c r="H22" s="21">
        <f t="shared" si="4"/>
        <v>0</v>
      </c>
      <c r="I22" s="21">
        <f t="shared" si="4"/>
        <v>0</v>
      </c>
      <c r="J22" s="21">
        <f t="shared" si="4"/>
        <v>0</v>
      </c>
      <c r="K22" s="21">
        <f t="shared" si="4"/>
        <v>0</v>
      </c>
      <c r="L22" s="21">
        <f t="shared" si="4"/>
        <v>0</v>
      </c>
      <c r="M22" s="21">
        <f t="shared" si="4"/>
        <v>0</v>
      </c>
      <c r="N22" s="21">
        <f t="shared" si="4"/>
        <v>0</v>
      </c>
      <c r="O22" s="21">
        <f t="shared" si="4"/>
        <v>0</v>
      </c>
      <c r="P22" s="21">
        <f t="shared" si="4"/>
        <v>0</v>
      </c>
      <c r="Q22" s="42">
        <f t="shared" si="0"/>
        <v>0</v>
      </c>
      <c r="R22" s="31"/>
      <c r="S22" s="22" t="s">
        <v>67</v>
      </c>
    </row>
    <row r="23" spans="1:19" ht="39.75" customHeight="1">
      <c r="A23" s="59" t="s">
        <v>24</v>
      </c>
      <c r="B23" s="76" t="s">
        <v>0</v>
      </c>
      <c r="C23" s="62" t="s">
        <v>19</v>
      </c>
      <c r="D23" s="62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>
        <f t="shared" si="0"/>
        <v>0</v>
      </c>
      <c r="R23" s="27"/>
      <c r="S23" s="43" t="s">
        <v>86</v>
      </c>
    </row>
    <row r="24" spans="1:19" ht="23.25" customHeight="1">
      <c r="A24" s="60"/>
      <c r="B24" s="77"/>
      <c r="C24" s="63" t="s">
        <v>20</v>
      </c>
      <c r="D24" s="63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>
        <f t="shared" si="0"/>
        <v>0</v>
      </c>
      <c r="R24" s="28"/>
      <c r="S24" s="44"/>
    </row>
    <row r="25" spans="1:19" ht="23.25" customHeight="1">
      <c r="A25" s="60"/>
      <c r="B25" s="77"/>
      <c r="C25" s="52" t="s">
        <v>32</v>
      </c>
      <c r="D25" s="53"/>
      <c r="E25" s="7">
        <f t="shared" ref="E25:P25" si="5">SUM(E23:E24)</f>
        <v>0</v>
      </c>
      <c r="F25" s="7">
        <f t="shared" si="5"/>
        <v>0</v>
      </c>
      <c r="G25" s="7">
        <f t="shared" si="5"/>
        <v>0</v>
      </c>
      <c r="H25" s="7">
        <f t="shared" si="5"/>
        <v>0</v>
      </c>
      <c r="I25" s="7">
        <f t="shared" si="5"/>
        <v>0</v>
      </c>
      <c r="J25" s="7">
        <f t="shared" si="5"/>
        <v>0</v>
      </c>
      <c r="K25" s="7">
        <f t="shared" si="5"/>
        <v>0</v>
      </c>
      <c r="L25" s="7">
        <f t="shared" si="5"/>
        <v>0</v>
      </c>
      <c r="M25" s="7">
        <f t="shared" si="5"/>
        <v>0</v>
      </c>
      <c r="N25" s="7">
        <f t="shared" si="5"/>
        <v>0</v>
      </c>
      <c r="O25" s="7">
        <f t="shared" si="5"/>
        <v>0</v>
      </c>
      <c r="P25" s="7">
        <f t="shared" si="5"/>
        <v>0</v>
      </c>
      <c r="Q25" s="7">
        <f t="shared" si="0"/>
        <v>0</v>
      </c>
      <c r="R25" s="29"/>
      <c r="S25" s="44"/>
    </row>
    <row r="26" spans="1:19" s="15" customFormat="1" ht="23.25" customHeight="1">
      <c r="A26" s="60"/>
      <c r="B26" s="73" t="s">
        <v>37</v>
      </c>
      <c r="C26" s="84" t="s">
        <v>43</v>
      </c>
      <c r="D26" s="8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>
        <f t="shared" si="0"/>
        <v>0</v>
      </c>
      <c r="R26" s="30"/>
      <c r="S26" s="49" t="s">
        <v>85</v>
      </c>
    </row>
    <row r="27" spans="1:19" ht="23.25" customHeight="1">
      <c r="A27" s="60"/>
      <c r="B27" s="55"/>
      <c r="C27" s="55" t="s">
        <v>88</v>
      </c>
      <c r="D27" s="11" t="s">
        <v>5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>
        <f t="shared" si="0"/>
        <v>0</v>
      </c>
      <c r="R27" s="28"/>
      <c r="S27" s="66" t="s">
        <v>44</v>
      </c>
    </row>
    <row r="28" spans="1:19" ht="23.25" customHeight="1">
      <c r="A28" s="60"/>
      <c r="B28" s="55"/>
      <c r="C28" s="55"/>
      <c r="D28" s="12" t="s">
        <v>92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>
        <f t="shared" si="0"/>
        <v>0</v>
      </c>
      <c r="R28" s="28"/>
      <c r="S28" s="66"/>
    </row>
    <row r="29" spans="1:19" ht="23.25" customHeight="1">
      <c r="A29" s="60"/>
      <c r="B29" s="55"/>
      <c r="C29" s="55"/>
      <c r="D29" s="12" t="s">
        <v>6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>
        <f t="shared" si="0"/>
        <v>0</v>
      </c>
      <c r="R29" s="28"/>
      <c r="S29" s="66"/>
    </row>
    <row r="30" spans="1:19" ht="23.25" customHeight="1">
      <c r="A30" s="60"/>
      <c r="B30" s="55"/>
      <c r="C30" s="55"/>
      <c r="D30" s="12" t="s">
        <v>7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>
        <f t="shared" si="0"/>
        <v>0</v>
      </c>
      <c r="R30" s="28"/>
      <c r="S30" s="66"/>
    </row>
    <row r="31" spans="1:19" ht="23.25" customHeight="1">
      <c r="A31" s="60"/>
      <c r="B31" s="55"/>
      <c r="C31" s="55"/>
      <c r="D31" s="12" t="s">
        <v>8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>
        <f t="shared" si="0"/>
        <v>0</v>
      </c>
      <c r="R31" s="28"/>
      <c r="S31" s="66"/>
    </row>
    <row r="32" spans="1:19" ht="23.25" customHeight="1">
      <c r="A32" s="60"/>
      <c r="B32" s="55"/>
      <c r="C32" s="55"/>
      <c r="D32" s="12" t="s">
        <v>9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>
        <f t="shared" si="0"/>
        <v>0</v>
      </c>
      <c r="R32" s="28"/>
      <c r="S32" s="66"/>
    </row>
    <row r="33" spans="1:19" ht="23.25" customHeight="1">
      <c r="A33" s="60"/>
      <c r="B33" s="55"/>
      <c r="C33" s="55"/>
      <c r="D33" s="12" t="s">
        <v>10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>
        <f t="shared" si="0"/>
        <v>0</v>
      </c>
      <c r="R33" s="28"/>
      <c r="S33" s="66"/>
    </row>
    <row r="34" spans="1:19" ht="23.25" customHeight="1">
      <c r="A34" s="60"/>
      <c r="B34" s="55"/>
      <c r="C34" s="55"/>
      <c r="D34" s="12" t="s">
        <v>11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>
        <f t="shared" si="0"/>
        <v>0</v>
      </c>
      <c r="R34" s="28"/>
      <c r="S34" s="66"/>
    </row>
    <row r="35" spans="1:19" ht="23.25" customHeight="1">
      <c r="A35" s="60"/>
      <c r="B35" s="55"/>
      <c r="C35" s="55"/>
      <c r="D35" s="12" t="s">
        <v>12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>
        <f t="shared" si="0"/>
        <v>0</v>
      </c>
      <c r="R35" s="28"/>
      <c r="S35" s="66"/>
    </row>
    <row r="36" spans="1:19" ht="23.25" customHeight="1">
      <c r="A36" s="60"/>
      <c r="B36" s="55"/>
      <c r="C36" s="55"/>
      <c r="D36" s="12" t="s">
        <v>13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f t="shared" si="0"/>
        <v>0</v>
      </c>
      <c r="R36" s="28"/>
      <c r="S36" s="66"/>
    </row>
    <row r="37" spans="1:19" ht="23.25" customHeight="1">
      <c r="A37" s="60"/>
      <c r="B37" s="55"/>
      <c r="C37" s="55"/>
      <c r="D37" s="12" t="s">
        <v>25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>
        <f t="shared" si="0"/>
        <v>0</v>
      </c>
      <c r="R37" s="28"/>
      <c r="S37" s="66"/>
    </row>
    <row r="38" spans="1:19" ht="23.25" customHeight="1">
      <c r="A38" s="60"/>
      <c r="B38" s="55"/>
      <c r="C38" s="55"/>
      <c r="D38" s="17" t="s">
        <v>14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>
        <f t="shared" si="0"/>
        <v>0</v>
      </c>
      <c r="R38" s="28"/>
      <c r="S38" s="66"/>
    </row>
    <row r="39" spans="1:19" ht="23.25" customHeight="1">
      <c r="A39" s="60"/>
      <c r="B39" s="55"/>
      <c r="C39" s="55"/>
      <c r="D39" s="12" t="s">
        <v>15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>
        <f t="shared" si="0"/>
        <v>0</v>
      </c>
      <c r="R39" s="28"/>
      <c r="S39" s="66"/>
    </row>
    <row r="40" spans="1:19" ht="23.25" customHeight="1">
      <c r="A40" s="60"/>
      <c r="B40" s="55"/>
      <c r="C40" s="55"/>
      <c r="D40" s="12" t="s">
        <v>26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>
        <f t="shared" si="0"/>
        <v>0</v>
      </c>
      <c r="R40" s="28"/>
      <c r="S40" s="66"/>
    </row>
    <row r="41" spans="1:19" ht="23.25" customHeight="1">
      <c r="A41" s="60"/>
      <c r="B41" s="55"/>
      <c r="C41" s="55"/>
      <c r="D41" s="12" t="s">
        <v>27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>
        <f t="shared" si="0"/>
        <v>0</v>
      </c>
      <c r="R41" s="28"/>
      <c r="S41" s="66"/>
    </row>
    <row r="42" spans="1:19" ht="23.25" customHeight="1">
      <c r="A42" s="60"/>
      <c r="B42" s="55"/>
      <c r="C42" s="55"/>
      <c r="D42" s="12" t="s">
        <v>29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>
        <f t="shared" si="0"/>
        <v>0</v>
      </c>
      <c r="R42" s="28"/>
      <c r="S42" s="66"/>
    </row>
    <row r="43" spans="1:19" ht="23.25" customHeight="1">
      <c r="A43" s="60"/>
      <c r="B43" s="55"/>
      <c r="C43" s="55"/>
      <c r="D43" s="12" t="s">
        <v>30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>
        <f t="shared" si="0"/>
        <v>0</v>
      </c>
      <c r="R43" s="28"/>
      <c r="S43" s="66"/>
    </row>
    <row r="44" spans="1:19" ht="23.25" customHeight="1">
      <c r="A44" s="60"/>
      <c r="B44" s="55"/>
      <c r="C44" s="55"/>
      <c r="D44" s="12" t="s">
        <v>28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>
        <f t="shared" si="0"/>
        <v>0</v>
      </c>
      <c r="R44" s="28"/>
      <c r="S44" s="66"/>
    </row>
    <row r="45" spans="1:19" ht="23.25" customHeight="1">
      <c r="A45" s="60"/>
      <c r="B45" s="55"/>
      <c r="C45" s="55"/>
      <c r="D45" s="12" t="s">
        <v>31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>
        <f t="shared" si="0"/>
        <v>0</v>
      </c>
      <c r="R45" s="28"/>
      <c r="S45" s="66"/>
    </row>
    <row r="46" spans="1:19" ht="23.25" customHeight="1">
      <c r="A46" s="60"/>
      <c r="B46" s="55"/>
      <c r="C46" s="55"/>
      <c r="D46" s="12" t="s">
        <v>16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>
        <f t="shared" si="0"/>
        <v>0</v>
      </c>
      <c r="R46" s="28"/>
      <c r="S46" s="66"/>
    </row>
    <row r="47" spans="1:19" ht="23.25" customHeight="1">
      <c r="A47" s="60"/>
      <c r="B47" s="55"/>
      <c r="C47" s="55"/>
      <c r="D47" s="12" t="s">
        <v>17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>
        <f t="shared" si="0"/>
        <v>0</v>
      </c>
      <c r="R47" s="28"/>
      <c r="S47" s="66"/>
    </row>
    <row r="48" spans="1:19" ht="23.25" customHeight="1">
      <c r="A48" s="60"/>
      <c r="B48" s="55"/>
      <c r="C48" s="56"/>
      <c r="D48" s="16" t="s">
        <v>89</v>
      </c>
      <c r="E48" s="6">
        <f>SUM(E27:E47)</f>
        <v>0</v>
      </c>
      <c r="F48" s="6">
        <f t="shared" ref="F48:O48" si="6">SUM(F27:F47)</f>
        <v>0</v>
      </c>
      <c r="G48" s="6">
        <f t="shared" si="6"/>
        <v>0</v>
      </c>
      <c r="H48" s="6">
        <f t="shared" si="6"/>
        <v>0</v>
      </c>
      <c r="I48" s="6">
        <f t="shared" si="6"/>
        <v>0</v>
      </c>
      <c r="J48" s="6">
        <f t="shared" si="6"/>
        <v>0</v>
      </c>
      <c r="K48" s="6">
        <f t="shared" si="6"/>
        <v>0</v>
      </c>
      <c r="L48" s="6">
        <f t="shared" si="6"/>
        <v>0</v>
      </c>
      <c r="M48" s="6">
        <f t="shared" si="6"/>
        <v>0</v>
      </c>
      <c r="N48" s="6">
        <f t="shared" si="6"/>
        <v>0</v>
      </c>
      <c r="O48" s="6">
        <f t="shared" si="6"/>
        <v>0</v>
      </c>
      <c r="P48" s="6">
        <f>SUM(P27:P47)</f>
        <v>0</v>
      </c>
      <c r="Q48" s="6">
        <f t="shared" si="0"/>
        <v>0</v>
      </c>
      <c r="R48" s="28"/>
      <c r="S48" s="66"/>
    </row>
    <row r="49" spans="1:19" ht="23.25" customHeight="1">
      <c r="A49" s="60"/>
      <c r="B49" s="56"/>
      <c r="C49" s="52" t="s">
        <v>33</v>
      </c>
      <c r="D49" s="53"/>
      <c r="E49" s="7">
        <f t="shared" ref="E49:L49" si="7">+E26+E48</f>
        <v>0</v>
      </c>
      <c r="F49" s="7">
        <f t="shared" si="7"/>
        <v>0</v>
      </c>
      <c r="G49" s="7">
        <f t="shared" si="7"/>
        <v>0</v>
      </c>
      <c r="H49" s="7">
        <f t="shared" si="7"/>
        <v>0</v>
      </c>
      <c r="I49" s="7">
        <f t="shared" si="7"/>
        <v>0</v>
      </c>
      <c r="J49" s="7">
        <f t="shared" si="7"/>
        <v>0</v>
      </c>
      <c r="K49" s="7">
        <f t="shared" si="7"/>
        <v>0</v>
      </c>
      <c r="L49" s="7">
        <f t="shared" si="7"/>
        <v>0</v>
      </c>
      <c r="M49" s="7">
        <f>+M26+M48</f>
        <v>0</v>
      </c>
      <c r="N49" s="7">
        <f t="shared" ref="N49:Q49" si="8">+N26+N48</f>
        <v>0</v>
      </c>
      <c r="O49" s="7">
        <f t="shared" si="8"/>
        <v>0</v>
      </c>
      <c r="P49" s="7">
        <f t="shared" si="8"/>
        <v>0</v>
      </c>
      <c r="Q49" s="7">
        <f t="shared" si="8"/>
        <v>0</v>
      </c>
      <c r="R49" s="29"/>
      <c r="S49" s="38"/>
    </row>
    <row r="50" spans="1:19" ht="23.25" customHeight="1" thickBot="1">
      <c r="A50" s="61"/>
      <c r="B50" s="54" t="s">
        <v>34</v>
      </c>
      <c r="C50" s="54"/>
      <c r="D50" s="54"/>
      <c r="E50" s="21">
        <f t="shared" ref="E50:P50" si="9">+E25-E49</f>
        <v>0</v>
      </c>
      <c r="F50" s="21">
        <f t="shared" si="9"/>
        <v>0</v>
      </c>
      <c r="G50" s="21">
        <f t="shared" si="9"/>
        <v>0</v>
      </c>
      <c r="H50" s="21">
        <f t="shared" si="9"/>
        <v>0</v>
      </c>
      <c r="I50" s="21">
        <f t="shared" si="9"/>
        <v>0</v>
      </c>
      <c r="J50" s="21">
        <f t="shared" si="9"/>
        <v>0</v>
      </c>
      <c r="K50" s="21">
        <f t="shared" si="9"/>
        <v>0</v>
      </c>
      <c r="L50" s="21">
        <f t="shared" si="9"/>
        <v>0</v>
      </c>
      <c r="M50" s="21">
        <f t="shared" si="9"/>
        <v>0</v>
      </c>
      <c r="N50" s="21">
        <f t="shared" si="9"/>
        <v>0</v>
      </c>
      <c r="O50" s="21">
        <f t="shared" si="9"/>
        <v>0</v>
      </c>
      <c r="P50" s="21">
        <f t="shared" si="9"/>
        <v>0</v>
      </c>
      <c r="Q50" s="21">
        <f t="shared" si="0"/>
        <v>0</v>
      </c>
      <c r="R50" s="31"/>
      <c r="S50" s="39"/>
    </row>
  </sheetData>
  <mergeCells count="26">
    <mergeCell ref="S27:S48"/>
    <mergeCell ref="A4:D4"/>
    <mergeCell ref="B9:B21"/>
    <mergeCell ref="S10:S21"/>
    <mergeCell ref="B26:B49"/>
    <mergeCell ref="S5:S8"/>
    <mergeCell ref="B23:B25"/>
    <mergeCell ref="C23:D23"/>
    <mergeCell ref="C24:D24"/>
    <mergeCell ref="C25:D25"/>
    <mergeCell ref="C10:C20"/>
    <mergeCell ref="C21:D21"/>
    <mergeCell ref="B22:D22"/>
    <mergeCell ref="B5:B8"/>
    <mergeCell ref="A23:A50"/>
    <mergeCell ref="C26:D26"/>
    <mergeCell ref="C49:D49"/>
    <mergeCell ref="B50:D50"/>
    <mergeCell ref="C27:C48"/>
    <mergeCell ref="A1:R1"/>
    <mergeCell ref="A5:A22"/>
    <mergeCell ref="C5:D5"/>
    <mergeCell ref="C6:D6"/>
    <mergeCell ref="C7:D7"/>
    <mergeCell ref="C8:D8"/>
    <mergeCell ref="C9:D9"/>
  </mergeCells>
  <phoneticPr fontId="1"/>
  <dataValidations count="2">
    <dataValidation type="whole" errorStyle="warning" operator="notEqual" allowBlank="1" showInputMessage="1" showErrorMessage="1" errorTitle="就労会計を見直してください" error="差額が生じていますので、収支を見直してください。" sqref="Q22">
      <formula1>0</formula1>
    </dataValidation>
    <dataValidation type="whole" operator="notEqual" allowBlank="1" showInputMessage="1" showErrorMessage="1" sqref="P24">
      <formula1>0</formula1>
    </dataValidation>
  </dataValidations>
  <pageMargins left="0.70866141732283472" right="0.70866141732283472" top="0.35433070866141736" bottom="0.35433070866141736" header="0.31496062992125984" footer="0.31496062992125984"/>
  <pageSetup paperSize="9" scale="67" fitToHeight="0" orientation="landscape" r:id="rId1"/>
  <rowBreaks count="1" manualBreakCount="1">
    <brk id="22" max="1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topLeftCell="A2" zoomScaleNormal="100" workbookViewId="0">
      <pane xSplit="4" ySplit="4" topLeftCell="Q8" activePane="bottomRight" state="frozen"/>
      <selection activeCell="A2" sqref="A2"/>
      <selection pane="topRight" activeCell="E2" sqref="E2"/>
      <selection pane="bottomLeft" activeCell="A6" sqref="A6"/>
      <selection pane="bottomRight" activeCell="S10" sqref="A1:XFD1048576"/>
    </sheetView>
  </sheetViews>
  <sheetFormatPr defaultRowHeight="13.5"/>
  <cols>
    <col min="1" max="2" width="5.625" customWidth="1"/>
    <col min="3" max="3" width="5.875" style="2" customWidth="1"/>
    <col min="4" max="4" width="14.125" style="2" customWidth="1"/>
    <col min="5" max="16" width="9.75" bestFit="1" customWidth="1"/>
    <col min="17" max="17" width="11.125" bestFit="1" customWidth="1"/>
    <col min="18" max="18" width="54.125" customWidth="1"/>
    <col min="19" max="19" width="40.875" style="8" customWidth="1"/>
  </cols>
  <sheetData>
    <row r="1" spans="1:19" ht="23.25" customHeight="1" thickBot="1">
      <c r="A1" s="57" t="s">
        <v>45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9"/>
    </row>
    <row r="2" spans="1:19" ht="13.5" customHeight="1" thickBot="1">
      <c r="A2" s="95" t="s">
        <v>83</v>
      </c>
      <c r="B2" s="96"/>
      <c r="C2" s="96"/>
      <c r="D2" s="96"/>
      <c r="E2" s="96"/>
      <c r="F2" s="97"/>
      <c r="G2" s="47"/>
      <c r="H2" s="48"/>
      <c r="I2" s="5"/>
      <c r="J2" s="5"/>
      <c r="K2" s="5"/>
      <c r="L2" s="5"/>
      <c r="M2" s="5"/>
      <c r="N2" s="5"/>
      <c r="O2" s="5"/>
      <c r="P2" s="5"/>
      <c r="Q2" s="5"/>
      <c r="R2" s="5"/>
      <c r="S2" s="9"/>
    </row>
    <row r="3" spans="1:19" ht="12" customHeight="1" thickBot="1">
      <c r="E3" s="13">
        <v>1</v>
      </c>
      <c r="F3" s="13">
        <v>2</v>
      </c>
      <c r="G3" s="13">
        <v>3</v>
      </c>
      <c r="H3" s="13">
        <v>4</v>
      </c>
      <c r="I3" s="13">
        <v>5</v>
      </c>
      <c r="J3" s="13">
        <v>6</v>
      </c>
      <c r="K3" s="13">
        <v>7</v>
      </c>
      <c r="L3" s="13">
        <v>8</v>
      </c>
      <c r="M3" s="13">
        <v>9</v>
      </c>
      <c r="N3" s="13">
        <v>10</v>
      </c>
      <c r="O3" s="13">
        <v>11</v>
      </c>
      <c r="P3" s="13">
        <v>12</v>
      </c>
    </row>
    <row r="4" spans="1:19" s="1" customFormat="1" ht="24" customHeight="1">
      <c r="A4" s="67"/>
      <c r="B4" s="68"/>
      <c r="C4" s="68"/>
      <c r="D4" s="69"/>
      <c r="E4" s="90" t="s">
        <v>46</v>
      </c>
      <c r="F4" s="90" t="s">
        <v>47</v>
      </c>
      <c r="G4" s="90" t="s">
        <v>48</v>
      </c>
      <c r="H4" s="90" t="s">
        <v>49</v>
      </c>
      <c r="I4" s="90" t="s">
        <v>50</v>
      </c>
      <c r="J4" s="90" t="s">
        <v>51</v>
      </c>
      <c r="K4" s="90" t="s">
        <v>52</v>
      </c>
      <c r="L4" s="90" t="s">
        <v>53</v>
      </c>
      <c r="M4" s="90" t="s">
        <v>54</v>
      </c>
      <c r="N4" s="90" t="s">
        <v>55</v>
      </c>
      <c r="O4" s="90" t="s">
        <v>56</v>
      </c>
      <c r="P4" s="90" t="s">
        <v>57</v>
      </c>
      <c r="Q4" s="90" t="s">
        <v>36</v>
      </c>
      <c r="R4" s="90" t="s">
        <v>39</v>
      </c>
      <c r="S4" s="99" t="s">
        <v>38</v>
      </c>
    </row>
    <row r="5" spans="1:19" s="1" customFormat="1" ht="22.5" customHeight="1" thickBot="1">
      <c r="A5" s="92"/>
      <c r="B5" s="93"/>
      <c r="C5" s="93"/>
      <c r="D5" s="94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100"/>
    </row>
    <row r="6" spans="1:19" ht="43.5" customHeight="1">
      <c r="A6" s="59" t="s">
        <v>18</v>
      </c>
      <c r="B6" s="81" t="s">
        <v>0</v>
      </c>
      <c r="C6" s="62" t="s">
        <v>58</v>
      </c>
      <c r="D6" s="62"/>
      <c r="E6" s="19">
        <f>500*10*20</f>
        <v>100000</v>
      </c>
      <c r="F6" s="19">
        <f t="shared" ref="F6:H6" si="0">500*10*20</f>
        <v>100000</v>
      </c>
      <c r="G6" s="19">
        <f t="shared" si="0"/>
        <v>100000</v>
      </c>
      <c r="H6" s="19">
        <f t="shared" si="0"/>
        <v>100000</v>
      </c>
      <c r="I6" s="19">
        <f t="shared" ref="I6:M6" si="1">500*15*20</f>
        <v>150000</v>
      </c>
      <c r="J6" s="19">
        <f t="shared" si="1"/>
        <v>150000</v>
      </c>
      <c r="K6" s="19">
        <f t="shared" si="1"/>
        <v>150000</v>
      </c>
      <c r="L6" s="19">
        <f t="shared" si="1"/>
        <v>150000</v>
      </c>
      <c r="M6" s="19">
        <f t="shared" si="1"/>
        <v>150000</v>
      </c>
      <c r="N6" s="19">
        <f>500*20*20</f>
        <v>200000</v>
      </c>
      <c r="O6" s="19">
        <f t="shared" ref="O6:P6" si="2">500*20*20</f>
        <v>200000</v>
      </c>
      <c r="P6" s="19">
        <f t="shared" si="2"/>
        <v>200000</v>
      </c>
      <c r="Q6" s="19">
        <f>SUM(E6:P6)</f>
        <v>1750000</v>
      </c>
      <c r="R6" s="32" t="s">
        <v>63</v>
      </c>
      <c r="S6" s="101" t="s">
        <v>40</v>
      </c>
    </row>
    <row r="7" spans="1:19" ht="43.5" customHeight="1">
      <c r="A7" s="60"/>
      <c r="B7" s="82"/>
      <c r="C7" s="63" t="s">
        <v>59</v>
      </c>
      <c r="D7" s="63"/>
      <c r="E7" s="6">
        <v>54000</v>
      </c>
      <c r="F7" s="6">
        <v>54000</v>
      </c>
      <c r="G7" s="6">
        <v>54000</v>
      </c>
      <c r="H7" s="6">
        <v>54000</v>
      </c>
      <c r="I7" s="6">
        <v>54000</v>
      </c>
      <c r="J7" s="6">
        <v>54000</v>
      </c>
      <c r="K7" s="6">
        <v>54000</v>
      </c>
      <c r="L7" s="6">
        <v>54000</v>
      </c>
      <c r="M7" s="6">
        <v>54000</v>
      </c>
      <c r="N7" s="6">
        <v>54000</v>
      </c>
      <c r="O7" s="6">
        <v>54000</v>
      </c>
      <c r="P7" s="6">
        <v>54000</v>
      </c>
      <c r="Q7" s="6">
        <f t="shared" ref="Q7:Q45" si="3">SUM(E7:P7)</f>
        <v>648000</v>
      </c>
      <c r="R7" s="33" t="s">
        <v>68</v>
      </c>
      <c r="S7" s="98"/>
    </row>
    <row r="8" spans="1:19" ht="43.5" customHeight="1">
      <c r="A8" s="60"/>
      <c r="B8" s="83"/>
      <c r="C8" s="52" t="s">
        <v>21</v>
      </c>
      <c r="D8" s="53"/>
      <c r="E8" s="7">
        <f t="shared" ref="E8:P8" si="4">SUM(E6:E7)</f>
        <v>154000</v>
      </c>
      <c r="F8" s="7">
        <f t="shared" si="4"/>
        <v>154000</v>
      </c>
      <c r="G8" s="7">
        <f t="shared" si="4"/>
        <v>154000</v>
      </c>
      <c r="H8" s="7">
        <f t="shared" si="4"/>
        <v>154000</v>
      </c>
      <c r="I8" s="7">
        <f t="shared" si="4"/>
        <v>204000</v>
      </c>
      <c r="J8" s="7">
        <f t="shared" si="4"/>
        <v>204000</v>
      </c>
      <c r="K8" s="7">
        <f t="shared" si="4"/>
        <v>204000</v>
      </c>
      <c r="L8" s="7">
        <f t="shared" si="4"/>
        <v>204000</v>
      </c>
      <c r="M8" s="7">
        <f t="shared" si="4"/>
        <v>204000</v>
      </c>
      <c r="N8" s="7">
        <f t="shared" si="4"/>
        <v>254000</v>
      </c>
      <c r="O8" s="7">
        <f t="shared" si="4"/>
        <v>254000</v>
      </c>
      <c r="P8" s="7">
        <f t="shared" si="4"/>
        <v>254000</v>
      </c>
      <c r="Q8" s="7">
        <f t="shared" si="3"/>
        <v>2398000</v>
      </c>
      <c r="R8" s="34"/>
      <c r="S8" s="102"/>
    </row>
    <row r="9" spans="1:19" s="15" customFormat="1" ht="60" customHeight="1">
      <c r="A9" s="60"/>
      <c r="B9" s="70" t="s">
        <v>37</v>
      </c>
      <c r="C9" s="64" t="s">
        <v>66</v>
      </c>
      <c r="D9" s="65"/>
      <c r="E9" s="14">
        <f>6000*5</f>
        <v>30000</v>
      </c>
      <c r="F9" s="14">
        <f>6000*5</f>
        <v>30000</v>
      </c>
      <c r="G9" s="14">
        <f>6000*6</f>
        <v>36000</v>
      </c>
      <c r="H9" s="14">
        <f>6000*6</f>
        <v>36000</v>
      </c>
      <c r="I9" s="14">
        <f>7000*7</f>
        <v>49000</v>
      </c>
      <c r="J9" s="14">
        <f t="shared" ref="J9:L9" si="5">7000*7</f>
        <v>49000</v>
      </c>
      <c r="K9" s="14">
        <f>7000*7</f>
        <v>49000</v>
      </c>
      <c r="L9" s="14">
        <f t="shared" si="5"/>
        <v>49000</v>
      </c>
      <c r="M9" s="14">
        <f>(7000+3000)*7</f>
        <v>70000</v>
      </c>
      <c r="N9" s="14">
        <f>8000*10</f>
        <v>80000</v>
      </c>
      <c r="O9" s="14">
        <f t="shared" ref="O9:P9" si="6">8000*10</f>
        <v>80000</v>
      </c>
      <c r="P9" s="14">
        <f t="shared" si="6"/>
        <v>80000</v>
      </c>
      <c r="Q9" s="14">
        <f t="shared" si="3"/>
        <v>638000</v>
      </c>
      <c r="R9" s="18" t="s">
        <v>90</v>
      </c>
      <c r="S9" s="20"/>
    </row>
    <row r="10" spans="1:19" ht="43.5" customHeight="1">
      <c r="A10" s="60"/>
      <c r="B10" s="55"/>
      <c r="C10" s="78" t="s">
        <v>4</v>
      </c>
      <c r="D10" s="3" t="s">
        <v>60</v>
      </c>
      <c r="E10" s="6">
        <v>10800</v>
      </c>
      <c r="F10" s="6">
        <v>10800</v>
      </c>
      <c r="G10" s="6">
        <v>10800</v>
      </c>
      <c r="H10" s="6">
        <v>10800</v>
      </c>
      <c r="I10" s="6">
        <v>16200</v>
      </c>
      <c r="J10" s="6">
        <v>16200</v>
      </c>
      <c r="K10" s="6">
        <v>16200</v>
      </c>
      <c r="L10" s="6">
        <v>16200</v>
      </c>
      <c r="M10" s="6">
        <v>16200</v>
      </c>
      <c r="N10" s="6">
        <v>21600</v>
      </c>
      <c r="O10" s="6">
        <v>21600</v>
      </c>
      <c r="P10" s="6">
        <v>21600</v>
      </c>
      <c r="Q10" s="14">
        <f t="shared" si="3"/>
        <v>189000</v>
      </c>
      <c r="R10" s="33" t="s">
        <v>65</v>
      </c>
      <c r="S10" s="86" t="s">
        <v>62</v>
      </c>
    </row>
    <row r="11" spans="1:19" ht="43.5" customHeight="1">
      <c r="A11" s="60"/>
      <c r="B11" s="55"/>
      <c r="C11" s="79"/>
      <c r="D11" s="3" t="s">
        <v>6</v>
      </c>
      <c r="E11" s="6">
        <v>177500</v>
      </c>
      <c r="F11" s="6"/>
      <c r="G11" s="6"/>
      <c r="H11" s="6">
        <v>10000</v>
      </c>
      <c r="I11" s="6"/>
      <c r="J11" s="6"/>
      <c r="K11" s="6">
        <v>10000</v>
      </c>
      <c r="L11" s="6"/>
      <c r="M11" s="6"/>
      <c r="N11" s="6">
        <v>10000</v>
      </c>
      <c r="O11" s="6"/>
      <c r="P11" s="6"/>
      <c r="Q11" s="14">
        <f t="shared" si="3"/>
        <v>207500</v>
      </c>
      <c r="R11" s="33" t="s">
        <v>71</v>
      </c>
      <c r="S11" s="86"/>
    </row>
    <row r="12" spans="1:19" ht="43.5" customHeight="1">
      <c r="A12" s="60"/>
      <c r="B12" s="55"/>
      <c r="C12" s="79"/>
      <c r="D12" s="3" t="s">
        <v>8</v>
      </c>
      <c r="E12" s="6">
        <v>34375</v>
      </c>
      <c r="F12" s="6">
        <v>34375</v>
      </c>
      <c r="G12" s="6">
        <v>34375</v>
      </c>
      <c r="H12" s="6">
        <v>34375</v>
      </c>
      <c r="I12" s="6">
        <v>34375</v>
      </c>
      <c r="J12" s="6">
        <v>34375</v>
      </c>
      <c r="K12" s="6">
        <v>34375</v>
      </c>
      <c r="L12" s="6">
        <v>34375</v>
      </c>
      <c r="M12" s="6">
        <v>34375</v>
      </c>
      <c r="N12" s="6">
        <v>34375</v>
      </c>
      <c r="O12" s="6">
        <v>34375</v>
      </c>
      <c r="P12" s="6">
        <v>34375</v>
      </c>
      <c r="Q12" s="14">
        <f t="shared" si="3"/>
        <v>412500</v>
      </c>
      <c r="R12" s="33" t="s">
        <v>64</v>
      </c>
      <c r="S12" s="86"/>
    </row>
    <row r="13" spans="1:19" ht="43.5" customHeight="1">
      <c r="A13" s="60"/>
      <c r="B13" s="55"/>
      <c r="C13" s="79"/>
      <c r="D13" s="17" t="s">
        <v>14</v>
      </c>
      <c r="E13" s="6">
        <v>74250</v>
      </c>
      <c r="F13" s="6">
        <v>74250</v>
      </c>
      <c r="G13" s="6">
        <v>74250</v>
      </c>
      <c r="H13" s="6">
        <v>74250</v>
      </c>
      <c r="I13" s="6">
        <v>74250</v>
      </c>
      <c r="J13" s="6">
        <v>74250</v>
      </c>
      <c r="K13" s="6">
        <v>74250</v>
      </c>
      <c r="L13" s="6">
        <v>74250</v>
      </c>
      <c r="M13" s="6">
        <v>74250</v>
      </c>
      <c r="N13" s="6">
        <v>74250</v>
      </c>
      <c r="O13" s="6">
        <v>74250</v>
      </c>
      <c r="P13" s="6">
        <v>74250</v>
      </c>
      <c r="Q13" s="14">
        <f t="shared" si="3"/>
        <v>891000</v>
      </c>
      <c r="R13" s="33" t="s">
        <v>69</v>
      </c>
      <c r="S13" s="87"/>
    </row>
    <row r="14" spans="1:19" ht="43.5" customHeight="1">
      <c r="A14" s="60"/>
      <c r="B14" s="55"/>
      <c r="C14" s="79"/>
      <c r="D14" s="3" t="s">
        <v>61</v>
      </c>
      <c r="E14" s="6">
        <v>5000</v>
      </c>
      <c r="F14" s="6">
        <v>5000</v>
      </c>
      <c r="G14" s="6">
        <v>5000</v>
      </c>
      <c r="H14" s="6">
        <v>5000</v>
      </c>
      <c r="I14" s="6">
        <v>5000</v>
      </c>
      <c r="J14" s="6">
        <v>5000</v>
      </c>
      <c r="K14" s="6">
        <v>5000</v>
      </c>
      <c r="L14" s="6">
        <v>5000</v>
      </c>
      <c r="M14" s="6">
        <v>5000</v>
      </c>
      <c r="N14" s="6">
        <v>5000</v>
      </c>
      <c r="O14" s="6">
        <v>5000</v>
      </c>
      <c r="P14" s="6">
        <v>5000</v>
      </c>
      <c r="Q14" s="14">
        <f t="shared" si="3"/>
        <v>60000</v>
      </c>
      <c r="R14" s="33" t="s">
        <v>70</v>
      </c>
      <c r="S14" s="87"/>
    </row>
    <row r="15" spans="1:19" ht="43.5" customHeight="1">
      <c r="A15" s="60"/>
      <c r="B15" s="55"/>
      <c r="C15" s="80"/>
      <c r="D15" s="16" t="s">
        <v>42</v>
      </c>
      <c r="E15" s="6">
        <f t="shared" ref="E15:P15" si="7">SUM(E10:E14)</f>
        <v>301925</v>
      </c>
      <c r="F15" s="6">
        <f t="shared" si="7"/>
        <v>124425</v>
      </c>
      <c r="G15" s="6">
        <f t="shared" si="7"/>
        <v>124425</v>
      </c>
      <c r="H15" s="6">
        <f t="shared" si="7"/>
        <v>134425</v>
      </c>
      <c r="I15" s="6">
        <f t="shared" si="7"/>
        <v>129825</v>
      </c>
      <c r="J15" s="6">
        <f t="shared" si="7"/>
        <v>129825</v>
      </c>
      <c r="K15" s="6">
        <f t="shared" si="7"/>
        <v>139825</v>
      </c>
      <c r="L15" s="6">
        <f t="shared" si="7"/>
        <v>129825</v>
      </c>
      <c r="M15" s="6">
        <f t="shared" si="7"/>
        <v>129825</v>
      </c>
      <c r="N15" s="6">
        <f t="shared" si="7"/>
        <v>145225</v>
      </c>
      <c r="O15" s="6">
        <f t="shared" si="7"/>
        <v>135225</v>
      </c>
      <c r="P15" s="6">
        <f t="shared" si="7"/>
        <v>135225</v>
      </c>
      <c r="Q15" s="6">
        <f t="shared" si="3"/>
        <v>1760000</v>
      </c>
      <c r="R15" s="33"/>
      <c r="S15" s="87"/>
    </row>
    <row r="16" spans="1:19" ht="43.5" customHeight="1">
      <c r="A16" s="60"/>
      <c r="B16" s="56"/>
      <c r="C16" s="52" t="s">
        <v>22</v>
      </c>
      <c r="D16" s="53"/>
      <c r="E16" s="7">
        <f t="shared" ref="E16:P16" si="8">+E9+E15</f>
        <v>331925</v>
      </c>
      <c r="F16" s="7">
        <f t="shared" si="8"/>
        <v>154425</v>
      </c>
      <c r="G16" s="7">
        <f t="shared" si="8"/>
        <v>160425</v>
      </c>
      <c r="H16" s="7">
        <f t="shared" si="8"/>
        <v>170425</v>
      </c>
      <c r="I16" s="7">
        <f t="shared" si="8"/>
        <v>178825</v>
      </c>
      <c r="J16" s="7">
        <f t="shared" si="8"/>
        <v>178825</v>
      </c>
      <c r="K16" s="7">
        <f t="shared" si="8"/>
        <v>188825</v>
      </c>
      <c r="L16" s="7">
        <f t="shared" si="8"/>
        <v>178825</v>
      </c>
      <c r="M16" s="7">
        <f t="shared" si="8"/>
        <v>199825</v>
      </c>
      <c r="N16" s="7">
        <f t="shared" si="8"/>
        <v>225225</v>
      </c>
      <c r="O16" s="7">
        <f t="shared" si="8"/>
        <v>215225</v>
      </c>
      <c r="P16" s="7">
        <f t="shared" si="8"/>
        <v>215225</v>
      </c>
      <c r="Q16" s="7">
        <f t="shared" si="3"/>
        <v>2398000</v>
      </c>
      <c r="R16" s="34"/>
      <c r="S16" s="87"/>
    </row>
    <row r="17" spans="1:19" ht="65.25" customHeight="1" thickBot="1">
      <c r="A17" s="61"/>
      <c r="B17" s="54" t="s">
        <v>23</v>
      </c>
      <c r="C17" s="54"/>
      <c r="D17" s="54"/>
      <c r="E17" s="21">
        <f t="shared" ref="E17:P17" si="9">+E8-E16</f>
        <v>-177925</v>
      </c>
      <c r="F17" s="21">
        <f t="shared" si="9"/>
        <v>-425</v>
      </c>
      <c r="G17" s="21">
        <f t="shared" si="9"/>
        <v>-6425</v>
      </c>
      <c r="H17" s="21">
        <f t="shared" si="9"/>
        <v>-16425</v>
      </c>
      <c r="I17" s="21">
        <f t="shared" si="9"/>
        <v>25175</v>
      </c>
      <c r="J17" s="21">
        <f t="shared" si="9"/>
        <v>25175</v>
      </c>
      <c r="K17" s="21">
        <f t="shared" si="9"/>
        <v>15175</v>
      </c>
      <c r="L17" s="21">
        <f t="shared" si="9"/>
        <v>25175</v>
      </c>
      <c r="M17" s="21">
        <f t="shared" si="9"/>
        <v>4175</v>
      </c>
      <c r="N17" s="21">
        <f t="shared" si="9"/>
        <v>28775</v>
      </c>
      <c r="O17" s="21">
        <f t="shared" si="9"/>
        <v>38775</v>
      </c>
      <c r="P17" s="21">
        <f t="shared" si="9"/>
        <v>38775</v>
      </c>
      <c r="Q17" s="42">
        <f t="shared" si="3"/>
        <v>0</v>
      </c>
      <c r="R17" s="35"/>
      <c r="S17" s="22" t="s">
        <v>67</v>
      </c>
    </row>
    <row r="18" spans="1:19" ht="78" customHeight="1">
      <c r="A18" s="59" t="s">
        <v>24</v>
      </c>
      <c r="B18" s="76" t="s">
        <v>0</v>
      </c>
      <c r="C18" s="62" t="s">
        <v>19</v>
      </c>
      <c r="D18" s="62"/>
      <c r="E18" s="50">
        <v>0</v>
      </c>
      <c r="F18" s="50">
        <v>0</v>
      </c>
      <c r="G18" s="19">
        <f>+(571+89+15)*150*10.17</f>
        <v>1029712.5</v>
      </c>
      <c r="H18" s="19">
        <f t="shared" ref="H18:O18" si="10">+(571+89+15)*150*10.17</f>
        <v>1029712.5</v>
      </c>
      <c r="I18" s="19">
        <f t="shared" si="10"/>
        <v>1029712.5</v>
      </c>
      <c r="J18" s="19">
        <f t="shared" si="10"/>
        <v>1029712.5</v>
      </c>
      <c r="K18" s="19">
        <f t="shared" si="10"/>
        <v>1029712.5</v>
      </c>
      <c r="L18" s="19">
        <f t="shared" si="10"/>
        <v>1029712.5</v>
      </c>
      <c r="M18" s="19">
        <f t="shared" si="10"/>
        <v>1029712.5</v>
      </c>
      <c r="N18" s="19">
        <f t="shared" si="10"/>
        <v>1029712.5</v>
      </c>
      <c r="O18" s="19">
        <f t="shared" si="10"/>
        <v>1029712.5</v>
      </c>
      <c r="P18" s="19">
        <f>+(571+89+15)*210*10.17</f>
        <v>1441597.5</v>
      </c>
      <c r="Q18" s="19">
        <f t="shared" si="3"/>
        <v>10709010</v>
      </c>
      <c r="R18" s="46" t="s">
        <v>87</v>
      </c>
      <c r="S18" s="43" t="s">
        <v>77</v>
      </c>
    </row>
    <row r="19" spans="1:19" ht="26.25" customHeight="1">
      <c r="A19" s="60"/>
      <c r="B19" s="77"/>
      <c r="C19" s="63" t="s">
        <v>20</v>
      </c>
      <c r="D19" s="63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>
        <f t="shared" si="3"/>
        <v>0</v>
      </c>
      <c r="R19" s="33"/>
      <c r="S19" s="45"/>
    </row>
    <row r="20" spans="1:19" ht="26.25" customHeight="1">
      <c r="A20" s="60"/>
      <c r="B20" s="77"/>
      <c r="C20" s="52" t="s">
        <v>32</v>
      </c>
      <c r="D20" s="53"/>
      <c r="E20" s="7">
        <f>SUM(E18:E19)</f>
        <v>0</v>
      </c>
      <c r="F20" s="7">
        <f t="shared" ref="F20:O20" si="11">SUM(F18:F19)</f>
        <v>0</v>
      </c>
      <c r="G20" s="7">
        <f t="shared" si="11"/>
        <v>1029712.5</v>
      </c>
      <c r="H20" s="7">
        <f t="shared" si="11"/>
        <v>1029712.5</v>
      </c>
      <c r="I20" s="7">
        <f t="shared" si="11"/>
        <v>1029712.5</v>
      </c>
      <c r="J20" s="7">
        <f t="shared" si="11"/>
        <v>1029712.5</v>
      </c>
      <c r="K20" s="7">
        <f t="shared" si="11"/>
        <v>1029712.5</v>
      </c>
      <c r="L20" s="7">
        <f t="shared" si="11"/>
        <v>1029712.5</v>
      </c>
      <c r="M20" s="7">
        <f t="shared" si="11"/>
        <v>1029712.5</v>
      </c>
      <c r="N20" s="7">
        <f t="shared" si="11"/>
        <v>1029712.5</v>
      </c>
      <c r="O20" s="7">
        <f t="shared" si="11"/>
        <v>1029712.5</v>
      </c>
      <c r="P20" s="7">
        <f>SUM(P18:P19)</f>
        <v>1441597.5</v>
      </c>
      <c r="Q20" s="7">
        <f t="shared" si="3"/>
        <v>10709010</v>
      </c>
      <c r="R20" s="34"/>
      <c r="S20" s="45"/>
    </row>
    <row r="21" spans="1:19" s="15" customFormat="1" ht="76.5" customHeight="1">
      <c r="A21" s="60"/>
      <c r="B21" s="73" t="s">
        <v>37</v>
      </c>
      <c r="C21" s="88" t="s">
        <v>43</v>
      </c>
      <c r="D21" s="89"/>
      <c r="E21" s="14">
        <f t="shared" ref="E21:L21" si="12">+(3*195000)+(2*900*4*20)</f>
        <v>729000</v>
      </c>
      <c r="F21" s="14">
        <f t="shared" si="12"/>
        <v>729000</v>
      </c>
      <c r="G21" s="14">
        <f t="shared" si="12"/>
        <v>729000</v>
      </c>
      <c r="H21" s="14">
        <f t="shared" si="12"/>
        <v>729000</v>
      </c>
      <c r="I21" s="14">
        <f t="shared" si="12"/>
        <v>729000</v>
      </c>
      <c r="J21" s="14">
        <f t="shared" si="12"/>
        <v>729000</v>
      </c>
      <c r="K21" s="14">
        <f t="shared" si="12"/>
        <v>729000</v>
      </c>
      <c r="L21" s="14">
        <f t="shared" si="12"/>
        <v>729000</v>
      </c>
      <c r="M21" s="14">
        <f>+(3*195000)+(2*900*4*20)+300000+20000</f>
        <v>1049000</v>
      </c>
      <c r="N21" s="14">
        <f t="shared" ref="N21:O21" si="13">+(3*200000)+(2*900*4*20)</f>
        <v>744000</v>
      </c>
      <c r="O21" s="14">
        <f t="shared" si="13"/>
        <v>744000</v>
      </c>
      <c r="P21" s="14">
        <f>+(3*200000)+(2*900*4*20)</f>
        <v>744000</v>
      </c>
      <c r="Q21" s="14">
        <f t="shared" si="3"/>
        <v>9113000</v>
      </c>
      <c r="R21" s="18" t="s">
        <v>91</v>
      </c>
      <c r="S21" s="49" t="s">
        <v>85</v>
      </c>
    </row>
    <row r="22" spans="1:19" ht="26.25" customHeight="1">
      <c r="A22" s="60"/>
      <c r="B22" s="55"/>
      <c r="C22" s="55" t="s">
        <v>88</v>
      </c>
      <c r="D22" s="11" t="s">
        <v>5</v>
      </c>
      <c r="E22" s="6"/>
      <c r="F22" s="6"/>
      <c r="G22" s="6"/>
      <c r="H22" s="6">
        <v>5000</v>
      </c>
      <c r="I22" s="6"/>
      <c r="J22" s="6"/>
      <c r="K22" s="6"/>
      <c r="L22" s="6"/>
      <c r="M22" s="6">
        <v>5000</v>
      </c>
      <c r="N22" s="6"/>
      <c r="O22" s="6"/>
      <c r="P22" s="6"/>
      <c r="Q22" s="6">
        <f t="shared" si="3"/>
        <v>10000</v>
      </c>
      <c r="R22" s="33" t="s">
        <v>78</v>
      </c>
      <c r="S22" s="98" t="s">
        <v>44</v>
      </c>
    </row>
    <row r="23" spans="1:19" ht="26.25" customHeight="1">
      <c r="A23" s="60"/>
      <c r="B23" s="55"/>
      <c r="C23" s="55"/>
      <c r="D23" s="51" t="s">
        <v>92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>
        <f t="shared" si="3"/>
        <v>0</v>
      </c>
      <c r="R23" s="33"/>
      <c r="S23" s="98"/>
    </row>
    <row r="24" spans="1:19" ht="26.25" customHeight="1">
      <c r="A24" s="60"/>
      <c r="B24" s="55"/>
      <c r="C24" s="55"/>
      <c r="D24" s="12" t="s">
        <v>6</v>
      </c>
      <c r="E24" s="6">
        <v>50000</v>
      </c>
      <c r="F24" s="6"/>
      <c r="G24" s="6"/>
      <c r="H24" s="6">
        <v>5000</v>
      </c>
      <c r="I24" s="6"/>
      <c r="J24" s="6"/>
      <c r="K24" s="6">
        <v>5000</v>
      </c>
      <c r="L24" s="6"/>
      <c r="M24" s="6"/>
      <c r="N24" s="6">
        <v>5000</v>
      </c>
      <c r="O24" s="6"/>
      <c r="P24" s="6"/>
      <c r="Q24" s="6">
        <f t="shared" si="3"/>
        <v>65000</v>
      </c>
      <c r="R24" s="33" t="s">
        <v>80</v>
      </c>
      <c r="S24" s="98"/>
    </row>
    <row r="25" spans="1:19" ht="26.25" customHeight="1">
      <c r="A25" s="60"/>
      <c r="B25" s="55"/>
      <c r="C25" s="55"/>
      <c r="D25" s="12" t="s">
        <v>7</v>
      </c>
      <c r="E25" s="6">
        <v>1000</v>
      </c>
      <c r="F25" s="6"/>
      <c r="G25" s="6"/>
      <c r="H25" s="6">
        <v>1000</v>
      </c>
      <c r="I25" s="6"/>
      <c r="J25" s="6"/>
      <c r="K25" s="6"/>
      <c r="L25" s="6"/>
      <c r="M25" s="6"/>
      <c r="N25" s="6"/>
      <c r="O25" s="6"/>
      <c r="P25" s="6"/>
      <c r="Q25" s="6">
        <f t="shared" si="3"/>
        <v>2000</v>
      </c>
      <c r="R25" s="33" t="s">
        <v>82</v>
      </c>
      <c r="S25" s="98"/>
    </row>
    <row r="26" spans="1:19" ht="33" customHeight="1">
      <c r="A26" s="60"/>
      <c r="B26" s="55"/>
      <c r="C26" s="55"/>
      <c r="D26" s="12" t="s">
        <v>8</v>
      </c>
      <c r="E26" s="6">
        <f>50000-E12</f>
        <v>15625</v>
      </c>
      <c r="F26" s="6">
        <f t="shared" ref="F26:P26" si="14">50000-F12</f>
        <v>15625</v>
      </c>
      <c r="G26" s="6">
        <f t="shared" si="14"/>
        <v>15625</v>
      </c>
      <c r="H26" s="6">
        <f t="shared" si="14"/>
        <v>15625</v>
      </c>
      <c r="I26" s="6">
        <f t="shared" si="14"/>
        <v>15625</v>
      </c>
      <c r="J26" s="6">
        <f t="shared" si="14"/>
        <v>15625</v>
      </c>
      <c r="K26" s="6">
        <f t="shared" si="14"/>
        <v>15625</v>
      </c>
      <c r="L26" s="6">
        <f t="shared" si="14"/>
        <v>15625</v>
      </c>
      <c r="M26" s="6">
        <f t="shared" si="14"/>
        <v>15625</v>
      </c>
      <c r="N26" s="6">
        <f t="shared" si="14"/>
        <v>15625</v>
      </c>
      <c r="O26" s="6">
        <f t="shared" si="14"/>
        <v>15625</v>
      </c>
      <c r="P26" s="6">
        <f t="shared" si="14"/>
        <v>15625</v>
      </c>
      <c r="Q26" s="6">
        <f t="shared" si="3"/>
        <v>187500</v>
      </c>
      <c r="R26" s="33" t="s">
        <v>64</v>
      </c>
      <c r="S26" s="98"/>
    </row>
    <row r="27" spans="1:19" ht="26.25" customHeight="1">
      <c r="A27" s="60"/>
      <c r="B27" s="55"/>
      <c r="C27" s="55"/>
      <c r="D27" s="12" t="s">
        <v>9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>
        <f t="shared" si="3"/>
        <v>0</v>
      </c>
      <c r="R27" s="33"/>
      <c r="S27" s="98"/>
    </row>
    <row r="28" spans="1:19" ht="26.25" customHeight="1">
      <c r="A28" s="60"/>
      <c r="B28" s="55"/>
      <c r="C28" s="55"/>
      <c r="D28" s="12" t="s">
        <v>10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>
        <f t="shared" si="3"/>
        <v>0</v>
      </c>
      <c r="R28" s="33"/>
      <c r="S28" s="98"/>
    </row>
    <row r="29" spans="1:19" ht="26.25" customHeight="1">
      <c r="A29" s="60"/>
      <c r="B29" s="55"/>
      <c r="C29" s="55"/>
      <c r="D29" s="12" t="s">
        <v>11</v>
      </c>
      <c r="E29" s="6">
        <v>5000</v>
      </c>
      <c r="F29" s="6">
        <v>5000</v>
      </c>
      <c r="G29" s="6">
        <v>5000</v>
      </c>
      <c r="H29" s="6">
        <v>5000</v>
      </c>
      <c r="I29" s="6">
        <v>5000</v>
      </c>
      <c r="J29" s="6">
        <v>5000</v>
      </c>
      <c r="K29" s="6">
        <v>5000</v>
      </c>
      <c r="L29" s="6">
        <v>5000</v>
      </c>
      <c r="M29" s="6">
        <v>5000</v>
      </c>
      <c r="N29" s="6">
        <v>5000</v>
      </c>
      <c r="O29" s="6">
        <v>5000</v>
      </c>
      <c r="P29" s="6">
        <v>5000</v>
      </c>
      <c r="Q29" s="6">
        <f t="shared" si="3"/>
        <v>60000</v>
      </c>
      <c r="R29" s="33" t="s">
        <v>79</v>
      </c>
      <c r="S29" s="98"/>
    </row>
    <row r="30" spans="1:19" ht="26.25" customHeight="1">
      <c r="A30" s="60"/>
      <c r="B30" s="55"/>
      <c r="C30" s="55"/>
      <c r="D30" s="12" t="s">
        <v>12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>
        <f t="shared" si="3"/>
        <v>0</v>
      </c>
      <c r="R30" s="33"/>
      <c r="S30" s="98"/>
    </row>
    <row r="31" spans="1:19" ht="26.25" customHeight="1">
      <c r="A31" s="60"/>
      <c r="B31" s="55"/>
      <c r="C31" s="55"/>
      <c r="D31" s="12" t="s">
        <v>13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>
        <f t="shared" si="3"/>
        <v>0</v>
      </c>
      <c r="R31" s="33"/>
      <c r="S31" s="98"/>
    </row>
    <row r="32" spans="1:19" ht="26.25" customHeight="1">
      <c r="A32" s="60"/>
      <c r="B32" s="55"/>
      <c r="C32" s="55"/>
      <c r="D32" s="12" t="s">
        <v>25</v>
      </c>
      <c r="E32" s="6">
        <v>10000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>
        <f t="shared" si="3"/>
        <v>10000</v>
      </c>
      <c r="R32" s="33" t="s">
        <v>81</v>
      </c>
      <c r="S32" s="98"/>
    </row>
    <row r="33" spans="1:19" ht="26.25" customHeight="1">
      <c r="A33" s="60"/>
      <c r="B33" s="55"/>
      <c r="C33" s="55"/>
      <c r="D33" s="17" t="s">
        <v>14</v>
      </c>
      <c r="E33" s="6">
        <f>108000-E13</f>
        <v>33750</v>
      </c>
      <c r="F33" s="6">
        <f t="shared" ref="F33:P33" si="15">108000-F13</f>
        <v>33750</v>
      </c>
      <c r="G33" s="6">
        <f t="shared" si="15"/>
        <v>33750</v>
      </c>
      <c r="H33" s="6">
        <f t="shared" si="15"/>
        <v>33750</v>
      </c>
      <c r="I33" s="6">
        <f t="shared" si="15"/>
        <v>33750</v>
      </c>
      <c r="J33" s="6">
        <f t="shared" si="15"/>
        <v>33750</v>
      </c>
      <c r="K33" s="6">
        <f t="shared" si="15"/>
        <v>33750</v>
      </c>
      <c r="L33" s="6">
        <f t="shared" si="15"/>
        <v>33750</v>
      </c>
      <c r="M33" s="6">
        <f t="shared" si="15"/>
        <v>33750</v>
      </c>
      <c r="N33" s="6">
        <f t="shared" si="15"/>
        <v>33750</v>
      </c>
      <c r="O33" s="6">
        <f t="shared" si="15"/>
        <v>33750</v>
      </c>
      <c r="P33" s="6">
        <f t="shared" si="15"/>
        <v>33750</v>
      </c>
      <c r="Q33" s="6">
        <f t="shared" si="3"/>
        <v>405000</v>
      </c>
      <c r="R33" s="33" t="s">
        <v>69</v>
      </c>
      <c r="S33" s="98"/>
    </row>
    <row r="34" spans="1:19" ht="26.25" customHeight="1">
      <c r="A34" s="60"/>
      <c r="B34" s="55"/>
      <c r="C34" s="55"/>
      <c r="D34" s="12" t="s">
        <v>15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>
        <f t="shared" si="3"/>
        <v>0</v>
      </c>
      <c r="R34" s="33"/>
      <c r="S34" s="98"/>
    </row>
    <row r="35" spans="1:19" ht="26.25" customHeight="1">
      <c r="A35" s="60"/>
      <c r="B35" s="55"/>
      <c r="C35" s="55"/>
      <c r="D35" s="12" t="s">
        <v>26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>
        <f t="shared" si="3"/>
        <v>0</v>
      </c>
      <c r="R35" s="33"/>
      <c r="S35" s="98"/>
    </row>
    <row r="36" spans="1:19" ht="26.25" customHeight="1">
      <c r="A36" s="60"/>
      <c r="B36" s="55"/>
      <c r="C36" s="55"/>
      <c r="D36" s="12" t="s">
        <v>27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f t="shared" si="3"/>
        <v>0</v>
      </c>
      <c r="R36" s="33"/>
      <c r="S36" s="98"/>
    </row>
    <row r="37" spans="1:19" ht="26.25" customHeight="1">
      <c r="A37" s="60"/>
      <c r="B37" s="55"/>
      <c r="C37" s="55"/>
      <c r="D37" s="12" t="s">
        <v>29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>
        <f t="shared" si="3"/>
        <v>0</v>
      </c>
      <c r="R37" s="33"/>
      <c r="S37" s="98"/>
    </row>
    <row r="38" spans="1:19" ht="26.25" customHeight="1">
      <c r="A38" s="60"/>
      <c r="B38" s="55"/>
      <c r="C38" s="55"/>
      <c r="D38" s="12" t="s">
        <v>30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>
        <f t="shared" si="3"/>
        <v>0</v>
      </c>
      <c r="R38" s="33"/>
      <c r="S38" s="98"/>
    </row>
    <row r="39" spans="1:19" ht="26.25" customHeight="1">
      <c r="A39" s="60"/>
      <c r="B39" s="55"/>
      <c r="C39" s="55"/>
      <c r="D39" s="12" t="s">
        <v>28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>
        <f t="shared" si="3"/>
        <v>0</v>
      </c>
      <c r="R39" s="33"/>
      <c r="S39" s="98"/>
    </row>
    <row r="40" spans="1:19" ht="26.25" customHeight="1">
      <c r="A40" s="60"/>
      <c r="B40" s="55"/>
      <c r="C40" s="55"/>
      <c r="D40" s="12" t="s">
        <v>31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>
        <f t="shared" si="3"/>
        <v>0</v>
      </c>
      <c r="R40" s="33"/>
      <c r="S40" s="98"/>
    </row>
    <row r="41" spans="1:19" ht="26.25" customHeight="1">
      <c r="A41" s="60"/>
      <c r="B41" s="55"/>
      <c r="C41" s="55"/>
      <c r="D41" s="12" t="s">
        <v>16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>
        <f t="shared" si="3"/>
        <v>0</v>
      </c>
      <c r="R41" s="33"/>
      <c r="S41" s="98"/>
    </row>
    <row r="42" spans="1:19" ht="26.25" customHeight="1">
      <c r="A42" s="60"/>
      <c r="B42" s="55"/>
      <c r="C42" s="55"/>
      <c r="D42" s="12" t="s">
        <v>17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>
        <f t="shared" si="3"/>
        <v>0</v>
      </c>
      <c r="R42" s="33"/>
      <c r="S42" s="98"/>
    </row>
    <row r="43" spans="1:19" ht="26.25" customHeight="1">
      <c r="A43" s="60"/>
      <c r="B43" s="55"/>
      <c r="C43" s="56"/>
      <c r="D43" s="16" t="s">
        <v>89</v>
      </c>
      <c r="E43" s="6">
        <f t="shared" ref="E43:P43" si="16">SUM(E22:E42)</f>
        <v>115375</v>
      </c>
      <c r="F43" s="6">
        <f t="shared" si="16"/>
        <v>54375</v>
      </c>
      <c r="G43" s="6">
        <f t="shared" si="16"/>
        <v>54375</v>
      </c>
      <c r="H43" s="6">
        <f t="shared" si="16"/>
        <v>65375</v>
      </c>
      <c r="I43" s="6">
        <f t="shared" si="16"/>
        <v>54375</v>
      </c>
      <c r="J43" s="6">
        <f t="shared" si="16"/>
        <v>54375</v>
      </c>
      <c r="K43" s="6">
        <f t="shared" si="16"/>
        <v>59375</v>
      </c>
      <c r="L43" s="6">
        <f t="shared" si="16"/>
        <v>54375</v>
      </c>
      <c r="M43" s="6">
        <f t="shared" si="16"/>
        <v>59375</v>
      </c>
      <c r="N43" s="6">
        <f t="shared" si="16"/>
        <v>59375</v>
      </c>
      <c r="O43" s="6">
        <f t="shared" si="16"/>
        <v>54375</v>
      </c>
      <c r="P43" s="6">
        <f t="shared" si="16"/>
        <v>54375</v>
      </c>
      <c r="Q43" s="6">
        <f t="shared" si="3"/>
        <v>739500</v>
      </c>
      <c r="R43" s="33"/>
      <c r="S43" s="98"/>
    </row>
    <row r="44" spans="1:19" ht="26.25" customHeight="1">
      <c r="A44" s="60"/>
      <c r="B44" s="56"/>
      <c r="C44" s="52" t="s">
        <v>33</v>
      </c>
      <c r="D44" s="53"/>
      <c r="E44" s="7">
        <f>+E21+E43</f>
        <v>844375</v>
      </c>
      <c r="F44" s="7">
        <f t="shared" ref="F44:P44" si="17">+F21+F43</f>
        <v>783375</v>
      </c>
      <c r="G44" s="7">
        <f t="shared" si="17"/>
        <v>783375</v>
      </c>
      <c r="H44" s="7">
        <f t="shared" si="17"/>
        <v>794375</v>
      </c>
      <c r="I44" s="7">
        <f t="shared" si="17"/>
        <v>783375</v>
      </c>
      <c r="J44" s="7">
        <f t="shared" si="17"/>
        <v>783375</v>
      </c>
      <c r="K44" s="7">
        <f t="shared" si="17"/>
        <v>788375</v>
      </c>
      <c r="L44" s="7">
        <f t="shared" si="17"/>
        <v>783375</v>
      </c>
      <c r="M44" s="7">
        <f t="shared" si="17"/>
        <v>1108375</v>
      </c>
      <c r="N44" s="7">
        <f t="shared" si="17"/>
        <v>803375</v>
      </c>
      <c r="O44" s="7">
        <f t="shared" si="17"/>
        <v>798375</v>
      </c>
      <c r="P44" s="7">
        <f t="shared" si="17"/>
        <v>798375</v>
      </c>
      <c r="Q44" s="7">
        <f t="shared" si="3"/>
        <v>9852500</v>
      </c>
      <c r="R44" s="34"/>
      <c r="S44" s="36"/>
    </row>
    <row r="45" spans="1:19" ht="26.25" customHeight="1" thickBot="1">
      <c r="A45" s="61"/>
      <c r="B45" s="54" t="s">
        <v>34</v>
      </c>
      <c r="C45" s="54"/>
      <c r="D45" s="54"/>
      <c r="E45" s="21">
        <f t="shared" ref="E45:P45" si="18">+E20-E44</f>
        <v>-844375</v>
      </c>
      <c r="F45" s="21">
        <f t="shared" si="18"/>
        <v>-783375</v>
      </c>
      <c r="G45" s="21">
        <f t="shared" si="18"/>
        <v>246337.5</v>
      </c>
      <c r="H45" s="21">
        <f t="shared" si="18"/>
        <v>235337.5</v>
      </c>
      <c r="I45" s="21">
        <f t="shared" si="18"/>
        <v>246337.5</v>
      </c>
      <c r="J45" s="21">
        <f t="shared" si="18"/>
        <v>246337.5</v>
      </c>
      <c r="K45" s="21">
        <f t="shared" si="18"/>
        <v>241337.5</v>
      </c>
      <c r="L45" s="21">
        <f t="shared" si="18"/>
        <v>246337.5</v>
      </c>
      <c r="M45" s="21">
        <f t="shared" si="18"/>
        <v>-78662.5</v>
      </c>
      <c r="N45" s="21">
        <f t="shared" si="18"/>
        <v>226337.5</v>
      </c>
      <c r="O45" s="21">
        <f t="shared" si="18"/>
        <v>231337.5</v>
      </c>
      <c r="P45" s="21">
        <f t="shared" si="18"/>
        <v>643222.5</v>
      </c>
      <c r="Q45" s="21">
        <f t="shared" si="3"/>
        <v>856510</v>
      </c>
      <c r="R45" s="35"/>
      <c r="S45" s="37"/>
    </row>
  </sheetData>
  <mergeCells count="41">
    <mergeCell ref="A18:A45"/>
    <mergeCell ref="B18:B20"/>
    <mergeCell ref="C18:D18"/>
    <mergeCell ref="B45:D45"/>
    <mergeCell ref="B21:B44"/>
    <mergeCell ref="C22:C43"/>
    <mergeCell ref="C20:D20"/>
    <mergeCell ref="S22:S43"/>
    <mergeCell ref="C44:D44"/>
    <mergeCell ref="S4:S5"/>
    <mergeCell ref="A6:A17"/>
    <mergeCell ref="B6:B8"/>
    <mergeCell ref="C6:D6"/>
    <mergeCell ref="S6:S8"/>
    <mergeCell ref="C7:D7"/>
    <mergeCell ref="C8:D8"/>
    <mergeCell ref="B9:B16"/>
    <mergeCell ref="C9:D9"/>
    <mergeCell ref="M4:M5"/>
    <mergeCell ref="N4:N5"/>
    <mergeCell ref="O4:O5"/>
    <mergeCell ref="P4:P5"/>
    <mergeCell ref="Q4:Q5"/>
    <mergeCell ref="A1:R1"/>
    <mergeCell ref="A4:D5"/>
    <mergeCell ref="E4:E5"/>
    <mergeCell ref="F4:F5"/>
    <mergeCell ref="G4:G5"/>
    <mergeCell ref="H4:H5"/>
    <mergeCell ref="I4:I5"/>
    <mergeCell ref="J4:J5"/>
    <mergeCell ref="K4:K5"/>
    <mergeCell ref="L4:L5"/>
    <mergeCell ref="A2:F2"/>
    <mergeCell ref="C16:D16"/>
    <mergeCell ref="C10:C15"/>
    <mergeCell ref="S10:S16"/>
    <mergeCell ref="C21:D21"/>
    <mergeCell ref="R4:R5"/>
    <mergeCell ref="C19:D19"/>
    <mergeCell ref="B17:D17"/>
  </mergeCells>
  <phoneticPr fontId="1"/>
  <pageMargins left="0.51181102362204722" right="0.31496062992125984" top="0.74803149606299213" bottom="0.74803149606299213" header="0.31496062992125984" footer="0.31496062992125984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確認項目</vt:lpstr>
      <vt:lpstr>様式例</vt:lpstr>
      <vt:lpstr>記載例</vt:lpstr>
      <vt:lpstr>様式例!Print_Area</vt:lpstr>
      <vt:lpstr>様式例!Print_Titles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2018-10-22T07:24:06Z</cp:lastPrinted>
  <dcterms:created xsi:type="dcterms:W3CDTF">2018-02-19T08:44:16Z</dcterms:created>
  <dcterms:modified xsi:type="dcterms:W3CDTF">2020-01-08T01:02:27Z</dcterms:modified>
</cp:coreProperties>
</file>