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7補助事業\03 介護ロボット・ICT\16  実績報告依頼（県→事業所）\籔作業フォルダ\12.11通知\HP\"/>
    </mc:Choice>
  </mc:AlternateContent>
  <xr:revisionPtr revIDLastSave="0" documentId="13_ncr:1_{5DE132B5-3971-40EA-8C44-DE38B526F1E8}" xr6:coauthVersionLast="47" xr6:coauthVersionMax="47" xr10:uidLastSave="{00000000-0000-0000-0000-000000000000}"/>
  <workbookProtection lockStructure="1"/>
  <bookViews>
    <workbookView xWindow="-110" yWindow="-110" windowWidth="19420" windowHeight="11500" tabRatio="834" xr2:uid="{FE68C226-574C-41B3-88D9-608D02E8DE54}"/>
  </bookViews>
  <sheets>
    <sheet name="実績報告基本情報" sheetId="29" r:id="rId1"/>
    <sheet name="1.収支決算書" sheetId="47" r:id="rId2"/>
    <sheet name="2-1.精算額調書（ロボット）" sheetId="71" r:id="rId3"/>
    <sheet name="2-2.精算額調書（ICT）" sheetId="72" r:id="rId4"/>
    <sheet name="2-3.精算額調書（パッケージ）" sheetId="73" r:id="rId5"/>
    <sheet name="2-4.精算額調書（合計）" sheetId="74" r:id="rId6"/>
    <sheet name="3.導入報告書  " sheetId="75" r:id="rId7"/>
    <sheet name="⇐シート６まで作成" sheetId="70" state="hidden" r:id="rId8"/>
    <sheet name="県確認用" sheetId="38" state="hidden" r:id="rId9"/>
    <sheet name="集計用" sheetId="49" state="hidden" r:id="rId10"/>
  </sheets>
  <externalReferences>
    <externalReference r:id="rId11"/>
  </externalReferences>
  <definedNames>
    <definedName name="_xlnm._FilterDatabase" localSheetId="0" hidden="1">実績報告基本情報!$B$4:$F$24</definedName>
    <definedName name="_xlnm.Print_Area" localSheetId="7">'⇐シート６まで作成'!$A$1:$D$19</definedName>
    <definedName name="_xlnm.Print_Area" localSheetId="1">'1.収支決算書'!$A$2:$K$31</definedName>
    <definedName name="_xlnm.Print_Area" localSheetId="2">'2-1.精算額調書（ロボット）'!$A$1:$S$36</definedName>
    <definedName name="_xlnm.Print_Area" localSheetId="3">'2-2.精算額調書（ICT）'!$A$1:$R$35</definedName>
    <definedName name="_xlnm.Print_Area" localSheetId="4">'2-3.精算額調書（パッケージ）'!$A$1:$Q$48</definedName>
    <definedName name="_xlnm.Print_Area" localSheetId="5">'2-4.精算額調書（合計）'!$A$1:$K$38</definedName>
    <definedName name="_xlnm.Print_Area" localSheetId="6">'3.導入報告書  '!$A$2:$M$30</definedName>
    <definedName name="_xlnm.Print_Area" localSheetId="0">実績報告基本情報!$A$2:$D$24</definedName>
    <definedName name="Print_Area_MI" localSheetId="7">#REF!</definedName>
    <definedName name="Print_Area_MI" localSheetId="6">#REF!</definedName>
    <definedName name="Print_Area_MI">#REF!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7" l="1"/>
  <c r="N17" i="71"/>
  <c r="P20" i="71" l="1"/>
  <c r="P19" i="71"/>
  <c r="H17" i="71"/>
  <c r="J17" i="71" s="1"/>
  <c r="I11" i="74"/>
  <c r="F10" i="47"/>
  <c r="F27" i="47"/>
  <c r="F15" i="47" s="1"/>
  <c r="F12" i="47" s="1"/>
  <c r="K17" i="71" l="1"/>
  <c r="M17" i="71" s="1"/>
  <c r="O17" i="71" s="1"/>
  <c r="P17" i="71" s="1"/>
  <c r="AD2" i="49"/>
  <c r="AB2" i="49" l="1"/>
  <c r="AA2" i="49"/>
  <c r="Z2" i="49"/>
  <c r="Y2" i="49"/>
  <c r="W2" i="49"/>
  <c r="V2" i="49"/>
  <c r="U2" i="49"/>
  <c r="T2" i="49"/>
  <c r="S2" i="49"/>
  <c r="X2" i="49"/>
  <c r="C10" i="75" l="1"/>
  <c r="C12" i="75" l="1"/>
  <c r="D11" i="75"/>
  <c r="C9" i="75"/>
  <c r="J6" i="75"/>
  <c r="J5" i="75"/>
  <c r="J4" i="75"/>
  <c r="M22" i="72" l="1"/>
  <c r="M23" i="72"/>
  <c r="M24" i="72"/>
  <c r="M25" i="72"/>
  <c r="M26" i="72"/>
  <c r="M27" i="72"/>
  <c r="M28" i="72"/>
  <c r="M29" i="72"/>
  <c r="M30" i="72"/>
  <c r="M21" i="72"/>
  <c r="M20" i="72"/>
  <c r="M31" i="73"/>
  <c r="M32" i="73"/>
  <c r="M33" i="73"/>
  <c r="M34" i="73"/>
  <c r="M35" i="73"/>
  <c r="M36" i="73"/>
  <c r="M37" i="73"/>
  <c r="M38" i="73"/>
  <c r="M39" i="73"/>
  <c r="M40" i="73"/>
  <c r="M30" i="73"/>
  <c r="N31" i="71" l="1"/>
  <c r="N32" i="71"/>
  <c r="N24" i="71"/>
  <c r="N25" i="71"/>
  <c r="N26" i="71"/>
  <c r="N27" i="71"/>
  <c r="N28" i="71"/>
  <c r="N29" i="71"/>
  <c r="N23" i="71"/>
  <c r="N22" i="71"/>
  <c r="BA2" i="49"/>
  <c r="AX2" i="49"/>
  <c r="AQ2" i="49"/>
  <c r="C2" i="49" l="1"/>
  <c r="H7" i="74" l="1"/>
  <c r="H6" i="74"/>
  <c r="H5" i="74"/>
  <c r="L7" i="73"/>
  <c r="L6" i="73"/>
  <c r="L5" i="73"/>
  <c r="H41" i="73"/>
  <c r="F41" i="73"/>
  <c r="G40" i="73"/>
  <c r="I40" i="73" s="1"/>
  <c r="G39" i="73"/>
  <c r="I39" i="73" s="1"/>
  <c r="G38" i="73"/>
  <c r="I38" i="73" s="1"/>
  <c r="G37" i="73"/>
  <c r="I37" i="73" s="1"/>
  <c r="G36" i="73"/>
  <c r="I36" i="73" s="1"/>
  <c r="G35" i="73"/>
  <c r="I35" i="73" s="1"/>
  <c r="G34" i="73"/>
  <c r="I34" i="73" s="1"/>
  <c r="G33" i="73"/>
  <c r="I33" i="73" s="1"/>
  <c r="G32" i="73"/>
  <c r="I32" i="73" s="1"/>
  <c r="G31" i="73"/>
  <c r="I31" i="73" s="1"/>
  <c r="G30" i="73"/>
  <c r="I30" i="73" s="1"/>
  <c r="J30" i="73" s="1"/>
  <c r="H29" i="73"/>
  <c r="F29" i="73"/>
  <c r="G28" i="73"/>
  <c r="I28" i="73" s="1"/>
  <c r="G27" i="73"/>
  <c r="I27" i="73" s="1"/>
  <c r="G26" i="73"/>
  <c r="I26" i="73" s="1"/>
  <c r="G25" i="73"/>
  <c r="I25" i="73" s="1"/>
  <c r="G24" i="73"/>
  <c r="I24" i="73" s="1"/>
  <c r="G23" i="73"/>
  <c r="I23" i="73" s="1"/>
  <c r="G22" i="73"/>
  <c r="I22" i="73" s="1"/>
  <c r="G21" i="73"/>
  <c r="G29" i="73" s="1"/>
  <c r="H20" i="73"/>
  <c r="F20" i="73"/>
  <c r="G19" i="73"/>
  <c r="I19" i="73" s="1"/>
  <c r="G18" i="73"/>
  <c r="I18" i="73" s="1"/>
  <c r="G17" i="73"/>
  <c r="I17" i="73" s="1"/>
  <c r="G16" i="73"/>
  <c r="I16" i="73" s="1"/>
  <c r="G15" i="73"/>
  <c r="I15" i="73" s="1"/>
  <c r="G14" i="73"/>
  <c r="I14" i="73" s="1"/>
  <c r="G13" i="73"/>
  <c r="I13" i="73" s="1"/>
  <c r="G12" i="73"/>
  <c r="G20" i="73" s="1"/>
  <c r="L19" i="73" l="1"/>
  <c r="N19" i="73" s="1"/>
  <c r="J19" i="73"/>
  <c r="J40" i="73"/>
  <c r="L40" i="73" s="1"/>
  <c r="N40" i="73" s="1"/>
  <c r="J15" i="73"/>
  <c r="L15" i="73" s="1"/>
  <c r="N15" i="73" s="1"/>
  <c r="J23" i="73"/>
  <c r="L23" i="73" s="1"/>
  <c r="N23" i="73" s="1"/>
  <c r="J13" i="73"/>
  <c r="L13" i="73" s="1"/>
  <c r="N13" i="73" s="1"/>
  <c r="J14" i="73"/>
  <c r="L14" i="73" s="1"/>
  <c r="N14" i="73" s="1"/>
  <c r="J17" i="73"/>
  <c r="L17" i="73" s="1"/>
  <c r="N17" i="73" s="1"/>
  <c r="L37" i="73"/>
  <c r="N37" i="73" s="1"/>
  <c r="J37" i="73"/>
  <c r="J31" i="73"/>
  <c r="L31" i="73" s="1"/>
  <c r="N31" i="73" s="1"/>
  <c r="J36" i="73"/>
  <c r="L36" i="73" s="1"/>
  <c r="N36" i="73" s="1"/>
  <c r="J27" i="73"/>
  <c r="L27" i="73" s="1"/>
  <c r="N27" i="73" s="1"/>
  <c r="F42" i="73"/>
  <c r="J32" i="73"/>
  <c r="J41" i="73" s="1"/>
  <c r="J35" i="73"/>
  <c r="L35" i="73" s="1"/>
  <c r="N35" i="73" s="1"/>
  <c r="J24" i="73"/>
  <c r="L24" i="73" s="1"/>
  <c r="N24" i="73" s="1"/>
  <c r="J38" i="73"/>
  <c r="L38" i="73" s="1"/>
  <c r="N38" i="73" s="1"/>
  <c r="L39" i="73"/>
  <c r="N39" i="73" s="1"/>
  <c r="J39" i="73"/>
  <c r="J28" i="73"/>
  <c r="L28" i="73" s="1"/>
  <c r="N28" i="73" s="1"/>
  <c r="J33" i="73"/>
  <c r="L33" i="73" s="1"/>
  <c r="N33" i="73" s="1"/>
  <c r="J22" i="73"/>
  <c r="L22" i="73" s="1"/>
  <c r="N22" i="73" s="1"/>
  <c r="J25" i="73"/>
  <c r="L25" i="73" s="1"/>
  <c r="N25" i="73" s="1"/>
  <c r="J26" i="73"/>
  <c r="L26" i="73" s="1"/>
  <c r="N26" i="73" s="1"/>
  <c r="J16" i="73"/>
  <c r="L16" i="73" s="1"/>
  <c r="N16" i="73" s="1"/>
  <c r="J18" i="73"/>
  <c r="L18" i="73" s="1"/>
  <c r="N18" i="73" s="1"/>
  <c r="L34" i="73"/>
  <c r="N34" i="73" s="1"/>
  <c r="J34" i="73"/>
  <c r="H42" i="73"/>
  <c r="AT2" i="49" s="1"/>
  <c r="I41" i="73"/>
  <c r="L30" i="73"/>
  <c r="G41" i="73"/>
  <c r="G42" i="73" s="1"/>
  <c r="AS2" i="49" s="1"/>
  <c r="I12" i="73"/>
  <c r="J12" i="73" s="1"/>
  <c r="I21" i="73"/>
  <c r="J21" i="73" s="1"/>
  <c r="J20" i="73" l="1"/>
  <c r="L32" i="73"/>
  <c r="N32" i="73" s="1"/>
  <c r="J29" i="73"/>
  <c r="N30" i="73"/>
  <c r="N41" i="73" s="1"/>
  <c r="I29" i="73"/>
  <c r="L21" i="73"/>
  <c r="I20" i="73"/>
  <c r="L12" i="73"/>
  <c r="I42" i="73" l="1"/>
  <c r="L41" i="73"/>
  <c r="J42" i="73"/>
  <c r="L20" i="73"/>
  <c r="N12" i="73"/>
  <c r="L29" i="73"/>
  <c r="N29" i="73" s="1"/>
  <c r="N21" i="73"/>
  <c r="E25" i="47" l="1"/>
  <c r="AU2" i="49"/>
  <c r="N20" i="73"/>
  <c r="N42" i="73" s="1"/>
  <c r="E11" i="74" s="1"/>
  <c r="L42" i="73"/>
  <c r="AW2" i="49" s="1"/>
  <c r="AY2" i="49" l="1"/>
  <c r="L4" i="72"/>
  <c r="L5" i="72"/>
  <c r="L6" i="72"/>
  <c r="H31" i="72" l="1"/>
  <c r="F31" i="72"/>
  <c r="G30" i="72"/>
  <c r="I30" i="72" s="1"/>
  <c r="G29" i="72"/>
  <c r="I29" i="72" s="1"/>
  <c r="G28" i="72"/>
  <c r="I28" i="72" s="1"/>
  <c r="G27" i="72"/>
  <c r="I27" i="72" s="1"/>
  <c r="G26" i="72"/>
  <c r="I26" i="72" s="1"/>
  <c r="G25" i="72"/>
  <c r="I25" i="72" s="1"/>
  <c r="G24" i="72"/>
  <c r="I24" i="72" s="1"/>
  <c r="G23" i="72"/>
  <c r="I23" i="72" s="1"/>
  <c r="G22" i="72"/>
  <c r="I22" i="72" s="1"/>
  <c r="G21" i="72"/>
  <c r="I21" i="72" s="1"/>
  <c r="G20" i="72"/>
  <c r="H19" i="72"/>
  <c r="F19" i="72"/>
  <c r="G18" i="72"/>
  <c r="I18" i="72" s="1"/>
  <c r="G17" i="72"/>
  <c r="I17" i="72" s="1"/>
  <c r="G16" i="72"/>
  <c r="I16" i="72" s="1"/>
  <c r="G15" i="72"/>
  <c r="I15" i="72" s="1"/>
  <c r="G14" i="72"/>
  <c r="I14" i="72" s="1"/>
  <c r="G13" i="72"/>
  <c r="I13" i="72" s="1"/>
  <c r="G12" i="72"/>
  <c r="I12" i="72" s="1"/>
  <c r="G11" i="72"/>
  <c r="I11" i="72" s="1"/>
  <c r="J11" i="72" s="1"/>
  <c r="N13" i="71"/>
  <c r="N14" i="71"/>
  <c r="N15" i="71"/>
  <c r="N16" i="71"/>
  <c r="N18" i="71"/>
  <c r="N19" i="71"/>
  <c r="N20" i="71"/>
  <c r="N12" i="71"/>
  <c r="J22" i="72" l="1"/>
  <c r="L22" i="72" s="1"/>
  <c r="N22" i="72" s="1"/>
  <c r="J13" i="72"/>
  <c r="L13" i="72" s="1"/>
  <c r="N13" i="72" s="1"/>
  <c r="J30" i="72"/>
  <c r="L30" i="72" s="1"/>
  <c r="N30" i="72" s="1"/>
  <c r="J21" i="72"/>
  <c r="L21" i="72" s="1"/>
  <c r="N21" i="72" s="1"/>
  <c r="J24" i="72"/>
  <c r="L24" i="72" s="1"/>
  <c r="N24" i="72" s="1"/>
  <c r="J12" i="72"/>
  <c r="J26" i="72"/>
  <c r="L26" i="72" s="1"/>
  <c r="N26" i="72" s="1"/>
  <c r="J28" i="72"/>
  <c r="L28" i="72" s="1"/>
  <c r="N28" i="72" s="1"/>
  <c r="J29" i="72"/>
  <c r="L29" i="72" s="1"/>
  <c r="N29" i="72" s="1"/>
  <c r="J16" i="72"/>
  <c r="L16" i="72" s="1"/>
  <c r="N16" i="72" s="1"/>
  <c r="J18" i="72"/>
  <c r="L18" i="72" s="1"/>
  <c r="N18" i="72" s="1"/>
  <c r="J23" i="72"/>
  <c r="L23" i="72" s="1"/>
  <c r="N23" i="72" s="1"/>
  <c r="J25" i="72"/>
  <c r="L25" i="72" s="1"/>
  <c r="N25" i="72" s="1"/>
  <c r="J27" i="72"/>
  <c r="L27" i="72" s="1"/>
  <c r="N27" i="72" s="1"/>
  <c r="J14" i="72"/>
  <c r="L14" i="72" s="1"/>
  <c r="N14" i="72" s="1"/>
  <c r="J15" i="72"/>
  <c r="L15" i="72" s="1"/>
  <c r="N15" i="72" s="1"/>
  <c r="L17" i="72"/>
  <c r="N17" i="72" s="1"/>
  <c r="J17" i="72"/>
  <c r="H32" i="72"/>
  <c r="AM2" i="49" s="1"/>
  <c r="F32" i="72"/>
  <c r="G31" i="72"/>
  <c r="L11" i="72"/>
  <c r="I19" i="72"/>
  <c r="G19" i="72"/>
  <c r="G32" i="72" s="1"/>
  <c r="AL2" i="49" s="1"/>
  <c r="I20" i="72"/>
  <c r="J20" i="72" s="1"/>
  <c r="M7" i="71"/>
  <c r="M6" i="71"/>
  <c r="M5" i="71"/>
  <c r="I33" i="71"/>
  <c r="H32" i="71"/>
  <c r="J32" i="71" s="1"/>
  <c r="H31" i="71"/>
  <c r="J31" i="71" s="1"/>
  <c r="H29" i="71"/>
  <c r="J29" i="71" s="1"/>
  <c r="H28" i="71"/>
  <c r="J28" i="71" s="1"/>
  <c r="H27" i="71"/>
  <c r="J27" i="71" s="1"/>
  <c r="H26" i="71"/>
  <c r="J26" i="71" s="1"/>
  <c r="H25" i="71"/>
  <c r="J25" i="71" s="1"/>
  <c r="H24" i="71"/>
  <c r="J24" i="71" s="1"/>
  <c r="H23" i="71"/>
  <c r="J23" i="71" s="1"/>
  <c r="H22" i="71"/>
  <c r="N21" i="71"/>
  <c r="AJ2" i="49" s="1"/>
  <c r="I21" i="71"/>
  <c r="G21" i="71"/>
  <c r="H20" i="71"/>
  <c r="J20" i="71" s="1"/>
  <c r="H19" i="71"/>
  <c r="J19" i="71" s="1"/>
  <c r="H18" i="71"/>
  <c r="J18" i="71" s="1"/>
  <c r="H16" i="71"/>
  <c r="J16" i="71" s="1"/>
  <c r="H15" i="71"/>
  <c r="J15" i="71" s="1"/>
  <c r="H14" i="71"/>
  <c r="J14" i="71" s="1"/>
  <c r="H13" i="71"/>
  <c r="J13" i="71" s="1"/>
  <c r="H12" i="71"/>
  <c r="J19" i="72" l="1"/>
  <c r="L12" i="72"/>
  <c r="N12" i="72" s="1"/>
  <c r="J31" i="72"/>
  <c r="K29" i="71"/>
  <c r="M29" i="71" s="1"/>
  <c r="O29" i="71" s="1"/>
  <c r="K19" i="71"/>
  <c r="M19" i="71" s="1"/>
  <c r="O19" i="71" s="1"/>
  <c r="K24" i="71"/>
  <c r="M24" i="71" s="1"/>
  <c r="O24" i="71" s="1"/>
  <c r="K26" i="71"/>
  <c r="M26" i="71" s="1"/>
  <c r="O26" i="71" s="1"/>
  <c r="K13" i="71"/>
  <c r="M13" i="71" s="1"/>
  <c r="O13" i="71" s="1"/>
  <c r="P13" i="71" s="1"/>
  <c r="K27" i="71"/>
  <c r="M27" i="71" s="1"/>
  <c r="O27" i="71" s="1"/>
  <c r="K15" i="71"/>
  <c r="M15" i="71" s="1"/>
  <c r="O15" i="71" s="1"/>
  <c r="P15" i="71" s="1"/>
  <c r="K16" i="71"/>
  <c r="M16" i="71" s="1"/>
  <c r="O16" i="71" s="1"/>
  <c r="P16" i="71" s="1"/>
  <c r="K31" i="71"/>
  <c r="M31" i="71" s="1"/>
  <c r="O31" i="71" s="1"/>
  <c r="K18" i="71"/>
  <c r="M18" i="71" s="1"/>
  <c r="O18" i="71" s="1"/>
  <c r="P18" i="71" s="1"/>
  <c r="K32" i="71"/>
  <c r="M32" i="71" s="1"/>
  <c r="O32" i="71" s="1"/>
  <c r="K20" i="71"/>
  <c r="M20" i="71" s="1"/>
  <c r="O20" i="71" s="1"/>
  <c r="K23" i="71"/>
  <c r="M23" i="71" s="1"/>
  <c r="O23" i="71" s="1"/>
  <c r="K25" i="71"/>
  <c r="M25" i="71" s="1"/>
  <c r="O25" i="71" s="1"/>
  <c r="K14" i="71"/>
  <c r="M14" i="71" s="1"/>
  <c r="O14" i="71" s="1"/>
  <c r="P14" i="71" s="1"/>
  <c r="K28" i="71"/>
  <c r="M28" i="71" s="1"/>
  <c r="O28" i="71" s="1"/>
  <c r="L19" i="72"/>
  <c r="N19" i="72" s="1"/>
  <c r="N11" i="72"/>
  <c r="J22" i="71"/>
  <c r="K22" i="71" s="1"/>
  <c r="H21" i="71"/>
  <c r="I31" i="72"/>
  <c r="I32" i="72" s="1"/>
  <c r="L20" i="72"/>
  <c r="I34" i="71"/>
  <c r="AF2" i="49" s="1"/>
  <c r="J12" i="71"/>
  <c r="K12" i="71" s="1"/>
  <c r="J32" i="72" l="1"/>
  <c r="M22" i="71"/>
  <c r="O22" i="71" s="1"/>
  <c r="K21" i="71"/>
  <c r="L31" i="72"/>
  <c r="L32" i="72" s="1"/>
  <c r="AP2" i="49" s="1"/>
  <c r="N20" i="72"/>
  <c r="N31" i="72" s="1"/>
  <c r="N32" i="72" s="1"/>
  <c r="J21" i="71"/>
  <c r="M12" i="71"/>
  <c r="E23" i="47" l="1"/>
  <c r="AN2" i="49"/>
  <c r="AR2" i="49"/>
  <c r="D11" i="74"/>
  <c r="AC2" i="49"/>
  <c r="O12" i="71"/>
  <c r="M21" i="71"/>
  <c r="P12" i="71" l="1"/>
  <c r="P21" i="71" s="1"/>
  <c r="P34" i="71" s="1"/>
  <c r="O21" i="71"/>
  <c r="C11" i="74" l="1"/>
  <c r="F11" i="74" s="1"/>
  <c r="H11" i="74" s="1"/>
  <c r="B2" i="49"/>
  <c r="J11" i="74" l="1"/>
  <c r="AZ2" i="49"/>
  <c r="BB2" i="49"/>
  <c r="K2" i="49" l="1"/>
  <c r="I2" i="49"/>
  <c r="I1" i="49"/>
  <c r="J1" i="49"/>
  <c r="H1" i="49"/>
  <c r="R2" i="49" l="1"/>
  <c r="Q2" i="49"/>
  <c r="P2" i="49"/>
  <c r="O2" i="49"/>
  <c r="N2" i="49"/>
  <c r="N1" i="49"/>
  <c r="M2" i="49"/>
  <c r="A2" i="49"/>
  <c r="A1" i="49"/>
  <c r="O1" i="49"/>
  <c r="L1" i="49"/>
  <c r="L2" i="49"/>
  <c r="J2" i="49"/>
  <c r="H2" i="49"/>
  <c r="R1" i="49" l="1"/>
  <c r="Q1" i="49"/>
  <c r="P1" i="49"/>
  <c r="M1" i="49"/>
  <c r="K1" i="49"/>
  <c r="G2" i="49"/>
  <c r="G1" i="49"/>
  <c r="F1" i="49"/>
  <c r="E1" i="49"/>
  <c r="D1" i="49"/>
  <c r="C1" i="49"/>
  <c r="F2" i="49" l="1"/>
  <c r="D2" i="49" l="1"/>
  <c r="E2" i="49"/>
  <c r="H30" i="71" l="1"/>
  <c r="G33" i="71"/>
  <c r="G34" i="71" s="1"/>
  <c r="N30" i="71"/>
  <c r="H33" i="71" l="1"/>
  <c r="H34" i="71" s="1"/>
  <c r="AE2" i="49" s="1"/>
  <c r="J30" i="71"/>
  <c r="K30" i="71" s="1"/>
  <c r="K33" i="71" s="1"/>
  <c r="K34" i="71" s="1"/>
  <c r="E21" i="47" l="1"/>
  <c r="E28" i="47" s="1"/>
  <c r="E16" i="47" s="1"/>
  <c r="E13" i="47" s="1"/>
  <c r="AG2" i="49"/>
  <c r="M30" i="71"/>
  <c r="J33" i="71"/>
  <c r="J34" i="71" s="1"/>
  <c r="O30" i="71" l="1"/>
  <c r="O33" i="71" s="1"/>
  <c r="O34" i="71" s="1"/>
  <c r="AK2" i="49" s="1"/>
  <c r="M33" i="71"/>
  <c r="M34" i="71" s="1"/>
  <c r="AI2" i="49" s="1"/>
</calcChain>
</file>

<file path=xl/sharedStrings.xml><?xml version="1.0" encoding="utf-8"?>
<sst xmlns="http://schemas.openxmlformats.org/spreadsheetml/2006/main" count="319" uniqueCount="250">
  <si>
    <t>入力項目</t>
    <rPh sb="0" eb="2">
      <t>ニュウリョク</t>
    </rPh>
    <rPh sb="2" eb="4">
      <t>コウモク</t>
    </rPh>
    <phoneticPr fontId="9"/>
  </si>
  <si>
    <t>入力欄</t>
    <rPh sb="0" eb="2">
      <t>ニュウリョク</t>
    </rPh>
    <rPh sb="2" eb="3">
      <t>ラン</t>
    </rPh>
    <phoneticPr fontId="9"/>
  </si>
  <si>
    <t>備考・注意事項</t>
    <rPh sb="0" eb="2">
      <t>ビコウ</t>
    </rPh>
    <rPh sb="3" eb="5">
      <t>チュウイ</t>
    </rPh>
    <rPh sb="5" eb="7">
      <t>ジコウ</t>
    </rPh>
    <phoneticPr fontId="9"/>
  </si>
  <si>
    <t>法人名</t>
    <rPh sb="0" eb="2">
      <t>ホウジン</t>
    </rPh>
    <rPh sb="2" eb="3">
      <t>メイ</t>
    </rPh>
    <phoneticPr fontId="9"/>
  </si>
  <si>
    <t>○○＠○.jp</t>
    <phoneticPr fontId="9"/>
  </si>
  <si>
    <t>収入の部</t>
    <rPh sb="0" eb="2">
      <t>シュウニュウ</t>
    </rPh>
    <rPh sb="3" eb="4">
      <t>ブ</t>
    </rPh>
    <phoneticPr fontId="4"/>
  </si>
  <si>
    <t>（単位：円）</t>
    <phoneticPr fontId="4"/>
  </si>
  <si>
    <t>科目</t>
    <rPh sb="0" eb="2">
      <t>カモク</t>
    </rPh>
    <phoneticPr fontId="4"/>
  </si>
  <si>
    <t>摘要</t>
    <rPh sb="0" eb="2">
      <t>テキヨウ</t>
    </rPh>
    <phoneticPr fontId="4"/>
  </si>
  <si>
    <t>補助金収入</t>
    <rPh sb="0" eb="3">
      <t>ホジョキン</t>
    </rPh>
    <rPh sb="3" eb="5">
      <t>シュウニュウ</t>
    </rPh>
    <phoneticPr fontId="4"/>
  </si>
  <si>
    <t>自己負担</t>
    <rPh sb="0" eb="2">
      <t>ジコ</t>
    </rPh>
    <rPh sb="2" eb="4">
      <t>フタン</t>
    </rPh>
    <phoneticPr fontId="4"/>
  </si>
  <si>
    <t>計</t>
    <rPh sb="0" eb="1">
      <t>ケイ</t>
    </rPh>
    <phoneticPr fontId="4"/>
  </si>
  <si>
    <t>支出の部</t>
    <rPh sb="0" eb="2">
      <t>シシュツ</t>
    </rPh>
    <rPh sb="3" eb="4">
      <t>ブ</t>
    </rPh>
    <phoneticPr fontId="4"/>
  </si>
  <si>
    <t>法人本部の代表電話番号</t>
    <rPh sb="0" eb="2">
      <t>ホウジン</t>
    </rPh>
    <rPh sb="2" eb="4">
      <t>ホンブ</t>
    </rPh>
    <rPh sb="5" eb="7">
      <t>ダイヒョウ</t>
    </rPh>
    <rPh sb="7" eb="9">
      <t>デンワ</t>
    </rPh>
    <rPh sb="9" eb="11">
      <t>バンゴウ</t>
    </rPh>
    <phoneticPr fontId="9"/>
  </si>
  <si>
    <t>電話番号</t>
    <rPh sb="0" eb="2">
      <t>デンワ</t>
    </rPh>
    <rPh sb="2" eb="4">
      <t>バンゴウ</t>
    </rPh>
    <phoneticPr fontId="4"/>
  </si>
  <si>
    <t>メールアドレス</t>
    <phoneticPr fontId="4"/>
  </si>
  <si>
    <t>078-123-****</t>
    <phoneticPr fontId="9"/>
  </si>
  <si>
    <t>600-0000</t>
    <phoneticPr fontId="9"/>
  </si>
  <si>
    <t>600-0000</t>
    <phoneticPr fontId="4"/>
  </si>
  <si>
    <t>別 記</t>
    <rPh sb="0" eb="1">
      <t>ベツ</t>
    </rPh>
    <rPh sb="2" eb="3">
      <t>キ</t>
    </rPh>
    <phoneticPr fontId="4"/>
  </si>
  <si>
    <t>移動支援</t>
  </si>
  <si>
    <t>排泄支援</t>
  </si>
  <si>
    <t>入浴支援</t>
  </si>
  <si>
    <t>介護業務支援</t>
  </si>
  <si>
    <t>介護ロボット等の種別</t>
    <rPh sb="0" eb="2">
      <t>カイゴ</t>
    </rPh>
    <rPh sb="6" eb="7">
      <t>トウ</t>
    </rPh>
    <rPh sb="8" eb="10">
      <t>シュベツ</t>
    </rPh>
    <phoneticPr fontId="4"/>
  </si>
  <si>
    <t>施設種別</t>
    <rPh sb="0" eb="2">
      <t>シセツ</t>
    </rPh>
    <rPh sb="2" eb="4">
      <t>シュベツ</t>
    </rPh>
    <phoneticPr fontId="4"/>
  </si>
  <si>
    <t>単位：円</t>
    <rPh sb="0" eb="2">
      <t>タンイ</t>
    </rPh>
    <rPh sb="3" eb="4">
      <t>エン</t>
    </rPh>
    <phoneticPr fontId="4"/>
  </si>
  <si>
    <t>見守り・コミュニケーション</t>
    <phoneticPr fontId="4"/>
  </si>
  <si>
    <t>法人本部の郵便番号</t>
    <rPh sb="0" eb="2">
      <t>ホウジン</t>
    </rPh>
    <rPh sb="2" eb="4">
      <t>ホンブ</t>
    </rPh>
    <rPh sb="5" eb="7">
      <t>ユウビン</t>
    </rPh>
    <rPh sb="7" eb="9">
      <t>バンゴウ</t>
    </rPh>
    <phoneticPr fontId="9"/>
  </si>
  <si>
    <t>法人本部の住所</t>
    <rPh sb="0" eb="2">
      <t>ホウジン</t>
    </rPh>
    <rPh sb="2" eb="4">
      <t>ホンブ</t>
    </rPh>
    <rPh sb="5" eb="7">
      <t>ジュウショ</t>
    </rPh>
    <phoneticPr fontId="9"/>
  </si>
  <si>
    <t>特別養護老人ホーム○○</t>
    <rPh sb="0" eb="6">
      <t>トクベツヨウゴロウジン</t>
    </rPh>
    <phoneticPr fontId="4"/>
  </si>
  <si>
    <t>担当者氏名</t>
    <phoneticPr fontId="4"/>
  </si>
  <si>
    <t>兵庫県内の場合は○○市（郡）から入力してください。</t>
    <rPh sb="0" eb="3">
      <t>ヒョウゴケン</t>
    </rPh>
    <rPh sb="3" eb="4">
      <t>ナイ</t>
    </rPh>
    <rPh sb="5" eb="7">
      <t>バアイ</t>
    </rPh>
    <rPh sb="10" eb="11">
      <t>シ</t>
    </rPh>
    <rPh sb="12" eb="13">
      <t>グン</t>
    </rPh>
    <rPh sb="16" eb="18">
      <t>ニュウリョク</t>
    </rPh>
    <phoneticPr fontId="4"/>
  </si>
  <si>
    <t>法人格と名称の間は空けずに詰めてください。</t>
    <rPh sb="0" eb="1">
      <t>ホウ</t>
    </rPh>
    <rPh sb="1" eb="3">
      <t>ジンカク</t>
    </rPh>
    <rPh sb="4" eb="6">
      <t>メイショウ</t>
    </rPh>
    <rPh sb="7" eb="8">
      <t>アイダ</t>
    </rPh>
    <rPh sb="9" eb="10">
      <t>ア</t>
    </rPh>
    <rPh sb="13" eb="14">
      <t>ツ</t>
    </rPh>
    <phoneticPr fontId="4"/>
  </si>
  <si>
    <t>担当者役職名</t>
    <phoneticPr fontId="4"/>
  </si>
  <si>
    <t>施設長</t>
    <phoneticPr fontId="4"/>
  </si>
  <si>
    <t>介護老人保健施設</t>
    <phoneticPr fontId="4"/>
  </si>
  <si>
    <t>介護医療院</t>
    <phoneticPr fontId="4"/>
  </si>
  <si>
    <t>特定施設入居者生活介護</t>
    <phoneticPr fontId="4"/>
  </si>
  <si>
    <t>認知症対応型共同生活介護</t>
    <phoneticPr fontId="4"/>
  </si>
  <si>
    <t>訪問介護</t>
    <phoneticPr fontId="4"/>
  </si>
  <si>
    <t>訪問入浴介護</t>
    <phoneticPr fontId="4"/>
  </si>
  <si>
    <t>訪問看護</t>
    <phoneticPr fontId="4"/>
  </si>
  <si>
    <t>訪問リハビリテーション</t>
    <phoneticPr fontId="4"/>
  </si>
  <si>
    <t>通所介護</t>
    <phoneticPr fontId="4"/>
  </si>
  <si>
    <t>通所リハビリテーション</t>
    <phoneticPr fontId="4"/>
  </si>
  <si>
    <t>短期入所生活介護</t>
    <phoneticPr fontId="4"/>
  </si>
  <si>
    <t>短期入所療養介護</t>
    <phoneticPr fontId="4"/>
  </si>
  <si>
    <t>夜間対応型訪問介護</t>
  </si>
  <si>
    <t>地域密着型通所介護</t>
    <phoneticPr fontId="4"/>
  </si>
  <si>
    <t>認知症対応型通所介護</t>
    <phoneticPr fontId="4"/>
  </si>
  <si>
    <t>小規模多機能型居宅介護</t>
    <phoneticPr fontId="4"/>
  </si>
  <si>
    <t>看護小規模多機能型居宅介護</t>
    <phoneticPr fontId="4"/>
  </si>
  <si>
    <t>社会福祉法人△△</t>
    <rPh sb="0" eb="2">
      <t>シャカイ</t>
    </rPh>
    <rPh sb="2" eb="4">
      <t>フクシ</t>
    </rPh>
    <rPh sb="4" eb="6">
      <t>ホウジン</t>
    </rPh>
    <phoneticPr fontId="9"/>
  </si>
  <si>
    <t>事業所名</t>
    <rPh sb="0" eb="3">
      <t>ジギョウショ</t>
    </rPh>
    <rPh sb="3" eb="4">
      <t>メイ</t>
    </rPh>
    <phoneticPr fontId="4"/>
  </si>
  <si>
    <t>通信環境整備の詳細区分</t>
    <rPh sb="0" eb="6">
      <t>ツウシンカンキョウセイビ</t>
    </rPh>
    <rPh sb="7" eb="9">
      <t>ショウサイ</t>
    </rPh>
    <rPh sb="9" eb="11">
      <t>クブン</t>
    </rPh>
    <phoneticPr fontId="4"/>
  </si>
  <si>
    <t>システム連動経費</t>
    <phoneticPr fontId="4"/>
  </si>
  <si>
    <t>Wi-Fi環境整備費</t>
    <rPh sb="9" eb="10">
      <t>ヒ</t>
    </rPh>
    <phoneticPr fontId="4"/>
  </si>
  <si>
    <t>インカム導入経費</t>
    <rPh sb="6" eb="8">
      <t>ケイヒ</t>
    </rPh>
    <phoneticPr fontId="4"/>
  </si>
  <si>
    <t>Wi-Fi環境整備費、インカム導入経費</t>
    <phoneticPr fontId="4"/>
  </si>
  <si>
    <t>インカム導入経費、システム連動経費</t>
    <phoneticPr fontId="4"/>
  </si>
  <si>
    <t>Wi-Fi環境整備費、インカム導入経費、システム連動経費</t>
    <phoneticPr fontId="4"/>
  </si>
  <si>
    <t>①
法
人
情
報</t>
    <rPh sb="2" eb="3">
      <t>ホウ</t>
    </rPh>
    <rPh sb="4" eb="5">
      <t>ニン</t>
    </rPh>
    <rPh sb="6" eb="7">
      <t>ジョウ</t>
    </rPh>
    <rPh sb="8" eb="9">
      <t>ホウ</t>
    </rPh>
    <phoneticPr fontId="4"/>
  </si>
  <si>
    <t>区分</t>
    <rPh sb="0" eb="1">
      <t>ク</t>
    </rPh>
    <rPh sb="1" eb="2">
      <t>ブン</t>
    </rPh>
    <phoneticPr fontId="4"/>
  </si>
  <si>
    <t>介護ロボットの
分野(種別)</t>
    <rPh sb="8" eb="10">
      <t>ブンヤ</t>
    </rPh>
    <rPh sb="10" eb="12">
      <t>シュベツ</t>
    </rPh>
    <phoneticPr fontId="4"/>
  </si>
  <si>
    <t>サービス種別</t>
    <rPh sb="4" eb="6">
      <t>シュベツ</t>
    </rPh>
    <phoneticPr fontId="4"/>
  </si>
  <si>
    <t>記入例</t>
    <rPh sb="0" eb="2">
      <t>キニュウ</t>
    </rPh>
    <rPh sb="2" eb="3">
      <t>レイ</t>
    </rPh>
    <phoneticPr fontId="9"/>
  </si>
  <si>
    <t>（注）　収支の計は、それぞれ一致する。</t>
    <rPh sb="1" eb="2">
      <t>チュウ</t>
    </rPh>
    <rPh sb="4" eb="6">
      <t>シュウシ</t>
    </rPh>
    <rPh sb="7" eb="8">
      <t>ケイ</t>
    </rPh>
    <rPh sb="14" eb="16">
      <t>イッチ</t>
    </rPh>
    <phoneticPr fontId="4"/>
  </si>
  <si>
    <t>特別養護老人ホーム△△</t>
  </si>
  <si>
    <t>数字の間は半角の「-」をつけてください。</t>
    <rPh sb="0" eb="2">
      <t>スウジ</t>
    </rPh>
    <rPh sb="3" eb="4">
      <t>アイダ</t>
    </rPh>
    <rPh sb="5" eb="7">
      <t>ハンカク</t>
    </rPh>
    <phoneticPr fontId="4"/>
  </si>
  <si>
    <t>数字の間は半角の「-」をつけてください。</t>
    <phoneticPr fontId="4"/>
  </si>
  <si>
    <t>○○市○1-1</t>
    <rPh sb="2" eb="3">
      <t>シ</t>
    </rPh>
    <phoneticPr fontId="9"/>
  </si>
  <si>
    <t>○○　○○</t>
    <phoneticPr fontId="4"/>
  </si>
  <si>
    <t>特別養護老人ホーム</t>
    <phoneticPr fontId="4"/>
  </si>
  <si>
    <t>Wi-Fi環境整備費、システム連動経費</t>
    <rPh sb="15" eb="17">
      <t>レンドウ</t>
    </rPh>
    <phoneticPr fontId="4"/>
  </si>
  <si>
    <t>日付</t>
    <rPh sb="0" eb="2">
      <t>ヒヅケ</t>
    </rPh>
    <phoneticPr fontId="4"/>
  </si>
  <si>
    <t>28から始まる10桁の番号を記載してください。</t>
    <rPh sb="4" eb="5">
      <t>ハジ</t>
    </rPh>
    <rPh sb="9" eb="10">
      <t>ケタ</t>
    </rPh>
    <rPh sb="11" eb="13">
      <t>バンゴウ</t>
    </rPh>
    <rPh sb="14" eb="16">
      <t>キサイ</t>
    </rPh>
    <phoneticPr fontId="4"/>
  </si>
  <si>
    <t>28････････</t>
    <phoneticPr fontId="4"/>
  </si>
  <si>
    <t>住所</t>
    <rPh sb="0" eb="2">
      <t>ジュウショ</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</si>
  <si>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</si>
  <si>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ロボット導入台数</t>
    <rPh sb="4" eb="6">
      <t>ドウニュウ</t>
    </rPh>
    <rPh sb="6" eb="8">
      <t>ダイスウ</t>
    </rPh>
    <phoneticPr fontId="4"/>
  </si>
  <si>
    <t>寄付金</t>
    <rPh sb="0" eb="3">
      <t>キフキン</t>
    </rPh>
    <phoneticPr fontId="4"/>
  </si>
  <si>
    <t>対象経費支出予定額</t>
    <rPh sb="0" eb="2">
      <t>タイショウ</t>
    </rPh>
    <rPh sb="2" eb="4">
      <t>ケイヒ</t>
    </rPh>
    <rPh sb="4" eb="6">
      <t>シシュツ</t>
    </rPh>
    <rPh sb="6" eb="8">
      <t>ヨテイ</t>
    </rPh>
    <rPh sb="8" eb="9">
      <t>ガク</t>
    </rPh>
    <phoneticPr fontId="4"/>
  </si>
  <si>
    <t>補助率</t>
    <rPh sb="0" eb="3">
      <t>ホジョリツ</t>
    </rPh>
    <phoneticPr fontId="4"/>
  </si>
  <si>
    <t>補助基本額</t>
    <rPh sb="0" eb="2">
      <t>ホジョ</t>
    </rPh>
    <rPh sb="2" eb="5">
      <t>キホンガク</t>
    </rPh>
    <phoneticPr fontId="4"/>
  </si>
  <si>
    <t>補助上限額</t>
    <rPh sb="0" eb="2">
      <t>ホジョ</t>
    </rPh>
    <rPh sb="2" eb="5">
      <t>ジョウゲンガク</t>
    </rPh>
    <phoneticPr fontId="4"/>
  </si>
  <si>
    <t>特定施設入居者生活介護</t>
    <rPh sb="0" eb="2">
      <t>トクテイ</t>
    </rPh>
    <rPh sb="2" eb="4">
      <t>シセツ</t>
    </rPh>
    <rPh sb="4" eb="7">
      <t>ニュウキョシャ</t>
    </rPh>
    <rPh sb="7" eb="9">
      <t>セイカツ</t>
    </rPh>
    <rPh sb="9" eb="11">
      <t>カイゴ</t>
    </rPh>
    <phoneticPr fontId="4"/>
  </si>
  <si>
    <t>移乗</t>
    <rPh sb="0" eb="2">
      <t>イジョウ</t>
    </rPh>
    <phoneticPr fontId="4"/>
  </si>
  <si>
    <t>入浴</t>
    <rPh sb="0" eb="2">
      <t>ニュウヨク</t>
    </rPh>
    <phoneticPr fontId="4"/>
  </si>
  <si>
    <t>移動</t>
    <rPh sb="0" eb="2">
      <t>イドウ</t>
    </rPh>
    <phoneticPr fontId="4"/>
  </si>
  <si>
    <t>排泄</t>
    <rPh sb="0" eb="2">
      <t>ハイセツ</t>
    </rPh>
    <phoneticPr fontId="4"/>
  </si>
  <si>
    <t>見守・コミュ</t>
    <rPh sb="0" eb="2">
      <t>ミマモ</t>
    </rPh>
    <phoneticPr fontId="4"/>
  </si>
  <si>
    <t>介護支援</t>
    <rPh sb="0" eb="2">
      <t>カイゴ</t>
    </rPh>
    <rPh sb="2" eb="4">
      <t>シエン</t>
    </rPh>
    <phoneticPr fontId="4"/>
  </si>
  <si>
    <t>補助所要額</t>
    <rPh sb="0" eb="2">
      <t>ホジョ</t>
    </rPh>
    <rPh sb="2" eb="5">
      <t>ショヨウガク</t>
    </rPh>
    <phoneticPr fontId="4"/>
  </si>
  <si>
    <t>ロボット総事業費</t>
    <rPh sb="4" eb="7">
      <t>ソウジギョウ</t>
    </rPh>
    <rPh sb="7" eb="8">
      <t>ヒ</t>
    </rPh>
    <phoneticPr fontId="4"/>
  </si>
  <si>
    <t>補助所要額</t>
    <rPh sb="0" eb="2">
      <t>ホジョ</t>
    </rPh>
    <rPh sb="2" eb="5">
      <t>ショヨウガク</t>
    </rPh>
    <phoneticPr fontId="4"/>
  </si>
  <si>
    <t>理事長</t>
    <phoneticPr fontId="4"/>
  </si>
  <si>
    <t>兵庫　太郎</t>
    <rPh sb="0" eb="2">
      <t>ヒョウゴ</t>
    </rPh>
    <rPh sb="3" eb="5">
      <t>タロウ</t>
    </rPh>
    <phoneticPr fontId="4"/>
  </si>
  <si>
    <t xml:space="preserve">法人代表者の役職名 </t>
    <phoneticPr fontId="4"/>
  </si>
  <si>
    <t>法人代表者の氏名</t>
    <rPh sb="0" eb="2">
      <t>ホウジン</t>
    </rPh>
    <rPh sb="2" eb="5">
      <t>ダイヒョウシャ</t>
    </rPh>
    <rPh sb="6" eb="8">
      <t>シメイ</t>
    </rPh>
    <phoneticPr fontId="4"/>
  </si>
  <si>
    <t xml:space="preserve"> 氏名（姓と名は１字空ける）　</t>
    <rPh sb="1" eb="3">
      <t>シメイ</t>
    </rPh>
    <rPh sb="4" eb="5">
      <t>セイ</t>
    </rPh>
    <rPh sb="6" eb="7">
      <t>メイ</t>
    </rPh>
    <rPh sb="9" eb="10">
      <t>ジ</t>
    </rPh>
    <rPh sb="10" eb="11">
      <t>ア</t>
    </rPh>
    <phoneticPr fontId="4"/>
  </si>
  <si>
    <t>作成年月日</t>
    <rPh sb="0" eb="2">
      <t>サクセイ</t>
    </rPh>
    <rPh sb="2" eb="5">
      <t>ネンガッピ</t>
    </rPh>
    <phoneticPr fontId="21"/>
  </si>
  <si>
    <t>担当者名</t>
    <rPh sb="0" eb="3">
      <t>タントウシャ</t>
    </rPh>
    <rPh sb="3" eb="4">
      <t>メイ</t>
    </rPh>
    <phoneticPr fontId="21"/>
  </si>
  <si>
    <t>担当者連絡先</t>
    <rPh sb="0" eb="3">
      <t>タントウシャ</t>
    </rPh>
    <rPh sb="3" eb="6">
      <t>レンラクサキ</t>
    </rPh>
    <phoneticPr fontId="21"/>
  </si>
  <si>
    <t>【１　基本情報】</t>
    <rPh sb="3" eb="5">
      <t>キホン</t>
    </rPh>
    <rPh sb="5" eb="7">
      <t>ジョウホウ</t>
    </rPh>
    <phoneticPr fontId="21"/>
  </si>
  <si>
    <t>〒</t>
    <phoneticPr fontId="21"/>
  </si>
  <si>
    <t>事業所名</t>
    <phoneticPr fontId="21"/>
  </si>
  <si>
    <t>サービス種別</t>
    <phoneticPr fontId="21"/>
  </si>
  <si>
    <t>定員</t>
    <rPh sb="0" eb="2">
      <t>テイイン</t>
    </rPh>
    <phoneticPr fontId="21"/>
  </si>
  <si>
    <t>人</t>
    <rPh sb="0" eb="1">
      <t>ニン</t>
    </rPh>
    <phoneticPr fontId="21"/>
  </si>
  <si>
    <t>事業所
所在地</t>
    <rPh sb="0" eb="3">
      <t>ジギョウショ</t>
    </rPh>
    <rPh sb="4" eb="7">
      <t>ショザイチ</t>
    </rPh>
    <phoneticPr fontId="21"/>
  </si>
  <si>
    <t>○</t>
    <phoneticPr fontId="4"/>
  </si>
  <si>
    <t>★一つ星</t>
    <phoneticPr fontId="4"/>
  </si>
  <si>
    <t>★★二つ星</t>
    <phoneticPr fontId="4"/>
  </si>
  <si>
    <t>②事業所情報等</t>
    <rPh sb="1" eb="4">
      <t>ジギョウショ</t>
    </rPh>
    <rPh sb="4" eb="6">
      <t>ジョウホウ</t>
    </rPh>
    <rPh sb="6" eb="7">
      <t>トウ</t>
    </rPh>
    <phoneticPr fontId="4"/>
  </si>
  <si>
    <t>プルダウンリストから選択してください。</t>
    <phoneticPr fontId="4"/>
  </si>
  <si>
    <t>法人番号</t>
    <rPh sb="0" eb="2">
      <t>ホウジン</t>
    </rPh>
    <rPh sb="2" eb="4">
      <t>バンゴウ</t>
    </rPh>
    <phoneticPr fontId="4"/>
  </si>
  <si>
    <t>法人番号</t>
    <rPh sb="0" eb="2">
      <t>ホウジン</t>
    </rPh>
    <rPh sb="2" eb="4">
      <t>バンゴウ</t>
    </rPh>
    <phoneticPr fontId="4"/>
  </si>
  <si>
    <t>事業所番号</t>
    <rPh sb="0" eb="3">
      <t>ジギョウショ</t>
    </rPh>
    <rPh sb="3" eb="5">
      <t>バンゴウ</t>
    </rPh>
    <phoneticPr fontId="4"/>
  </si>
  <si>
    <t>郵便番号</t>
    <rPh sb="0" eb="2">
      <t>ユウビン</t>
    </rPh>
    <rPh sb="2" eb="4">
      <t>バンゴウ</t>
    </rPh>
    <phoneticPr fontId="4"/>
  </si>
  <si>
    <t>事業所番号：</t>
    <rPh sb="0" eb="1">
      <t>シ</t>
    </rPh>
    <phoneticPr fontId="4"/>
  </si>
  <si>
    <t>サービス種別：</t>
    <rPh sb="4" eb="6">
      <t>シュベツ</t>
    </rPh>
    <phoneticPr fontId="4"/>
  </si>
  <si>
    <t>事業所・施設名：</t>
    <rPh sb="0" eb="3">
      <t>ジギョウショ</t>
    </rPh>
    <rPh sb="4" eb="7">
      <t>シセツメイ</t>
    </rPh>
    <phoneticPr fontId="4"/>
  </si>
  <si>
    <t>介護ロボット等の導入</t>
    <rPh sb="6" eb="7">
      <t>トウ</t>
    </rPh>
    <rPh sb="8" eb="10">
      <t>ドウニュウ</t>
    </rPh>
    <phoneticPr fontId="4"/>
  </si>
  <si>
    <t>導入番号</t>
    <rPh sb="0" eb="2">
      <t>ドウニュウ</t>
    </rPh>
    <rPh sb="2" eb="4">
      <t>バンゴウ</t>
    </rPh>
    <phoneticPr fontId="9"/>
  </si>
  <si>
    <t>対象機器・製品名</t>
    <rPh sb="0" eb="2">
      <t>タイショウ</t>
    </rPh>
    <rPh sb="2" eb="4">
      <t>キキ</t>
    </rPh>
    <phoneticPr fontId="4"/>
  </si>
  <si>
    <t>購入単価
A</t>
    <rPh sb="0" eb="2">
      <t>コウニュウ</t>
    </rPh>
    <rPh sb="2" eb="4">
      <t>タンカ</t>
    </rPh>
    <phoneticPr fontId="9"/>
  </si>
  <si>
    <t>導入
台数
B</t>
    <rPh sb="0" eb="2">
      <t>ドウニュウ</t>
    </rPh>
    <rPh sb="3" eb="5">
      <t>ダイスウ</t>
    </rPh>
    <phoneticPr fontId="4"/>
  </si>
  <si>
    <t>総事業費
（税抜）
C</t>
    <phoneticPr fontId="4"/>
  </si>
  <si>
    <t>寄付金その他
の収入額
D</t>
    <rPh sb="0" eb="3">
      <t>キフキン</t>
    </rPh>
    <rPh sb="5" eb="6">
      <t>タ</t>
    </rPh>
    <rPh sb="8" eb="11">
      <t>シュウニュウガク</t>
    </rPh>
    <phoneticPr fontId="4"/>
  </si>
  <si>
    <t>差引額
E</t>
    <rPh sb="0" eb="2">
      <t>サシヒキ</t>
    </rPh>
    <rPh sb="2" eb="3">
      <t>ガク</t>
    </rPh>
    <phoneticPr fontId="9"/>
  </si>
  <si>
    <t>補助率
G</t>
    <phoneticPr fontId="4"/>
  </si>
  <si>
    <t>補助基本額
H</t>
    <rPh sb="0" eb="2">
      <t>ホジョ</t>
    </rPh>
    <rPh sb="2" eb="4">
      <t>キホン</t>
    </rPh>
    <rPh sb="4" eb="5">
      <t>ガク</t>
    </rPh>
    <phoneticPr fontId="4"/>
  </si>
  <si>
    <t>補助上限額
I</t>
    <rPh sb="0" eb="2">
      <t>ホジョ</t>
    </rPh>
    <rPh sb="4" eb="5">
      <t>ガク</t>
    </rPh>
    <phoneticPr fontId="4"/>
  </si>
  <si>
    <t>補助所要額
J</t>
    <phoneticPr fontId="9"/>
  </si>
  <si>
    <t>※TAIS掲載機器については、製品名の後にTAISコードを入力願います。</t>
    <rPh sb="5" eb="7">
      <t>ケイサイ</t>
    </rPh>
    <rPh sb="7" eb="9">
      <t>キキ</t>
    </rPh>
    <rPh sb="15" eb="18">
      <t>セイヒンメイ</t>
    </rPh>
    <rPh sb="19" eb="20">
      <t>アト</t>
    </rPh>
    <rPh sb="29" eb="32">
      <t>ニュウリョクネガ</t>
    </rPh>
    <phoneticPr fontId="52"/>
  </si>
  <si>
    <t>(C=A×B)</t>
    <phoneticPr fontId="9"/>
  </si>
  <si>
    <t>E=（C-D)</t>
    <phoneticPr fontId="9"/>
  </si>
  <si>
    <t>F（≦C）</t>
    <phoneticPr fontId="4"/>
  </si>
  <si>
    <t>４／５</t>
    <phoneticPr fontId="9"/>
  </si>
  <si>
    <t>H=min(E,F)×G</t>
    <phoneticPr fontId="9"/>
  </si>
  <si>
    <t>J=min(H,I)</t>
    <phoneticPr fontId="4"/>
  </si>
  <si>
    <t/>
  </si>
  <si>
    <t>小　計　①</t>
    <rPh sb="0" eb="1">
      <t>ショウ</t>
    </rPh>
    <rPh sb="2" eb="3">
      <t>ケイ</t>
    </rPh>
    <phoneticPr fontId="9"/>
  </si>
  <si>
    <t>付帯する経費</t>
    <rPh sb="0" eb="2">
      <t>フタイ</t>
    </rPh>
    <rPh sb="4" eb="6">
      <t>ケイヒ</t>
    </rPh>
    <phoneticPr fontId="9"/>
  </si>
  <si>
    <t>小　計　②</t>
    <rPh sb="0" eb="1">
      <t>ショウ</t>
    </rPh>
    <rPh sb="2" eb="3">
      <t>ケイ</t>
    </rPh>
    <phoneticPr fontId="9"/>
  </si>
  <si>
    <t>合　計　①　＋　②</t>
    <rPh sb="0" eb="1">
      <t>ゴウ</t>
    </rPh>
    <rPh sb="2" eb="3">
      <t>ケイ</t>
    </rPh>
    <phoneticPr fontId="9"/>
  </si>
  <si>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</si>
  <si>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</si>
  <si>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</si>
  <si>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その他</t>
    <rPh sb="2" eb="3">
      <t>タ</t>
    </rPh>
    <phoneticPr fontId="4"/>
  </si>
  <si>
    <t>付帯経費の種別</t>
    <rPh sb="0" eb="2">
      <t>フタイ</t>
    </rPh>
    <rPh sb="2" eb="4">
      <t>ケイヒ</t>
    </rPh>
    <rPh sb="5" eb="7">
      <t>シュベツ</t>
    </rPh>
    <phoneticPr fontId="4"/>
  </si>
  <si>
    <t>情報端末（PC等）</t>
    <rPh sb="0" eb="2">
      <t>ジョウホウ</t>
    </rPh>
    <rPh sb="2" eb="4">
      <t>タンマツ</t>
    </rPh>
    <rPh sb="7" eb="8">
      <t>トウ</t>
    </rPh>
    <phoneticPr fontId="4"/>
  </si>
  <si>
    <t>※選択式</t>
    <rPh sb="1" eb="3">
      <t>センタク</t>
    </rPh>
    <rPh sb="3" eb="4">
      <t>シキ</t>
    </rPh>
    <phoneticPr fontId="4"/>
  </si>
  <si>
    <t>ICTの導入</t>
    <rPh sb="4" eb="6">
      <t>ドウニュウ</t>
    </rPh>
    <phoneticPr fontId="9"/>
  </si>
  <si>
    <t>区分</t>
    <rPh sb="0" eb="2">
      <t>クブン</t>
    </rPh>
    <phoneticPr fontId="4"/>
  </si>
  <si>
    <t>対象ソフト・機器等名称</t>
    <rPh sb="0" eb="2">
      <t>タイショウ</t>
    </rPh>
    <rPh sb="6" eb="8">
      <t>キキ</t>
    </rPh>
    <rPh sb="8" eb="9">
      <t>トウ</t>
    </rPh>
    <rPh sb="9" eb="11">
      <t>メイショウ</t>
    </rPh>
    <phoneticPr fontId="4"/>
  </si>
  <si>
    <t>総事業費（税抜金額）
A</t>
    <rPh sb="0" eb="1">
      <t>ソウ</t>
    </rPh>
    <rPh sb="1" eb="4">
      <t>ジギョウヒ</t>
    </rPh>
    <rPh sb="5" eb="7">
      <t>ゼイヌ</t>
    </rPh>
    <rPh sb="7" eb="9">
      <t>キンガク</t>
    </rPh>
    <phoneticPr fontId="4"/>
  </si>
  <si>
    <t xml:space="preserve">
寄付金
その他の収入額
B</t>
    <rPh sb="1" eb="4">
      <t>キフキン</t>
    </rPh>
    <rPh sb="7" eb="8">
      <t>タ</t>
    </rPh>
    <rPh sb="9" eb="12">
      <t>シュウニュウガク</t>
    </rPh>
    <phoneticPr fontId="4"/>
  </si>
  <si>
    <t xml:space="preserve">
差引額
C
C＝（A-B）</t>
    <rPh sb="1" eb="4">
      <t>サシヒキガク</t>
    </rPh>
    <phoneticPr fontId="9"/>
  </si>
  <si>
    <t xml:space="preserve">
補助率
E
４／５</t>
    <rPh sb="1" eb="3">
      <t>ホジョ</t>
    </rPh>
    <rPh sb="3" eb="4">
      <t>リツ</t>
    </rPh>
    <phoneticPr fontId="4"/>
  </si>
  <si>
    <t>※
補助上限額
G
職員数で設定
1～10名　1,000,000
11～20名　1,500,000
21～30名　2,000,000
31名～　　　2,500,000</t>
    <rPh sb="2" eb="4">
      <t>ホジョ</t>
    </rPh>
    <rPh sb="5" eb="6">
      <t>ガク</t>
    </rPh>
    <phoneticPr fontId="4"/>
  </si>
  <si>
    <t xml:space="preserve">
補助所要額
H
FとＧの金額を比較し
少ない方の額
</t>
    <rPh sb="1" eb="3">
      <t>ホジョ</t>
    </rPh>
    <rPh sb="3" eb="6">
      <t>ショヨウガク</t>
    </rPh>
    <phoneticPr fontId="9"/>
  </si>
  <si>
    <t>購入予定単価
（税抜価格）①</t>
    <rPh sb="0" eb="2">
      <t>コウニュウ</t>
    </rPh>
    <rPh sb="2" eb="4">
      <t>ヨテイ</t>
    </rPh>
    <rPh sb="4" eb="6">
      <t>タンカ</t>
    </rPh>
    <rPh sb="8" eb="10">
      <t>ゼイヌ</t>
    </rPh>
    <rPh sb="10" eb="12">
      <t>カカク</t>
    </rPh>
    <phoneticPr fontId="4"/>
  </si>
  <si>
    <t>購入予定数量
②</t>
    <rPh sb="0" eb="2">
      <t>コウニュウ</t>
    </rPh>
    <rPh sb="2" eb="4">
      <t>ヨテイ</t>
    </rPh>
    <rPh sb="4" eb="6">
      <t>スウリョウ</t>
    </rPh>
    <phoneticPr fontId="4"/>
  </si>
  <si>
    <t>事業費③
①×②</t>
    <phoneticPr fontId="4"/>
  </si>
  <si>
    <t>合　計　①　+　②</t>
    <rPh sb="0" eb="1">
      <t>ゴウ</t>
    </rPh>
    <rPh sb="2" eb="3">
      <t>ケイ</t>
    </rPh>
    <phoneticPr fontId="9"/>
  </si>
  <si>
    <t>※　訪問介護事業所等の居宅サービス事業所又は居宅介護支援事業所（介護予防も含む。）であって、令和７年度中に「ケアプランデータ連携システム」により５事業所以上とデータ連携を実施する場合は、上限額に５万円を加算</t>
    <rPh sb="93" eb="95">
      <t>ジョウゲン</t>
    </rPh>
    <phoneticPr fontId="9"/>
  </si>
  <si>
    <t xml:space="preserve">
補助基本額
F
F=min(C,D)×E
</t>
    <rPh sb="1" eb="3">
      <t>ホジョ</t>
    </rPh>
    <rPh sb="3" eb="5">
      <t>キホン</t>
    </rPh>
    <rPh sb="5" eb="6">
      <t>ガク</t>
    </rPh>
    <phoneticPr fontId="4"/>
  </si>
  <si>
    <t>付帯する
経費</t>
    <rPh sb="0" eb="2">
      <t>フタイ</t>
    </rPh>
    <rPh sb="5" eb="7">
      <t>ケイヒ</t>
    </rPh>
    <phoneticPr fontId="9"/>
  </si>
  <si>
    <t>介護ソフト上限額</t>
    <rPh sb="0" eb="2">
      <t>カイゴ</t>
    </rPh>
    <rPh sb="5" eb="8">
      <t>ジョウゲンガク</t>
    </rPh>
    <phoneticPr fontId="4"/>
  </si>
  <si>
    <t>「介護業務支援」＋連動することで効果が高まるテクノロジー</t>
    <rPh sb="1" eb="3">
      <t>カイゴ</t>
    </rPh>
    <rPh sb="3" eb="5">
      <t>ギョウム</t>
    </rPh>
    <rPh sb="5" eb="7">
      <t>シエン</t>
    </rPh>
    <rPh sb="9" eb="11">
      <t>レンドウ</t>
    </rPh>
    <rPh sb="16" eb="18">
      <t>コウカ</t>
    </rPh>
    <rPh sb="19" eb="20">
      <t>タカ</t>
    </rPh>
    <phoneticPr fontId="4"/>
  </si>
  <si>
    <t>対象機器・製品名</t>
    <rPh sb="0" eb="2">
      <t>タイショウ</t>
    </rPh>
    <rPh sb="2" eb="4">
      <t>キキ</t>
    </rPh>
    <rPh sb="5" eb="7">
      <t>セイヒン</t>
    </rPh>
    <rPh sb="7" eb="8">
      <t>メイ</t>
    </rPh>
    <phoneticPr fontId="4"/>
  </si>
  <si>
    <t>差引額
E</t>
    <rPh sb="0" eb="3">
      <t>サシヒキガク</t>
    </rPh>
    <phoneticPr fontId="9"/>
  </si>
  <si>
    <t>補助率
G</t>
    <rPh sb="0" eb="2">
      <t>ホジョ</t>
    </rPh>
    <rPh sb="2" eb="3">
      <t>リツ</t>
    </rPh>
    <phoneticPr fontId="4"/>
  </si>
  <si>
    <t>C=(A×B)</t>
    <phoneticPr fontId="9"/>
  </si>
  <si>
    <t>E＝(C－D)</t>
    <phoneticPr fontId="4"/>
  </si>
  <si>
    <t>介護業務支援に該当するテクノロジー</t>
    <rPh sb="0" eb="2">
      <t>カイゴ</t>
    </rPh>
    <rPh sb="2" eb="6">
      <t>ギョウムシエン</t>
    </rPh>
    <rPh sb="7" eb="9">
      <t>ガイトウ</t>
    </rPh>
    <phoneticPr fontId="4"/>
  </si>
  <si>
    <t>介護業務支援</t>
    <rPh sb="0" eb="2">
      <t>カイゴ</t>
    </rPh>
    <rPh sb="2" eb="4">
      <t>ギョウム</t>
    </rPh>
    <rPh sb="4" eb="6">
      <t>シエン</t>
    </rPh>
    <phoneticPr fontId="9"/>
  </si>
  <si>
    <t>連動することで効果が高まるテクノロジー</t>
    <rPh sb="0" eb="2">
      <t>レンドウ</t>
    </rPh>
    <rPh sb="7" eb="9">
      <t>コウカ</t>
    </rPh>
    <rPh sb="10" eb="11">
      <t>タカ</t>
    </rPh>
    <phoneticPr fontId="9"/>
  </si>
  <si>
    <t>i</t>
    <phoneticPr fontId="9"/>
  </si>
  <si>
    <t>小　計　③</t>
    <rPh sb="0" eb="1">
      <t>ショウ</t>
    </rPh>
    <rPh sb="2" eb="3">
      <t>ケイ</t>
    </rPh>
    <phoneticPr fontId="9"/>
  </si>
  <si>
    <t>合　計　① ＋ ②　＋　③</t>
    <rPh sb="0" eb="1">
      <t>ゴウ</t>
    </rPh>
    <rPh sb="2" eb="3">
      <t>ケイ</t>
    </rPh>
    <phoneticPr fontId="4"/>
  </si>
  <si>
    <t>介護ロボット等補助所要額
Ａ</t>
    <rPh sb="0" eb="2">
      <t>カイゴ</t>
    </rPh>
    <rPh sb="6" eb="7">
      <t>トウ</t>
    </rPh>
    <rPh sb="7" eb="9">
      <t>ホジョ</t>
    </rPh>
    <rPh sb="9" eb="11">
      <t>ショヨウ</t>
    </rPh>
    <rPh sb="11" eb="12">
      <t>ガク</t>
    </rPh>
    <phoneticPr fontId="9"/>
  </si>
  <si>
    <t>ＩＣＴ等補助所要額
Ｂ</t>
    <rPh sb="3" eb="4">
      <t>トウ</t>
    </rPh>
    <rPh sb="4" eb="6">
      <t>ホジョ</t>
    </rPh>
    <rPh sb="6" eb="8">
      <t>ショヨウ</t>
    </rPh>
    <rPh sb="8" eb="9">
      <t>ガク</t>
    </rPh>
    <phoneticPr fontId="9"/>
  </si>
  <si>
    <t>パッケージ型補助所要額
Ｃ</t>
    <rPh sb="5" eb="6">
      <t>カタ</t>
    </rPh>
    <rPh sb="6" eb="8">
      <t>ホジョ</t>
    </rPh>
    <rPh sb="8" eb="10">
      <t>ショヨウ</t>
    </rPh>
    <rPh sb="10" eb="11">
      <t>ガク</t>
    </rPh>
    <phoneticPr fontId="9"/>
  </si>
  <si>
    <t>合計
D
D=（Ａ＋Ｂ＋Ｃ）</t>
    <rPh sb="0" eb="2">
      <t>ゴウケイ</t>
    </rPh>
    <phoneticPr fontId="9"/>
  </si>
  <si>
    <t>補助上限額
E
（7,000,000）</t>
    <rPh sb="0" eb="2">
      <t>ホジョ</t>
    </rPh>
    <rPh sb="2" eb="5">
      <t>ジョウゲンガク</t>
    </rPh>
    <phoneticPr fontId="9"/>
  </si>
  <si>
    <t>介護ロボット等</t>
    <rPh sb="0" eb="2">
      <t>カイゴ</t>
    </rPh>
    <rPh sb="6" eb="7">
      <t>トウ</t>
    </rPh>
    <phoneticPr fontId="4"/>
  </si>
  <si>
    <t>ICT等</t>
    <rPh sb="3" eb="4">
      <t>トウ</t>
    </rPh>
    <phoneticPr fontId="4"/>
  </si>
  <si>
    <t>パッケージ型</t>
    <rPh sb="5" eb="6">
      <t>ガタ</t>
    </rPh>
    <phoneticPr fontId="4"/>
  </si>
  <si>
    <t>移乗支援</t>
    <rPh sb="2" eb="4">
      <t>シエン</t>
    </rPh>
    <phoneticPr fontId="4"/>
  </si>
  <si>
    <t>機能訓練</t>
    <rPh sb="0" eb="2">
      <t>キノウ</t>
    </rPh>
    <rPh sb="2" eb="4">
      <t>クンレン</t>
    </rPh>
    <phoneticPr fontId="4"/>
  </si>
  <si>
    <t>食事栄養</t>
    <rPh sb="0" eb="2">
      <t>ショクジ</t>
    </rPh>
    <rPh sb="2" eb="4">
      <t>エイヨウ</t>
    </rPh>
    <phoneticPr fontId="4"/>
  </si>
  <si>
    <t>認知生活</t>
    <rPh sb="0" eb="2">
      <t>ニンチ</t>
    </rPh>
    <rPh sb="2" eb="4">
      <t>セイカツ</t>
    </rPh>
    <phoneticPr fontId="4"/>
  </si>
  <si>
    <t>ICT総事業費</t>
    <rPh sb="3" eb="6">
      <t>ソウジギョウ</t>
    </rPh>
    <rPh sb="6" eb="7">
      <t>ヒ</t>
    </rPh>
    <phoneticPr fontId="4"/>
  </si>
  <si>
    <t>パッケージ総事業費</t>
    <rPh sb="5" eb="8">
      <t>ソウジギョウ</t>
    </rPh>
    <rPh sb="8" eb="9">
      <t>ヒ</t>
    </rPh>
    <phoneticPr fontId="4"/>
  </si>
  <si>
    <t>補助所要額</t>
    <rPh sb="0" eb="2">
      <t>ホジョ</t>
    </rPh>
    <rPh sb="2" eb="4">
      <t>ショヨウ</t>
    </rPh>
    <rPh sb="4" eb="5">
      <t>ガク</t>
    </rPh>
    <phoneticPr fontId="4"/>
  </si>
  <si>
    <t>合計所要額</t>
    <rPh sb="0" eb="2">
      <t>ゴウケイ</t>
    </rPh>
    <rPh sb="2" eb="4">
      <t>ショヨウ</t>
    </rPh>
    <rPh sb="4" eb="5">
      <t>ガク</t>
    </rPh>
    <phoneticPr fontId="4"/>
  </si>
  <si>
    <t>合計補助上限額</t>
    <rPh sb="0" eb="2">
      <t>ゴウケイ</t>
    </rPh>
    <rPh sb="2" eb="4">
      <t>ホジョ</t>
    </rPh>
    <rPh sb="4" eb="7">
      <t>ジョウゲンガク</t>
    </rPh>
    <phoneticPr fontId="4"/>
  </si>
  <si>
    <t>申請額</t>
    <rPh sb="0" eb="3">
      <t>シンセイガク</t>
    </rPh>
    <phoneticPr fontId="4"/>
  </si>
  <si>
    <t>13桁の法人番号</t>
    <rPh sb="2" eb="3">
      <t>ケタ</t>
    </rPh>
    <rPh sb="4" eb="6">
      <t>ホウジン</t>
    </rPh>
    <rPh sb="6" eb="8">
      <t>バンゴウ</t>
    </rPh>
    <phoneticPr fontId="4"/>
  </si>
  <si>
    <t>0000000000000</t>
    <phoneticPr fontId="4"/>
  </si>
  <si>
    <t>補助所要額
（付帯経費込）
K</t>
    <rPh sb="0" eb="2">
      <t>ホジョ</t>
    </rPh>
    <rPh sb="2" eb="4">
      <t>ショヨウ</t>
    </rPh>
    <rPh sb="4" eb="5">
      <t>ガク</t>
    </rPh>
    <rPh sb="7" eb="9">
      <t>フタイ</t>
    </rPh>
    <rPh sb="9" eb="11">
      <t>ケイヒ</t>
    </rPh>
    <rPh sb="11" eb="12">
      <t>コミ</t>
    </rPh>
    <phoneticPr fontId="4"/>
  </si>
  <si>
    <t>居宅療養管理指導</t>
    <rPh sb="0" eb="2">
      <t>キョタク</t>
    </rPh>
    <rPh sb="2" eb="4">
      <t>リョウヨウ</t>
    </rPh>
    <rPh sb="4" eb="6">
      <t>カンリ</t>
    </rPh>
    <rPh sb="6" eb="8">
      <t>シドウ</t>
    </rPh>
    <phoneticPr fontId="4"/>
  </si>
  <si>
    <t>福祉用具貸与</t>
    <rPh sb="0" eb="2">
      <t>フクシ</t>
    </rPh>
    <rPh sb="2" eb="4">
      <t>ヨウグ</t>
    </rPh>
    <rPh sb="4" eb="6">
      <t>タイヨ</t>
    </rPh>
    <phoneticPr fontId="4"/>
  </si>
  <si>
    <t>特定福祉用具販売</t>
    <rPh sb="0" eb="2">
      <t>トクテイ</t>
    </rPh>
    <rPh sb="2" eb="4">
      <t>フクシ</t>
    </rPh>
    <rPh sb="4" eb="6">
      <t>ヨウグ</t>
    </rPh>
    <rPh sb="6" eb="8">
      <t>ハンバイ</t>
    </rPh>
    <phoneticPr fontId="4"/>
  </si>
  <si>
    <t>居宅介護支援</t>
    <rPh sb="0" eb="2">
      <t>キョタク</t>
    </rPh>
    <rPh sb="2" eb="4">
      <t>カイゴ</t>
    </rPh>
    <rPh sb="4" eb="6">
      <t>シエン</t>
    </rPh>
    <phoneticPr fontId="4"/>
  </si>
  <si>
    <t>療養通所介護</t>
    <rPh sb="0" eb="2">
      <t>リョウヨウ</t>
    </rPh>
    <rPh sb="2" eb="4">
      <t>ツウショ</t>
    </rPh>
    <rPh sb="4" eb="6">
      <t>カイゴ</t>
    </rPh>
    <phoneticPr fontId="4"/>
  </si>
  <si>
    <t>③補助金担当者情報</t>
    <rPh sb="1" eb="4">
      <t>ホジョキン</t>
    </rPh>
    <rPh sb="4" eb="7">
      <t>タントウシャ</t>
    </rPh>
    <rPh sb="7" eb="9">
      <t>ジョウホウ</t>
    </rPh>
    <phoneticPr fontId="4"/>
  </si>
  <si>
    <t>④その他</t>
    <rPh sb="3" eb="4">
      <t>タ</t>
    </rPh>
    <phoneticPr fontId="4"/>
  </si>
  <si>
    <t>受けている</t>
    <rPh sb="0" eb="1">
      <t>ウ</t>
    </rPh>
    <phoneticPr fontId="4"/>
  </si>
  <si>
    <t>受けていない</t>
    <rPh sb="0" eb="1">
      <t>ウ</t>
    </rPh>
    <phoneticPr fontId="4"/>
  </si>
  <si>
    <t>養護老人ホーム(特定施設除く）</t>
    <rPh sb="0" eb="2">
      <t>ヨウゴ</t>
    </rPh>
    <rPh sb="2" eb="4">
      <t>ロウジン</t>
    </rPh>
    <rPh sb="8" eb="10">
      <t>トクテイ</t>
    </rPh>
    <rPh sb="10" eb="12">
      <t>シセツ</t>
    </rPh>
    <rPh sb="12" eb="13">
      <t>ノゾ</t>
    </rPh>
    <phoneticPr fontId="4"/>
  </si>
  <si>
    <t>軽費老人ホーム(特定施設除く)</t>
    <rPh sb="0" eb="2">
      <t>ケイヒ</t>
    </rPh>
    <rPh sb="2" eb="4">
      <t>ロウジン</t>
    </rPh>
    <rPh sb="8" eb="10">
      <t>トクテイ</t>
    </rPh>
    <rPh sb="10" eb="12">
      <t>シセツ</t>
    </rPh>
    <rPh sb="12" eb="13">
      <t>ノゾ</t>
    </rPh>
    <phoneticPr fontId="4"/>
  </si>
  <si>
    <t>担当者が在籍する事業所名</t>
    <rPh sb="0" eb="3">
      <t>タントウシャ</t>
    </rPh>
    <rPh sb="4" eb="6">
      <t>ザイセキ</t>
    </rPh>
    <rPh sb="8" eb="11">
      <t>ジギョウショ</t>
    </rPh>
    <rPh sb="11" eb="12">
      <t>メイ</t>
    </rPh>
    <phoneticPr fontId="4"/>
  </si>
  <si>
    <t>定員</t>
    <rPh sb="0" eb="2">
      <t>テイイン</t>
    </rPh>
    <phoneticPr fontId="4"/>
  </si>
  <si>
    <t>地域密着型老人福祉施設入所者生活介護</t>
    <rPh sb="0" eb="2">
      <t>チイキ</t>
    </rPh>
    <rPh sb="2" eb="5">
      <t>ミッチャクガタ</t>
    </rPh>
    <rPh sb="5" eb="7">
      <t>ロウジン</t>
    </rPh>
    <rPh sb="7" eb="9">
      <t>フクシ</t>
    </rPh>
    <rPh sb="9" eb="11">
      <t>シセツ</t>
    </rPh>
    <rPh sb="11" eb="14">
      <t>ニュウショシャ</t>
    </rPh>
    <rPh sb="14" eb="16">
      <t>セイカツ</t>
    </rPh>
    <rPh sb="16" eb="18">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</si>
  <si>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</si>
  <si>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R７　介護業務における介護テクノロジー導入支援事業　補助金実績報告書　基本情報シート</t>
    <rPh sb="11" eb="13">
      <t>カイゴ</t>
    </rPh>
    <rPh sb="19" eb="21">
      <t>ドウニュウ</t>
    </rPh>
    <rPh sb="26" eb="29">
      <t>ホジョキン</t>
    </rPh>
    <rPh sb="29" eb="31">
      <t>ジッセキ</t>
    </rPh>
    <rPh sb="31" eb="33">
      <t>ホウコク</t>
    </rPh>
    <rPh sb="33" eb="34">
      <t>ショ</t>
    </rPh>
    <phoneticPr fontId="4"/>
  </si>
  <si>
    <t>補助金交付決定日</t>
    <rPh sb="0" eb="3">
      <t>ホジョキン</t>
    </rPh>
    <rPh sb="3" eb="5">
      <t>コウフ</t>
    </rPh>
    <rPh sb="5" eb="7">
      <t>ケッテイ</t>
    </rPh>
    <rPh sb="7" eb="8">
      <t>ビ</t>
    </rPh>
    <phoneticPr fontId="4"/>
  </si>
  <si>
    <t>補助金交付決定額</t>
    <rPh sb="0" eb="3">
      <t>ホジョキン</t>
    </rPh>
    <rPh sb="3" eb="5">
      <t>コウフ</t>
    </rPh>
    <rPh sb="5" eb="7">
      <t>ケッテイ</t>
    </rPh>
    <rPh sb="7" eb="8">
      <t>ガク</t>
    </rPh>
    <phoneticPr fontId="4"/>
  </si>
  <si>
    <t>補助事業完了日</t>
    <rPh sb="0" eb="2">
      <t>ホジョ</t>
    </rPh>
    <rPh sb="2" eb="4">
      <t>ジギョウ</t>
    </rPh>
    <rPh sb="4" eb="6">
      <t>カンリョウ</t>
    </rPh>
    <rPh sb="6" eb="7">
      <t>ビ</t>
    </rPh>
    <phoneticPr fontId="4"/>
  </si>
  <si>
    <t>介護テクノロジー導入報告書</t>
    <rPh sb="10" eb="12">
      <t>ホウコク</t>
    </rPh>
    <rPh sb="12" eb="13">
      <t>ショ</t>
    </rPh>
    <phoneticPr fontId="21"/>
  </si>
  <si>
    <t>収 支 決 算 書</t>
    <rPh sb="0" eb="1">
      <t>オサム</t>
    </rPh>
    <rPh sb="2" eb="3">
      <t>シ</t>
    </rPh>
    <rPh sb="4" eb="5">
      <t>ケツ</t>
    </rPh>
    <rPh sb="6" eb="7">
      <t>サン</t>
    </rPh>
    <rPh sb="8" eb="9">
      <t>ショ</t>
    </rPh>
    <phoneticPr fontId="2"/>
  </si>
  <si>
    <t>介護業務における介護テクノロジー導入支援事業　　精算額調書</t>
    <rPh sb="0" eb="2">
      <t>カイゴ</t>
    </rPh>
    <rPh sb="2" eb="4">
      <t>ギョウム</t>
    </rPh>
    <rPh sb="8" eb="10">
      <t>カイゴ</t>
    </rPh>
    <rPh sb="16" eb="18">
      <t>ドウニュウ</t>
    </rPh>
    <rPh sb="18" eb="20">
      <t>シエン</t>
    </rPh>
    <rPh sb="20" eb="22">
      <t>ジギョウ</t>
    </rPh>
    <rPh sb="24" eb="26">
      <t>セイサン</t>
    </rPh>
    <rPh sb="27" eb="29">
      <t>チョウショ</t>
    </rPh>
    <phoneticPr fontId="4"/>
  </si>
  <si>
    <t>介護業務における介護テクノロジー導入支援　精算額調書</t>
    <rPh sb="0" eb="2">
      <t>カイゴ</t>
    </rPh>
    <rPh sb="2" eb="4">
      <t>ギョウム</t>
    </rPh>
    <rPh sb="8" eb="10">
      <t>カイゴ</t>
    </rPh>
    <rPh sb="16" eb="18">
      <t>ドウニュウ</t>
    </rPh>
    <rPh sb="18" eb="20">
      <t>シエン</t>
    </rPh>
    <rPh sb="21" eb="24">
      <t>セイサンガク</t>
    </rPh>
    <rPh sb="24" eb="26">
      <t>チョウショ</t>
    </rPh>
    <phoneticPr fontId="21"/>
  </si>
  <si>
    <t>介護業務における介護テクノロジー導入支援事業　　精算額調書</t>
    <rPh sb="0" eb="2">
      <t>カイゴ</t>
    </rPh>
    <rPh sb="2" eb="4">
      <t>ギョウム</t>
    </rPh>
    <rPh sb="8" eb="10">
      <t>カイゴ</t>
    </rPh>
    <rPh sb="16" eb="18">
      <t>ドウニュウ</t>
    </rPh>
    <rPh sb="18" eb="20">
      <t>シエン</t>
    </rPh>
    <rPh sb="20" eb="22">
      <t>ジギョウ</t>
    </rPh>
    <rPh sb="24" eb="26">
      <t>セイサン</t>
    </rPh>
    <rPh sb="26" eb="27">
      <t>ガク</t>
    </rPh>
    <rPh sb="27" eb="29">
      <t>チョウショ</t>
    </rPh>
    <phoneticPr fontId="4"/>
  </si>
  <si>
    <t>交付決定日</t>
    <rPh sb="0" eb="2">
      <t>コウフ</t>
    </rPh>
    <rPh sb="2" eb="4">
      <t>ケッテイ</t>
    </rPh>
    <rPh sb="4" eb="5">
      <t>ビ</t>
    </rPh>
    <phoneticPr fontId="4"/>
  </si>
  <si>
    <t>補助金交付決定通知の２項「補助金の額」に記載された金額を、数字のみ入力してください。</t>
    <rPh sb="0" eb="3">
      <t>ホジョキン</t>
    </rPh>
    <rPh sb="3" eb="5">
      <t>コウフ</t>
    </rPh>
    <rPh sb="5" eb="7">
      <t>ケッテイ</t>
    </rPh>
    <rPh sb="7" eb="9">
      <t>ツウチ</t>
    </rPh>
    <rPh sb="11" eb="12">
      <t>コウ</t>
    </rPh>
    <rPh sb="13" eb="16">
      <t>ホジョキン</t>
    </rPh>
    <rPh sb="17" eb="18">
      <t>ガク</t>
    </rPh>
    <rPh sb="20" eb="22">
      <t>キサイ</t>
    </rPh>
    <rPh sb="25" eb="27">
      <t>キンガク</t>
    </rPh>
    <rPh sb="29" eb="31">
      <t>スウジ</t>
    </rPh>
    <rPh sb="33" eb="35">
      <t>ニュウリョク</t>
    </rPh>
    <phoneticPr fontId="4"/>
  </si>
  <si>
    <t>納品書、請求書、領収書の日付の最も遅い日付を事業完了日として、プルダウンリストから選択してください。</t>
    <rPh sb="0" eb="3">
      <t>ノウヒンショ</t>
    </rPh>
    <rPh sb="4" eb="7">
      <t>セイキュウショ</t>
    </rPh>
    <rPh sb="8" eb="11">
      <t>リョウシュウショ</t>
    </rPh>
    <rPh sb="12" eb="14">
      <t>ヒヅケ</t>
    </rPh>
    <rPh sb="15" eb="16">
      <t>モット</t>
    </rPh>
    <rPh sb="17" eb="18">
      <t>オソ</t>
    </rPh>
    <rPh sb="19" eb="21">
      <t>ヒヅケ</t>
    </rPh>
    <rPh sb="22" eb="24">
      <t>ジギョウ</t>
    </rPh>
    <rPh sb="24" eb="26">
      <t>カンリョウ</t>
    </rPh>
    <rPh sb="26" eb="27">
      <t>ビ</t>
    </rPh>
    <rPh sb="41" eb="43">
      <t>センタク</t>
    </rPh>
    <phoneticPr fontId="4"/>
  </si>
  <si>
    <t>補助金交付決定通知の右上に記載された日付をプルダウンリストから選択してください。</t>
    <rPh sb="0" eb="3">
      <t>ホジョキン</t>
    </rPh>
    <rPh sb="3" eb="5">
      <t>コウフ</t>
    </rPh>
    <rPh sb="5" eb="7">
      <t>ケッテイ</t>
    </rPh>
    <rPh sb="7" eb="9">
      <t>ツウチ</t>
    </rPh>
    <rPh sb="11" eb="12">
      <t>コウ</t>
    </rPh>
    <rPh sb="13" eb="16">
      <t>ホジョキン</t>
    </rPh>
    <rPh sb="17" eb="18">
      <t>ガク</t>
    </rPh>
    <rPh sb="20" eb="22">
      <t>キサイ</t>
    </rPh>
    <rPh sb="25" eb="27">
      <t>キンガク</t>
    </rPh>
    <rPh sb="29" eb="31">
      <t>スウジ</t>
    </rPh>
    <phoneticPr fontId="4"/>
  </si>
  <si>
    <t>令和8年1月31日</t>
    <rPh sb="0" eb="2">
      <t>レイワ</t>
    </rPh>
    <rPh sb="3" eb="4">
      <t>ネン</t>
    </rPh>
    <rPh sb="5" eb="6">
      <t>ガツ</t>
    </rPh>
    <rPh sb="8" eb="9">
      <t>ニチ</t>
    </rPh>
    <phoneticPr fontId="4"/>
  </si>
  <si>
    <r>
      <t>【２　介護</t>
    </r>
    <r>
      <rPr>
        <sz val="11"/>
        <color theme="1"/>
        <rFont val="ＭＳ Ｐゴシック"/>
        <family val="3"/>
        <charset val="128"/>
        <scheme val="minor"/>
      </rPr>
      <t>テクノロジー</t>
    </r>
    <r>
      <rPr>
        <sz val="11"/>
        <color theme="1"/>
        <rFont val="ＭＳ Ｐゴシック"/>
        <family val="2"/>
        <charset val="128"/>
        <scheme val="minor"/>
      </rPr>
      <t>導入報告】</t>
    </r>
    <rPh sb="3" eb="5">
      <t>カイゴ</t>
    </rPh>
    <rPh sb="11" eb="13">
      <t>ドウニュウ</t>
    </rPh>
    <rPh sb="13" eb="15">
      <t>ホウコク</t>
    </rPh>
    <phoneticPr fontId="21"/>
  </si>
  <si>
    <t>①導入した機器・ソフト</t>
    <rPh sb="1" eb="3">
      <t>ドウニュウ</t>
    </rPh>
    <rPh sb="5" eb="7">
      <t>キキ</t>
    </rPh>
    <phoneticPr fontId="4"/>
  </si>
  <si>
    <t>）</t>
    <phoneticPr fontId="4"/>
  </si>
  <si>
    <t>（</t>
    <phoneticPr fontId="4"/>
  </si>
  <si>
    <t>対象経費の
実支出額
F</t>
    <rPh sb="6" eb="7">
      <t>ジツ</t>
    </rPh>
    <rPh sb="7" eb="9">
      <t>シシュツ</t>
    </rPh>
    <phoneticPr fontId="4"/>
  </si>
  <si>
    <t>対象経費
実支出額
F</t>
    <rPh sb="5" eb="6">
      <t>ジツ</t>
    </rPh>
    <rPh sb="6" eb="8">
      <t>シシュツ</t>
    </rPh>
    <phoneticPr fontId="4"/>
  </si>
  <si>
    <t xml:space="preserve">
対象経費の
実支出額
Ｄ
Ｄ（≦Ａ）</t>
    <rPh sb="7" eb="8">
      <t>ジツ</t>
    </rPh>
    <phoneticPr fontId="4"/>
  </si>
  <si>
    <t>単位：円</t>
  </si>
  <si>
    <t>④導入効果</t>
    <rPh sb="1" eb="3">
      <t>ドウニュウ</t>
    </rPh>
    <rPh sb="3" eb="5">
      <t>コウカ</t>
    </rPh>
    <phoneticPr fontId="21"/>
  </si>
  <si>
    <t>決算額</t>
    <rPh sb="0" eb="2">
      <t>ケッサン</t>
    </rPh>
    <rPh sb="2" eb="3">
      <t>ガク</t>
    </rPh>
    <phoneticPr fontId="4"/>
  </si>
  <si>
    <t>　　　　収支予算書の額を上段（）に記入する。</t>
    <rPh sb="4" eb="6">
      <t>シュウシ</t>
    </rPh>
    <rPh sb="6" eb="9">
      <t>ヨサンショ</t>
    </rPh>
    <rPh sb="10" eb="11">
      <t>ガク</t>
    </rPh>
    <rPh sb="12" eb="14">
      <t>ジョウダン</t>
    </rPh>
    <rPh sb="17" eb="19">
      <t>キニュウ</t>
    </rPh>
    <phoneticPr fontId="4"/>
  </si>
  <si>
    <t>補助所要額(千円未満切捨て)
F
F=min(D,E)</t>
    <rPh sb="0" eb="2">
      <t>ホジョ</t>
    </rPh>
    <rPh sb="2" eb="4">
      <t>ショヨウ</t>
    </rPh>
    <rPh sb="4" eb="5">
      <t>ガク</t>
    </rPh>
    <rPh sb="6" eb="12">
      <t>センエンミマンキリス</t>
    </rPh>
    <phoneticPr fontId="9"/>
  </si>
  <si>
    <t>交付決定額
G</t>
    <rPh sb="0" eb="2">
      <t>コウフ</t>
    </rPh>
    <rPh sb="2" eb="4">
      <t>ケッテイ</t>
    </rPh>
    <rPh sb="4" eb="5">
      <t>ガク</t>
    </rPh>
    <phoneticPr fontId="4"/>
  </si>
  <si>
    <t>補助金確定額
H
H=mn(F,G)</t>
    <rPh sb="0" eb="3">
      <t>ホジョキン</t>
    </rPh>
    <rPh sb="3" eb="5">
      <t>カクテイ</t>
    </rPh>
    <rPh sb="5" eb="6">
      <t>ガク</t>
    </rPh>
    <phoneticPr fontId="4"/>
  </si>
  <si>
    <t>②（介護ソフト、介護記録ソフトを導入した場合のみ）
一気通貫の状況</t>
    <rPh sb="2" eb="4">
      <t>カイゴ</t>
    </rPh>
    <rPh sb="8" eb="10">
      <t>カイゴ</t>
    </rPh>
    <rPh sb="10" eb="12">
      <t>キロク</t>
    </rPh>
    <rPh sb="16" eb="18">
      <t>ドウニュウ</t>
    </rPh>
    <rPh sb="20" eb="22">
      <t>バアイ</t>
    </rPh>
    <rPh sb="26" eb="30">
      <t>イッキツウカン</t>
    </rPh>
    <rPh sb="31" eb="33">
      <t>ジョウキョウ</t>
    </rPh>
    <phoneticPr fontId="4"/>
  </si>
  <si>
    <t>③導入した製品の使用状況</t>
    <rPh sb="1" eb="3">
      <t>ドウニュウ</t>
    </rPh>
    <rPh sb="5" eb="7">
      <t>セイヒン</t>
    </rPh>
    <rPh sb="8" eb="10">
      <t>シヨウ</t>
    </rPh>
    <rPh sb="10" eb="12">
      <t>ジョウキョウ</t>
    </rPh>
    <phoneticPr fontId="21"/>
  </si>
  <si>
    <t>⑤導入後の課題</t>
    <rPh sb="1" eb="3">
      <t>ドウニュウ</t>
    </rPh>
    <rPh sb="3" eb="4">
      <t>ゴ</t>
    </rPh>
    <rPh sb="5" eb="7">
      <t>カダイ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</si>
</sst>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_);[Red]\(0\)"/>
  </numFmts>
  <fonts count="6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18"/>
      <color theme="1"/>
      <name val="平成角ゴシック"/>
      <family val="3"/>
      <charset val="128"/>
    </font>
    <font>
      <b/>
      <sz val="24"/>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9"/>
      <color theme="1"/>
      <name val="ＭＳ Ｐゴシック"/>
      <family val="3"/>
      <charset val="128"/>
    </font>
    <font>
      <sz val="9"/>
      <name val="ＭＳ Ｐ明朝"/>
      <family val="1"/>
      <charset val="128"/>
    </font>
    <font>
      <sz val="16"/>
      <color theme="0"/>
      <name val="Meiryo UI"/>
      <family val="3"/>
      <charset val="128"/>
    </font>
    <font>
      <sz val="20"/>
      <name val="ＭＳ Ｐゴシック"/>
      <family val="3"/>
      <charset val="128"/>
    </font>
    <font>
      <sz val="14"/>
      <color theme="1"/>
      <name val="ＭＳ Ｐゴシック"/>
      <family val="3"/>
      <charset val="128"/>
    </font>
    <font>
      <sz val="12"/>
      <color rgb="FFFFFF00"/>
      <name val="ＭＳ Ｐゴシック"/>
      <family val="3"/>
      <charset val="128"/>
    </font>
    <font>
      <b/>
      <sz val="12"/>
      <color rgb="FFFFFF00"/>
      <name val="ＭＳ Ｐゴシック"/>
      <family val="3"/>
      <charset val="128"/>
    </font>
    <font>
      <sz val="11"/>
      <color rgb="FFFFFF00"/>
      <name val="ＭＳ Ｐゴシック"/>
      <family val="3"/>
      <charset val="128"/>
    </font>
    <font>
      <b/>
      <sz val="22"/>
      <name val="ＭＳ Ｐゴシック"/>
      <family val="3"/>
      <charset val="128"/>
    </font>
    <font>
      <b/>
      <sz val="11"/>
      <color theme="1"/>
      <name val="ＭＳ Ｐゴシック"/>
      <family val="3"/>
      <charset val="128"/>
    </font>
    <font>
      <sz val="11"/>
      <name val="ＭＳ ゴシック"/>
      <family val="3"/>
      <charset val="128"/>
    </font>
    <font>
      <sz val="11"/>
      <color theme="1"/>
      <name val="ＭＳ Ｐゴシック"/>
      <family val="3"/>
      <charset val="128"/>
    </font>
    <font>
      <b/>
      <sz val="14"/>
      <color rgb="FFFF0000"/>
      <name val="ＭＳ Ｐゴシック"/>
      <family val="3"/>
      <charset val="128"/>
    </font>
    <font>
      <sz val="11"/>
      <color theme="1"/>
      <name val="ＭＳ ゴシック"/>
      <family val="3"/>
      <charset val="128"/>
    </font>
    <font>
      <sz val="14"/>
      <name val="ＭＳ ゴシック"/>
      <family val="3"/>
      <charset val="128"/>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2"/>
      <charset val="128"/>
      <scheme val="minor"/>
    </font>
    <font>
      <b/>
      <sz val="12"/>
      <color rgb="FF000000"/>
      <name val="ＭＳ 明朝"/>
      <family val="1"/>
      <charset val="128"/>
    </font>
    <font>
      <sz val="11"/>
      <color theme="3" tint="0.39997558519241921"/>
      <name val="ＭＳ Ｐゴシック"/>
      <family val="3"/>
      <charset val="128"/>
    </font>
    <font>
      <sz val="12"/>
      <color theme="3" tint="0.39997558519241921"/>
      <name val="ＭＳ Ｐゴシック"/>
      <family val="3"/>
      <charset val="128"/>
    </font>
    <font>
      <b/>
      <sz val="18"/>
      <color theme="1"/>
      <name val="ＭＳ Ｐゴシック"/>
      <family val="3"/>
      <charset val="128"/>
    </font>
    <font>
      <sz val="11"/>
      <color theme="1"/>
      <name val="ＭＳ Ｐ明朝"/>
      <family val="1"/>
      <charset val="128"/>
    </font>
    <font>
      <sz val="14"/>
      <name val="ＭＳ Ｐ明朝"/>
      <family val="1"/>
      <charset val="128"/>
    </font>
    <font>
      <sz val="33"/>
      <name val="ＭＳ Ｐゴシック"/>
      <family val="3"/>
      <charset val="128"/>
    </font>
    <font>
      <b/>
      <sz val="26"/>
      <color theme="1"/>
      <name val="ＭＳ Ｐゴシック"/>
      <family val="3"/>
      <charset val="128"/>
    </font>
    <font>
      <b/>
      <u/>
      <sz val="26"/>
      <color theme="1"/>
      <name val="ＭＳ Ｐゴシック"/>
      <family val="3"/>
      <charset val="128"/>
    </font>
    <font>
      <sz val="18"/>
      <color rgb="FFFF0000"/>
      <name val="ＭＳ Ｐゴシック"/>
      <family val="3"/>
      <charset val="128"/>
    </font>
    <font>
      <sz val="6"/>
      <name val="MS Gothic"/>
      <family val="2"/>
      <charset val="128"/>
    </font>
    <font>
      <sz val="18"/>
      <color rgb="FFC00000"/>
      <name val="ＭＳ Ｐゴシック"/>
      <family val="3"/>
      <charset val="128"/>
    </font>
    <font>
      <sz val="18"/>
      <color theme="1"/>
      <name val="ＭＳ Ｐゴシック"/>
      <family val="3"/>
      <charset val="128"/>
    </font>
    <font>
      <sz val="36"/>
      <name val="ＭＳ Ｐゴシック"/>
      <family val="3"/>
      <charset val="128"/>
    </font>
    <font>
      <sz val="20"/>
      <color rgb="FFFF0000"/>
      <name val="平成角ゴシック"/>
      <family val="3"/>
      <charset val="128"/>
    </font>
    <font>
      <sz val="18"/>
      <name val="ＭＳ Ｐゴシック"/>
      <family val="3"/>
      <charset val="128"/>
    </font>
    <font>
      <u/>
      <sz val="14"/>
      <color theme="1"/>
      <name val="ＭＳ Ｐゴシック"/>
      <family val="3"/>
      <charset val="128"/>
    </font>
    <font>
      <u/>
      <sz val="16"/>
      <color rgb="FFFF0000"/>
      <name val="ＭＳ Ｐゴシック"/>
      <family val="3"/>
      <charset val="128"/>
    </font>
    <font>
      <sz val="20"/>
      <color theme="1"/>
      <name val="ＭＳ ゴシック"/>
      <family val="3"/>
      <charset val="128"/>
    </font>
    <font>
      <u/>
      <sz val="20"/>
      <name val="ＭＳ Ｐゴシック"/>
      <family val="3"/>
      <charset val="128"/>
    </font>
    <font>
      <sz val="11"/>
      <color theme="1"/>
      <name val="ＭＳ Ｐゴシック"/>
      <family val="3"/>
      <charset val="128"/>
      <scheme val="minor"/>
    </font>
  </fonts>
  <fills count="14">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C000"/>
        <bgColor indexed="64"/>
      </patternFill>
    </fill>
  </fills>
  <borders count="113">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dashed">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Up="1">
      <left style="thin">
        <color indexed="64"/>
      </left>
      <right/>
      <top style="medium">
        <color indexed="64"/>
      </top>
      <bottom/>
      <diagonal style="thin">
        <color auto="1"/>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medium">
        <color indexed="64"/>
      </top>
      <bottom/>
      <diagonal style="thin">
        <color auto="1"/>
      </diagonal>
    </border>
    <border diagonalUp="1">
      <left style="double">
        <color indexed="64"/>
      </left>
      <right style="medium">
        <color indexed="64"/>
      </right>
      <top/>
      <bottom/>
      <diagonal style="thin">
        <color indexed="64"/>
      </diagonal>
    </border>
    <border diagonalUp="1">
      <left style="double">
        <color indexed="64"/>
      </left>
      <right style="medium">
        <color indexed="64"/>
      </right>
      <top/>
      <bottom style="double">
        <color indexed="64"/>
      </bottom>
      <diagonal style="thin">
        <color indexed="64"/>
      </diagonal>
    </border>
    <border diagonalUp="1">
      <left style="double">
        <color indexed="64"/>
      </left>
      <right style="medium">
        <color indexed="64"/>
      </right>
      <top style="double">
        <color indexed="64"/>
      </top>
      <bottom style="double">
        <color indexed="64"/>
      </bottom>
      <diagonal style="thin">
        <color indexed="64"/>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double">
        <color indexed="64"/>
      </bottom>
      <diagonal/>
    </border>
    <border>
      <left style="thick">
        <color rgb="FFFF0000"/>
      </left>
      <right style="thick">
        <color rgb="FFFF0000"/>
      </right>
      <top style="thick">
        <color rgb="FFFF0000"/>
      </top>
      <bottom style="thick">
        <color rgb="FFFF0000"/>
      </bottom>
      <diagonal/>
    </border>
    <border>
      <left/>
      <right style="medium">
        <color indexed="64"/>
      </right>
      <top style="double">
        <color indexed="64"/>
      </top>
      <bottom style="medium">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0" fontId="3" fillId="0" borderId="0"/>
    <xf numFmtId="0" fontId="15"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6" fillId="0" borderId="0"/>
    <xf numFmtId="0" fontId="17" fillId="0" borderId="0"/>
    <xf numFmtId="0" fontId="3" fillId="0" borderId="0"/>
    <xf numFmtId="38" fontId="3" fillId="0" borderId="0" applyFont="0" applyFill="0" applyBorder="0" applyAlignment="0" applyProtection="0"/>
    <xf numFmtId="38" fontId="2" fillId="0" borderId="0" applyFont="0" applyFill="0" applyBorder="0" applyAlignment="0" applyProtection="0">
      <alignment vertical="center"/>
    </xf>
  </cellStyleXfs>
  <cellXfs count="645">
    <xf numFmtId="0" fontId="0" fillId="0" borderId="0" xfId="0">
      <alignment vertical="center"/>
    </xf>
    <xf numFmtId="0" fontId="7" fillId="2" borderId="0" xfId="2" applyFont="1" applyFill="1"/>
    <xf numFmtId="0" fontId="7" fillId="2" borderId="0" xfId="2" applyFont="1" applyFill="1" applyAlignment="1">
      <alignment vertical="center"/>
    </xf>
    <xf numFmtId="0" fontId="10" fillId="0" borderId="0" xfId="0" applyFont="1">
      <alignment vertical="center"/>
    </xf>
    <xf numFmtId="0" fontId="12" fillId="0" borderId="0" xfId="0" applyFont="1">
      <alignment vertical="center"/>
    </xf>
    <xf numFmtId="0" fontId="3" fillId="0" borderId="0" xfId="2" applyAlignment="1">
      <alignment vertical="center"/>
    </xf>
    <xf numFmtId="0" fontId="3" fillId="0" borderId="0" xfId="2"/>
    <xf numFmtId="0" fontId="3" fillId="0" borderId="0" xfId="2" applyBorder="1" applyAlignment="1">
      <alignment vertical="center"/>
    </xf>
    <xf numFmtId="0" fontId="7" fillId="0" borderId="0" xfId="2" applyFont="1" applyBorder="1" applyAlignment="1">
      <alignment horizontal="center"/>
    </xf>
    <xf numFmtId="0" fontId="3" fillId="0" borderId="0" xfId="2" applyBorder="1" applyAlignment="1">
      <alignment horizontal="left" vertical="center" wrapText="1"/>
    </xf>
    <xf numFmtId="0" fontId="2" fillId="0" borderId="0" xfId="10" applyFont="1">
      <alignment vertical="center"/>
    </xf>
    <xf numFmtId="0" fontId="18" fillId="0" borderId="0" xfId="10" applyFont="1">
      <alignment vertical="center"/>
    </xf>
    <xf numFmtId="0" fontId="7" fillId="0" borderId="0" xfId="9" applyFont="1"/>
    <xf numFmtId="0" fontId="18" fillId="0" borderId="0" xfId="10" applyFont="1" applyAlignment="1">
      <alignment horizontal="right" vertical="center"/>
    </xf>
    <xf numFmtId="0" fontId="20" fillId="0" borderId="0" xfId="10" applyFont="1">
      <alignment vertical="center"/>
    </xf>
    <xf numFmtId="0" fontId="15" fillId="0" borderId="0" xfId="3" applyFont="1" applyBorder="1" applyAlignment="1" applyProtection="1">
      <alignment horizontal="center"/>
    </xf>
    <xf numFmtId="0" fontId="23" fillId="0" borderId="0" xfId="2" applyFont="1" applyFill="1" applyAlignment="1">
      <alignment horizontal="left"/>
    </xf>
    <xf numFmtId="0" fontId="6" fillId="0" borderId="0" xfId="2" applyFont="1" applyFill="1" applyBorder="1" applyAlignment="1">
      <alignment horizontal="left" vertical="center" wrapText="1"/>
    </xf>
    <xf numFmtId="0" fontId="24" fillId="0" borderId="0" xfId="2" applyFont="1" applyFill="1" applyAlignment="1">
      <alignment horizontal="left"/>
    </xf>
    <xf numFmtId="0" fontId="25" fillId="0" borderId="0" xfId="2" applyFont="1"/>
    <xf numFmtId="0" fontId="0" fillId="0" borderId="0" xfId="0" applyAlignment="1">
      <alignment vertical="center" wrapText="1"/>
    </xf>
    <xf numFmtId="12" fontId="0" fillId="0" borderId="0" xfId="0" applyNumberFormat="1">
      <alignment vertical="center"/>
    </xf>
    <xf numFmtId="178" fontId="0" fillId="0" borderId="0" xfId="0" applyNumberFormat="1">
      <alignment vertical="center"/>
    </xf>
    <xf numFmtId="0" fontId="0" fillId="0" borderId="0" xfId="10" applyFont="1">
      <alignment vertical="center"/>
    </xf>
    <xf numFmtId="0" fontId="22" fillId="0" borderId="0" xfId="2" applyFont="1" applyFill="1" applyAlignment="1"/>
    <xf numFmtId="0" fontId="7" fillId="0" borderId="0" xfId="9" applyFont="1" applyAlignment="1">
      <alignment horizontal="left"/>
    </xf>
    <xf numFmtId="0" fontId="30" fillId="0" borderId="0" xfId="10" applyFont="1">
      <alignment vertical="center"/>
    </xf>
    <xf numFmtId="0" fontId="29" fillId="0" borderId="0" xfId="10" applyFont="1">
      <alignment vertical="center"/>
    </xf>
    <xf numFmtId="0" fontId="31" fillId="0" borderId="0" xfId="10" applyFont="1">
      <alignment vertical="center"/>
    </xf>
    <xf numFmtId="0" fontId="0" fillId="0" borderId="0" xfId="0" applyFont="1">
      <alignment vertical="center"/>
    </xf>
    <xf numFmtId="0" fontId="0" fillId="0" borderId="0" xfId="0" applyFont="1" applyAlignment="1">
      <alignment vertical="center"/>
    </xf>
    <xf numFmtId="0" fontId="14" fillId="0" borderId="0" xfId="0" applyFont="1">
      <alignment vertical="center"/>
    </xf>
    <xf numFmtId="0" fontId="33" fillId="0" borderId="0" xfId="3" applyFont="1">
      <alignment vertical="center"/>
    </xf>
    <xf numFmtId="178" fontId="0" fillId="0" borderId="0" xfId="0" applyNumberFormat="1" applyFont="1">
      <alignment vertical="center"/>
    </xf>
    <xf numFmtId="0" fontId="22" fillId="0" borderId="0" xfId="2" applyFont="1" applyFill="1" applyAlignment="1">
      <alignment horizontal="center" vertical="center"/>
    </xf>
    <xf numFmtId="0" fontId="2" fillId="5" borderId="32" xfId="2" applyFont="1" applyFill="1" applyBorder="1" applyAlignment="1">
      <alignment horizontal="center" vertical="center"/>
    </xf>
    <xf numFmtId="0" fontId="14" fillId="0" borderId="0" xfId="0" applyFont="1" applyAlignment="1">
      <alignment vertical="center"/>
    </xf>
    <xf numFmtId="0" fontId="36" fillId="0" borderId="0" xfId="0" applyFont="1">
      <alignment vertical="center"/>
    </xf>
    <xf numFmtId="0" fontId="0" fillId="0" borderId="0" xfId="0" applyAlignment="1"/>
    <xf numFmtId="0" fontId="37" fillId="0" borderId="0" xfId="0" applyFont="1" applyFill="1" applyBorder="1" applyAlignment="1">
      <alignment vertical="center" shrinkToFit="1"/>
    </xf>
    <xf numFmtId="0" fontId="37" fillId="0" borderId="0" xfId="0" applyFont="1" applyFill="1" applyBorder="1" applyAlignment="1">
      <alignment horizontal="left" vertical="center" shrinkToFit="1"/>
    </xf>
    <xf numFmtId="12" fontId="0" fillId="0" borderId="0" xfId="0" applyNumberFormat="1" applyAlignment="1">
      <alignment horizontal="left" vertical="center"/>
    </xf>
    <xf numFmtId="0" fontId="3" fillId="0" borderId="0" xfId="2" applyBorder="1" applyAlignment="1">
      <alignment shrinkToFit="1"/>
    </xf>
    <xf numFmtId="0" fontId="3" fillId="0" borderId="0" xfId="2" applyBorder="1"/>
    <xf numFmtId="14" fontId="0" fillId="0" borderId="0" xfId="0" applyNumberFormat="1">
      <alignment vertical="center"/>
    </xf>
    <xf numFmtId="0" fontId="35" fillId="4" borderId="6" xfId="2" applyFont="1" applyFill="1" applyBorder="1" applyAlignment="1">
      <alignment horizontal="left" vertical="center" shrinkToFit="1"/>
    </xf>
    <xf numFmtId="0" fontId="35" fillId="4" borderId="6" xfId="3" applyFont="1" applyFill="1" applyBorder="1" applyAlignment="1">
      <alignment horizontal="left" vertical="center" shrinkToFit="1"/>
    </xf>
    <xf numFmtId="49" fontId="35" fillId="4" borderId="6" xfId="2" applyNumberFormat="1" applyFont="1" applyFill="1" applyBorder="1" applyAlignment="1">
      <alignment horizontal="left" vertical="center" shrinkToFit="1"/>
    </xf>
    <xf numFmtId="0" fontId="27" fillId="4" borderId="8" xfId="2" applyFont="1" applyFill="1" applyBorder="1" applyAlignment="1" applyProtection="1">
      <alignment horizontal="left" vertical="center" wrapText="1"/>
      <protection locked="0"/>
    </xf>
    <xf numFmtId="58" fontId="35" fillId="4" borderId="6" xfId="2" applyNumberFormat="1" applyFont="1" applyFill="1" applyBorder="1" applyAlignment="1">
      <alignment horizontal="left" vertical="center" shrinkToFit="1"/>
    </xf>
    <xf numFmtId="0" fontId="35" fillId="4" borderId="6" xfId="2" applyNumberFormat="1" applyFont="1" applyFill="1" applyBorder="1" applyAlignment="1">
      <alignment horizontal="left" vertical="center" shrinkToFit="1"/>
    </xf>
    <xf numFmtId="0" fontId="1" fillId="0" borderId="0" xfId="11">
      <alignment vertical="center"/>
    </xf>
    <xf numFmtId="0" fontId="1" fillId="0" borderId="1" xfId="11" applyFill="1" applyBorder="1" applyAlignment="1">
      <alignment horizontal="center" vertical="center"/>
    </xf>
    <xf numFmtId="0" fontId="1" fillId="0" borderId="11" xfId="11" applyFill="1" applyBorder="1" applyAlignment="1">
      <alignment horizontal="center" vertical="center"/>
    </xf>
    <xf numFmtId="58" fontId="1" fillId="0" borderId="0" xfId="11" applyNumberFormat="1">
      <alignment vertical="center"/>
    </xf>
    <xf numFmtId="0" fontId="1" fillId="0" borderId="6" xfId="11" applyBorder="1">
      <alignment vertical="center"/>
    </xf>
    <xf numFmtId="0" fontId="42" fillId="0" borderId="0" xfId="0" applyFont="1">
      <alignment vertical="center"/>
    </xf>
    <xf numFmtId="0" fontId="0" fillId="8" borderId="6" xfId="2" applyFont="1" applyFill="1" applyBorder="1" applyAlignment="1">
      <alignment horizontal="center" vertical="center" shrinkToFit="1"/>
    </xf>
    <xf numFmtId="0" fontId="0" fillId="0" borderId="4" xfId="2" applyFont="1" applyFill="1" applyBorder="1" applyAlignment="1">
      <alignment horizontal="left" vertical="center" shrinkToFit="1"/>
    </xf>
    <xf numFmtId="0" fontId="2" fillId="0" borderId="6" xfId="2" applyFont="1" applyFill="1" applyBorder="1" applyAlignment="1">
      <alignment horizontal="left" vertical="center"/>
    </xf>
    <xf numFmtId="0" fontId="0" fillId="0" borderId="6" xfId="2" applyFont="1" applyFill="1" applyBorder="1" applyAlignment="1">
      <alignment horizontal="left" vertical="center"/>
    </xf>
    <xf numFmtId="0" fontId="0" fillId="0" borderId="34" xfId="2" applyFont="1" applyFill="1" applyBorder="1" applyAlignment="1">
      <alignment horizontal="left" vertical="center"/>
    </xf>
    <xf numFmtId="0" fontId="0" fillId="0" borderId="17" xfId="2" applyFont="1" applyFill="1" applyBorder="1" applyAlignment="1">
      <alignment horizontal="left" vertical="center"/>
    </xf>
    <xf numFmtId="0" fontId="0" fillId="0" borderId="28" xfId="2" applyFont="1" applyFill="1" applyBorder="1" applyAlignment="1">
      <alignment horizontal="left" vertical="center" wrapText="1"/>
    </xf>
    <xf numFmtId="0" fontId="0" fillId="0" borderId="4" xfId="2" applyFont="1" applyFill="1" applyBorder="1" applyAlignment="1">
      <alignment horizontal="left" vertical="center" wrapText="1"/>
    </xf>
    <xf numFmtId="0" fontId="0" fillId="0" borderId="4" xfId="2" applyFont="1" applyFill="1" applyBorder="1" applyAlignment="1">
      <alignment horizontal="left" vertical="center" wrapText="1" shrinkToFit="1"/>
    </xf>
    <xf numFmtId="0" fontId="44" fillId="10" borderId="16" xfId="2" applyFont="1" applyFill="1" applyBorder="1" applyAlignment="1">
      <alignment horizontal="left" vertical="center"/>
    </xf>
    <xf numFmtId="0" fontId="44" fillId="10" borderId="24" xfId="2" applyFont="1" applyFill="1" applyBorder="1" applyAlignment="1">
      <alignment horizontal="left" vertical="center" wrapText="1"/>
    </xf>
    <xf numFmtId="0" fontId="44" fillId="10" borderId="18" xfId="2" applyFont="1" applyFill="1" applyBorder="1" applyAlignment="1">
      <alignment horizontal="left" vertical="center" wrapText="1"/>
    </xf>
    <xf numFmtId="0" fontId="44" fillId="10" borderId="14" xfId="2" applyFont="1" applyFill="1" applyBorder="1" applyAlignment="1">
      <alignment horizontal="left" vertical="center" wrapText="1"/>
    </xf>
    <xf numFmtId="0" fontId="44" fillId="10" borderId="16" xfId="2" applyFont="1" applyFill="1" applyBorder="1" applyAlignment="1">
      <alignment horizontal="left" vertical="center" wrapText="1"/>
    </xf>
    <xf numFmtId="0" fontId="44" fillId="10" borderId="18" xfId="2" applyFont="1" applyFill="1" applyBorder="1" applyAlignment="1">
      <alignment vertical="center"/>
    </xf>
    <xf numFmtId="0" fontId="43" fillId="10" borderId="35" xfId="2" applyFont="1" applyFill="1" applyBorder="1" applyAlignment="1">
      <alignment horizontal="center" vertical="center" shrinkToFit="1"/>
    </xf>
    <xf numFmtId="0" fontId="45" fillId="0" borderId="0" xfId="2" applyFont="1" applyFill="1" applyAlignment="1">
      <alignment horizontal="left" vertical="center"/>
    </xf>
    <xf numFmtId="0" fontId="14" fillId="0" borderId="0" xfId="0" applyFont="1" applyFill="1">
      <alignment vertical="center"/>
    </xf>
    <xf numFmtId="0" fontId="42" fillId="0" borderId="0" xfId="0" applyFont="1" applyFill="1">
      <alignment vertical="center"/>
    </xf>
    <xf numFmtId="0" fontId="0" fillId="0" borderId="0" xfId="0" applyFill="1">
      <alignment vertical="center"/>
    </xf>
    <xf numFmtId="12" fontId="0" fillId="0" borderId="0" xfId="0" applyNumberFormat="1" applyFill="1" applyAlignment="1">
      <alignment horizontal="left" vertical="center"/>
    </xf>
    <xf numFmtId="0" fontId="0" fillId="0" borderId="0" xfId="0" applyFill="1" applyAlignment="1">
      <alignment vertical="center" wrapText="1"/>
    </xf>
    <xf numFmtId="12" fontId="0" fillId="0" borderId="0" xfId="0" applyNumberFormat="1" applyFill="1">
      <alignment vertical="center"/>
    </xf>
    <xf numFmtId="0" fontId="33" fillId="0" borderId="0" xfId="3" applyFont="1" applyFill="1">
      <alignment vertical="center"/>
    </xf>
    <xf numFmtId="178" fontId="0" fillId="0" borderId="0" xfId="0" applyNumberFormat="1" applyFill="1">
      <alignment vertical="center"/>
    </xf>
    <xf numFmtId="0" fontId="0" fillId="0" borderId="0" xfId="0" applyFont="1" applyFill="1" applyAlignment="1">
      <alignment vertical="center"/>
    </xf>
    <xf numFmtId="178" fontId="0" fillId="0" borderId="0" xfId="0" applyNumberFormat="1" applyFont="1" applyFill="1">
      <alignment vertical="center"/>
    </xf>
    <xf numFmtId="0" fontId="0" fillId="0" borderId="0" xfId="0" applyFont="1" applyFill="1">
      <alignment vertical="center"/>
    </xf>
    <xf numFmtId="0" fontId="14" fillId="0" borderId="0" xfId="0" applyFont="1" applyFill="1" applyAlignment="1">
      <alignment vertical="center"/>
    </xf>
    <xf numFmtId="0" fontId="0" fillId="0" borderId="0" xfId="0" applyFill="1" applyAlignment="1"/>
    <xf numFmtId="0" fontId="34" fillId="0" borderId="0" xfId="0" applyFont="1" applyFill="1" applyAlignment="1"/>
    <xf numFmtId="14" fontId="0" fillId="0" borderId="0" xfId="0" applyNumberFormat="1" applyFill="1">
      <alignment vertical="center"/>
    </xf>
    <xf numFmtId="0" fontId="43" fillId="10" borderId="53" xfId="2" quotePrefix="1" applyFont="1" applyFill="1" applyBorder="1" applyAlignment="1">
      <alignment horizontal="center" vertical="center" shrinkToFit="1"/>
    </xf>
    <xf numFmtId="0" fontId="43" fillId="10" borderId="53" xfId="2" applyFont="1" applyFill="1" applyBorder="1" applyAlignment="1">
      <alignment horizontal="center" vertical="center" shrinkToFit="1"/>
    </xf>
    <xf numFmtId="0" fontId="0" fillId="5" borderId="38" xfId="2" applyFont="1" applyFill="1" applyBorder="1" applyAlignment="1">
      <alignment horizontal="center" vertical="center"/>
    </xf>
    <xf numFmtId="0" fontId="43" fillId="10" borderId="30" xfId="2" applyFont="1" applyFill="1" applyBorder="1" applyAlignment="1">
      <alignment horizontal="center" vertical="center" shrinkToFit="1"/>
    </xf>
    <xf numFmtId="0" fontId="43" fillId="10" borderId="47" xfId="2" applyFont="1" applyFill="1" applyBorder="1" applyAlignment="1">
      <alignment horizontal="center" vertical="center" shrinkToFit="1"/>
    </xf>
    <xf numFmtId="0" fontId="43" fillId="10" borderId="31" xfId="2" applyFont="1" applyFill="1" applyBorder="1" applyAlignment="1">
      <alignment horizontal="center" vertical="center" shrinkToFit="1"/>
    </xf>
    <xf numFmtId="0" fontId="43" fillId="10" borderId="36" xfId="2" applyFont="1" applyFill="1" applyBorder="1" applyAlignment="1">
      <alignment horizontal="center" vertical="center" shrinkToFit="1"/>
    </xf>
    <xf numFmtId="176" fontId="35" fillId="4" borderId="6" xfId="2" applyNumberFormat="1" applyFont="1" applyFill="1" applyBorder="1" applyAlignment="1">
      <alignment horizontal="right" vertical="center" shrinkToFit="1"/>
    </xf>
    <xf numFmtId="0" fontId="0" fillId="9" borderId="6" xfId="2" applyFont="1" applyFill="1" applyBorder="1" applyAlignment="1">
      <alignment horizontal="center" vertical="center" shrinkToFit="1"/>
    </xf>
    <xf numFmtId="0" fontId="27" fillId="4" borderId="9" xfId="2" applyFont="1" applyFill="1" applyBorder="1" applyAlignment="1" applyProtection="1">
      <alignment horizontal="left" vertical="center" wrapText="1"/>
      <protection locked="0"/>
    </xf>
    <xf numFmtId="0" fontId="27" fillId="4" borderId="44" xfId="2" applyFont="1" applyFill="1" applyBorder="1" applyAlignment="1" applyProtection="1">
      <alignment horizontal="left" vertical="center" wrapText="1"/>
      <protection locked="0"/>
    </xf>
    <xf numFmtId="0" fontId="0" fillId="0" borderId="0" xfId="0" applyAlignment="1">
      <alignment vertical="center"/>
    </xf>
    <xf numFmtId="0" fontId="2" fillId="3" borderId="0" xfId="10" applyFill="1">
      <alignment vertical="center"/>
    </xf>
    <xf numFmtId="0" fontId="27" fillId="3" borderId="0" xfId="10" applyFont="1" applyFill="1" applyAlignment="1">
      <alignment horizontal="center" vertical="center"/>
    </xf>
    <xf numFmtId="0" fontId="27" fillId="0" borderId="0" xfId="10" applyFont="1" applyAlignment="1">
      <alignment horizontal="right" vertical="center"/>
    </xf>
    <xf numFmtId="0" fontId="5" fillId="3" borderId="0" xfId="10" applyFont="1" applyFill="1">
      <alignment vertical="center"/>
    </xf>
    <xf numFmtId="0" fontId="8" fillId="3" borderId="0" xfId="10" applyFont="1" applyFill="1" applyAlignment="1">
      <alignment horizontal="right" vertical="center"/>
    </xf>
    <xf numFmtId="0" fontId="8" fillId="3" borderId="0" xfId="10" applyFont="1" applyFill="1" applyAlignment="1">
      <alignment horizontal="center" vertical="center"/>
    </xf>
    <xf numFmtId="0" fontId="49" fillId="3" borderId="0" xfId="10" applyFont="1" applyFill="1">
      <alignment vertical="center"/>
    </xf>
    <xf numFmtId="0" fontId="50" fillId="3" borderId="0" xfId="10" applyFont="1" applyFill="1">
      <alignment vertical="center"/>
    </xf>
    <xf numFmtId="0" fontId="2" fillId="2" borderId="0" xfId="10" applyFill="1">
      <alignment vertical="center"/>
    </xf>
    <xf numFmtId="0" fontId="7" fillId="3" borderId="0" xfId="10" applyFont="1" applyFill="1">
      <alignment vertical="center"/>
    </xf>
    <xf numFmtId="0" fontId="28" fillId="3" borderId="0" xfId="10" applyFont="1" applyFill="1" applyAlignment="1">
      <alignment horizontal="left" vertical="center"/>
    </xf>
    <xf numFmtId="0" fontId="23" fillId="3" borderId="0" xfId="10" applyFont="1" applyFill="1" applyAlignment="1">
      <alignment horizontal="right" vertical="center" indent="1"/>
    </xf>
    <xf numFmtId="0" fontId="13" fillId="0" borderId="0" xfId="10" applyFont="1" applyAlignment="1">
      <alignment horizontal="center" vertical="top" textRotation="255"/>
    </xf>
    <xf numFmtId="0" fontId="23" fillId="0" borderId="20" xfId="2" applyFont="1" applyBorder="1" applyAlignment="1">
      <alignment horizontal="center" vertical="center"/>
    </xf>
    <xf numFmtId="0" fontId="23" fillId="0" borderId="33" xfId="2" applyFont="1" applyBorder="1" applyAlignment="1">
      <alignment horizontal="center" vertical="center"/>
    </xf>
    <xf numFmtId="0" fontId="23" fillId="0" borderId="29" xfId="2" applyFont="1" applyBorder="1" applyAlignment="1">
      <alignment horizontal="center" vertical="center" wrapText="1"/>
    </xf>
    <xf numFmtId="0" fontId="23" fillId="0" borderId="54" xfId="2" applyFont="1" applyBorder="1" applyAlignment="1">
      <alignment horizontal="center" vertical="center" wrapText="1"/>
    </xf>
    <xf numFmtId="0" fontId="23" fillId="0" borderId="33" xfId="2" applyFont="1" applyBorder="1" applyAlignment="1">
      <alignment horizontal="center" vertical="center" wrapText="1" shrinkToFit="1"/>
    </xf>
    <xf numFmtId="0" fontId="23" fillId="0" borderId="33" xfId="2" applyFont="1" applyBorder="1" applyAlignment="1">
      <alignment horizontal="center" vertical="center" wrapText="1"/>
    </xf>
    <xf numFmtId="0" fontId="23" fillId="0" borderId="25" xfId="2" applyFont="1" applyBorder="1" applyAlignment="1">
      <alignment horizontal="center" vertical="center" wrapText="1"/>
    </xf>
    <xf numFmtId="0" fontId="23" fillId="0" borderId="23" xfId="2" applyFont="1" applyBorder="1" applyAlignment="1">
      <alignment horizontal="center" vertical="center" wrapText="1"/>
    </xf>
    <xf numFmtId="0" fontId="26" fillId="0" borderId="0" xfId="2" applyFont="1" applyAlignment="1">
      <alignment vertical="center"/>
    </xf>
    <xf numFmtId="0" fontId="23" fillId="0" borderId="21" xfId="2" applyFont="1" applyBorder="1" applyAlignment="1">
      <alignment vertical="center"/>
    </xf>
    <xf numFmtId="0" fontId="23" fillId="0" borderId="40" xfId="2" applyFont="1" applyBorder="1" applyAlignment="1">
      <alignment vertical="center"/>
    </xf>
    <xf numFmtId="0" fontId="51" fillId="0" borderId="26" xfId="2" applyFont="1" applyBorder="1" applyAlignment="1">
      <alignment horizontal="center" vertical="center" wrapText="1"/>
    </xf>
    <xf numFmtId="0" fontId="53" fillId="0" borderId="26" xfId="10" applyFont="1" applyBorder="1" applyAlignment="1">
      <alignment horizontal="center" vertical="center" wrapText="1"/>
    </xf>
    <xf numFmtId="0" fontId="23" fillId="0" borderId="40" xfId="2" applyFont="1" applyBorder="1" applyAlignment="1">
      <alignment horizontal="center" vertical="center" wrapText="1" shrinkToFit="1"/>
    </xf>
    <xf numFmtId="0" fontId="23" fillId="0" borderId="40" xfId="2" applyFont="1" applyBorder="1" applyAlignment="1">
      <alignment horizontal="center" vertical="center" wrapText="1"/>
    </xf>
    <xf numFmtId="0" fontId="23" fillId="0" borderId="26" xfId="2" applyFont="1" applyBorder="1" applyAlignment="1">
      <alignment horizontal="center" vertical="center" wrapText="1"/>
    </xf>
    <xf numFmtId="49" fontId="54" fillId="0" borderId="26" xfId="2" applyNumberFormat="1" applyFont="1" applyBorder="1" applyAlignment="1">
      <alignment horizontal="center" vertical="center" wrapText="1"/>
    </xf>
    <xf numFmtId="0" fontId="27" fillId="0" borderId="23" xfId="2" applyFont="1" applyBorder="1" applyAlignment="1">
      <alignment horizontal="center" vertical="center" shrinkToFit="1"/>
    </xf>
    <xf numFmtId="0" fontId="27" fillId="0" borderId="56" xfId="2" applyFont="1" applyBorder="1" applyAlignment="1">
      <alignment horizontal="left" vertical="center" wrapText="1"/>
    </xf>
    <xf numFmtId="12" fontId="27" fillId="0" borderId="33" xfId="2" applyNumberFormat="1" applyFont="1" applyBorder="1" applyAlignment="1">
      <alignment horizontal="center" vertical="center" shrinkToFit="1"/>
    </xf>
    <xf numFmtId="178" fontId="27" fillId="0" borderId="33" xfId="16" applyNumberFormat="1" applyFont="1" applyFill="1" applyBorder="1" applyAlignment="1" applyProtection="1">
      <alignment vertical="center" shrinkToFit="1"/>
    </xf>
    <xf numFmtId="0" fontId="27" fillId="0" borderId="6" xfId="2" applyFont="1" applyBorder="1" applyAlignment="1">
      <alignment horizontal="center" vertical="center" shrinkToFit="1"/>
    </xf>
    <xf numFmtId="178" fontId="27" fillId="0" borderId="4" xfId="16" applyNumberFormat="1" applyFont="1" applyFill="1" applyBorder="1" applyAlignment="1">
      <alignment vertical="center" shrinkToFit="1"/>
    </xf>
    <xf numFmtId="12" fontId="27" fillId="0" borderId="6" xfId="2" applyNumberFormat="1" applyFont="1" applyBorder="1" applyAlignment="1">
      <alignment horizontal="center" vertical="center" shrinkToFit="1"/>
    </xf>
    <xf numFmtId="178" fontId="27" fillId="0" borderId="6" xfId="16" applyNumberFormat="1" applyFont="1" applyFill="1" applyBorder="1" applyAlignment="1" applyProtection="1">
      <alignment vertical="center" shrinkToFit="1"/>
    </xf>
    <xf numFmtId="0" fontId="27" fillId="0" borderId="58" xfId="2" applyFont="1" applyBorder="1" applyAlignment="1">
      <alignment horizontal="left" vertical="center" wrapText="1"/>
    </xf>
    <xf numFmtId="0" fontId="27" fillId="0" borderId="61" xfId="2" applyFont="1" applyBorder="1" applyAlignment="1">
      <alignment horizontal="left" vertical="center" wrapText="1"/>
    </xf>
    <xf numFmtId="178" fontId="27" fillId="0" borderId="59" xfId="16" applyNumberFormat="1" applyFont="1" applyFill="1" applyBorder="1" applyAlignment="1">
      <alignment vertical="center" shrinkToFit="1"/>
    </xf>
    <xf numFmtId="12" fontId="27" fillId="0" borderId="59" xfId="2" applyNumberFormat="1" applyFont="1" applyBorder="1" applyAlignment="1">
      <alignment horizontal="center" vertical="center" shrinkToFit="1"/>
    </xf>
    <xf numFmtId="178" fontId="27" fillId="0" borderId="59" xfId="16" applyNumberFormat="1" applyFont="1" applyFill="1" applyBorder="1" applyAlignment="1" applyProtection="1">
      <alignment vertical="center" shrinkToFit="1"/>
    </xf>
    <xf numFmtId="12" fontId="27" fillId="0" borderId="65" xfId="2" applyNumberFormat="1" applyFont="1" applyBorder="1" applyAlignment="1">
      <alignment horizontal="center" vertical="center" shrinkToFit="1"/>
    </xf>
    <xf numFmtId="12" fontId="27" fillId="0" borderId="4" xfId="2" applyNumberFormat="1" applyFont="1" applyBorder="1" applyAlignment="1">
      <alignment horizontal="center" vertical="center" shrinkToFit="1"/>
    </xf>
    <xf numFmtId="178" fontId="27" fillId="0" borderId="68" xfId="16" applyNumberFormat="1" applyFont="1" applyFill="1" applyBorder="1" applyAlignment="1">
      <alignment vertical="center" shrinkToFit="1"/>
    </xf>
    <xf numFmtId="12" fontId="27" fillId="0" borderId="75" xfId="2" applyNumberFormat="1" applyFont="1" applyBorder="1" applyAlignment="1">
      <alignment horizontal="center" vertical="center" shrinkToFit="1"/>
    </xf>
    <xf numFmtId="0" fontId="27" fillId="0" borderId="0" xfId="2" applyFont="1" applyAlignment="1">
      <alignment horizontal="center" vertical="center"/>
    </xf>
    <xf numFmtId="0" fontId="27" fillId="0" borderId="0" xfId="10" applyFont="1">
      <alignment vertical="center"/>
    </xf>
    <xf numFmtId="38" fontId="27" fillId="0" borderId="0" xfId="16" applyFont="1" applyFill="1" applyBorder="1" applyAlignment="1" applyProtection="1">
      <alignment horizontal="right" vertical="center" shrinkToFit="1"/>
      <protection locked="0"/>
    </xf>
    <xf numFmtId="38" fontId="27" fillId="0" borderId="0" xfId="16" applyFont="1" applyFill="1" applyBorder="1" applyAlignment="1" applyProtection="1">
      <alignment vertical="center" shrinkToFit="1"/>
      <protection locked="0"/>
    </xf>
    <xf numFmtId="38" fontId="27" fillId="0" borderId="0" xfId="16" applyFont="1" applyFill="1" applyBorder="1" applyAlignment="1" applyProtection="1">
      <alignment horizontal="right" vertical="center"/>
      <protection locked="0"/>
    </xf>
    <xf numFmtId="12" fontId="27" fillId="0" borderId="0" xfId="2" applyNumberFormat="1" applyFont="1" applyAlignment="1">
      <alignment horizontal="center" vertical="center" wrapText="1"/>
    </xf>
    <xf numFmtId="38" fontId="27" fillId="0" borderId="0" xfId="16" applyFont="1" applyFill="1" applyBorder="1" applyAlignment="1">
      <alignment horizontal="right" vertical="center"/>
    </xf>
    <xf numFmtId="0" fontId="27" fillId="0" borderId="0" xfId="10" applyFont="1" applyAlignment="1">
      <alignment horizontal="center" vertical="center"/>
    </xf>
    <xf numFmtId="0" fontId="27" fillId="3" borderId="0" xfId="10" applyFont="1" applyFill="1">
      <alignment vertical="center"/>
    </xf>
    <xf numFmtId="0" fontId="2" fillId="0" borderId="0" xfId="10">
      <alignment vertical="center"/>
    </xf>
    <xf numFmtId="178" fontId="27" fillId="4" borderId="29" xfId="16" applyNumberFormat="1" applyFont="1" applyFill="1" applyBorder="1" applyAlignment="1" applyProtection="1">
      <alignment vertical="center" shrinkToFit="1"/>
      <protection locked="0"/>
    </xf>
    <xf numFmtId="178" fontId="27" fillId="4" borderId="6" xfId="16" applyNumberFormat="1" applyFont="1" applyFill="1" applyBorder="1" applyAlignment="1" applyProtection="1">
      <alignment vertical="center" shrinkToFit="1"/>
      <protection locked="0"/>
    </xf>
    <xf numFmtId="178" fontId="27" fillId="4" borderId="7" xfId="16" applyNumberFormat="1" applyFont="1" applyFill="1" applyBorder="1" applyAlignment="1" applyProtection="1">
      <alignment vertical="center" shrinkToFit="1"/>
      <protection locked="0"/>
    </xf>
    <xf numFmtId="178" fontId="27" fillId="4" borderId="9" xfId="16" applyNumberFormat="1" applyFont="1" applyFill="1" applyBorder="1" applyAlignment="1" applyProtection="1">
      <alignment vertical="center" shrinkToFit="1"/>
      <protection locked="0"/>
    </xf>
    <xf numFmtId="178" fontId="27" fillId="4" borderId="60" xfId="16" applyNumberFormat="1" applyFont="1" applyFill="1" applyBorder="1" applyAlignment="1" applyProtection="1">
      <alignment vertical="center" shrinkToFit="1"/>
      <protection locked="0"/>
    </xf>
    <xf numFmtId="178" fontId="27" fillId="4" borderId="51" xfId="16" applyNumberFormat="1" applyFont="1" applyFill="1" applyBorder="1" applyAlignment="1" applyProtection="1">
      <alignment vertical="center" shrinkToFit="1"/>
      <protection locked="0"/>
    </xf>
    <xf numFmtId="0" fontId="27" fillId="4" borderId="51" xfId="2" applyFont="1" applyFill="1" applyBorder="1" applyAlignment="1" applyProtection="1">
      <alignment horizontal="left" vertical="center" wrapText="1"/>
      <protection locked="0"/>
    </xf>
    <xf numFmtId="0" fontId="27" fillId="4" borderId="60" xfId="2" applyFont="1" applyFill="1" applyBorder="1" applyAlignment="1" applyProtection="1">
      <alignment horizontal="left" vertical="center" wrapText="1"/>
      <protection locked="0"/>
    </xf>
    <xf numFmtId="0" fontId="27" fillId="4" borderId="0" xfId="2" applyFont="1" applyFill="1" applyAlignment="1" applyProtection="1">
      <alignment horizontal="center" vertical="center" shrinkToFit="1"/>
      <protection locked="0"/>
    </xf>
    <xf numFmtId="0" fontId="27" fillId="4" borderId="44" xfId="10" applyFont="1" applyFill="1" applyBorder="1" applyAlignment="1" applyProtection="1">
      <alignment horizontal="left" vertical="center" wrapText="1"/>
      <protection locked="0"/>
    </xf>
    <xf numFmtId="0" fontId="27" fillId="4" borderId="6" xfId="2" applyFont="1" applyFill="1" applyBorder="1" applyAlignment="1" applyProtection="1">
      <alignment horizontal="center" vertical="center" shrinkToFit="1"/>
      <protection locked="0"/>
    </xf>
    <xf numFmtId="0" fontId="27" fillId="4" borderId="9" xfId="10" applyFont="1" applyFill="1" applyBorder="1" applyAlignment="1" applyProtection="1">
      <alignment horizontal="left" vertical="center" wrapText="1"/>
      <protection locked="0"/>
    </xf>
    <xf numFmtId="0" fontId="27" fillId="4" borderId="68" xfId="2" applyFont="1" applyFill="1" applyBorder="1" applyAlignment="1" applyProtection="1">
      <alignment horizontal="center" vertical="center" shrinkToFit="1"/>
      <protection locked="0"/>
    </xf>
    <xf numFmtId="0" fontId="51" fillId="0" borderId="55" xfId="10" applyFont="1" applyBorder="1" applyAlignment="1">
      <alignment horizontal="center" vertical="center" wrapText="1"/>
    </xf>
    <xf numFmtId="0" fontId="27" fillId="11" borderId="56" xfId="2" applyFont="1" applyFill="1" applyBorder="1" applyAlignment="1" applyProtection="1">
      <alignment horizontal="left" vertical="center" wrapText="1"/>
      <protection locked="0"/>
    </xf>
    <xf numFmtId="0" fontId="27" fillId="11" borderId="57" xfId="2" applyFont="1" applyFill="1" applyBorder="1" applyAlignment="1" applyProtection="1">
      <alignment horizontal="left" vertical="center" wrapText="1"/>
      <protection locked="0"/>
    </xf>
    <xf numFmtId="0" fontId="27" fillId="11" borderId="58" xfId="2" applyFont="1" applyFill="1" applyBorder="1" applyAlignment="1" applyProtection="1">
      <alignment horizontal="left" vertical="center" wrapText="1"/>
      <protection locked="0"/>
    </xf>
    <xf numFmtId="0" fontId="27" fillId="11" borderId="61" xfId="2" applyFont="1" applyFill="1" applyBorder="1" applyAlignment="1" applyProtection="1">
      <alignment horizontal="left" vertical="center" wrapText="1"/>
      <protection locked="0"/>
    </xf>
    <xf numFmtId="0" fontId="27" fillId="11" borderId="54" xfId="10" applyFont="1" applyFill="1" applyBorder="1" applyAlignment="1" applyProtection="1">
      <alignment horizontal="left" vertical="center"/>
      <protection locked="0"/>
    </xf>
    <xf numFmtId="0" fontId="27" fillId="11" borderId="58" xfId="10" applyFont="1" applyFill="1" applyBorder="1" applyAlignment="1" applyProtection="1">
      <alignment horizontal="left" vertical="center"/>
      <protection locked="0"/>
    </xf>
    <xf numFmtId="0" fontId="27" fillId="11" borderId="67" xfId="10" applyFont="1" applyFill="1" applyBorder="1" applyAlignment="1" applyProtection="1">
      <alignment horizontal="left" vertical="center"/>
      <protection locked="0"/>
    </xf>
    <xf numFmtId="0" fontId="27" fillId="11" borderId="61" xfId="10" applyFont="1" applyFill="1" applyBorder="1" applyAlignment="1" applyProtection="1">
      <alignment horizontal="left" vertical="center"/>
      <protection locked="0"/>
    </xf>
    <xf numFmtId="0" fontId="11" fillId="0" borderId="0" xfId="10" applyFont="1">
      <alignment vertical="center"/>
    </xf>
    <xf numFmtId="0" fontId="10" fillId="0" borderId="0" xfId="10" applyFont="1">
      <alignment vertical="center"/>
    </xf>
    <xf numFmtId="0" fontId="57" fillId="3" borderId="0" xfId="10" applyFont="1" applyFill="1" applyAlignment="1">
      <alignment horizontal="left" vertical="center"/>
    </xf>
    <xf numFmtId="0" fontId="8" fillId="0" borderId="0" xfId="10" applyFont="1" applyAlignment="1">
      <alignment horizontal="right" vertical="center"/>
    </xf>
    <xf numFmtId="0" fontId="2" fillId="2" borderId="22" xfId="10" applyFill="1" applyBorder="1">
      <alignment vertical="center"/>
    </xf>
    <xf numFmtId="0" fontId="7" fillId="3" borderId="0" xfId="10" applyFont="1" applyFill="1" applyAlignment="1">
      <alignment horizontal="center" vertical="center"/>
    </xf>
    <xf numFmtId="12" fontId="27" fillId="0" borderId="33" xfId="2" applyNumberFormat="1" applyFont="1" applyBorder="1" applyAlignment="1">
      <alignment horizontal="center" vertical="center"/>
    </xf>
    <xf numFmtId="12" fontId="27" fillId="0" borderId="6" xfId="2" applyNumberFormat="1" applyFont="1" applyBorder="1" applyAlignment="1">
      <alignment horizontal="center" vertical="center"/>
    </xf>
    <xf numFmtId="12" fontId="27" fillId="0" borderId="59" xfId="2" applyNumberFormat="1" applyFont="1" applyBorder="1" applyAlignment="1">
      <alignment horizontal="center" vertical="center"/>
    </xf>
    <xf numFmtId="12" fontId="27" fillId="0" borderId="28" xfId="2" applyNumberFormat="1" applyFont="1" applyBorder="1" applyAlignment="1">
      <alignment horizontal="center" vertical="center"/>
    </xf>
    <xf numFmtId="178" fontId="27" fillId="0" borderId="65" xfId="2" applyNumberFormat="1" applyFont="1" applyBorder="1" applyAlignment="1">
      <alignment horizontal="center" vertical="center" wrapText="1"/>
    </xf>
    <xf numFmtId="0" fontId="7" fillId="2" borderId="0" xfId="2" applyFont="1" applyFill="1" applyAlignment="1">
      <alignment horizontal="right" vertical="center"/>
    </xf>
    <xf numFmtId="0" fontId="58" fillId="2" borderId="0" xfId="2" applyFont="1" applyFill="1" applyAlignment="1">
      <alignment vertical="top"/>
    </xf>
    <xf numFmtId="0" fontId="57" fillId="2" borderId="0" xfId="2" applyFont="1" applyFill="1"/>
    <xf numFmtId="0" fontId="8" fillId="2" borderId="0" xfId="2" applyFont="1" applyFill="1"/>
    <xf numFmtId="0" fontId="8" fillId="2" borderId="0" xfId="2" applyFont="1" applyFill="1" applyAlignment="1">
      <alignment vertical="top"/>
    </xf>
    <xf numFmtId="0" fontId="8" fillId="3" borderId="0" xfId="10" applyFont="1" applyFill="1">
      <alignment vertical="center"/>
    </xf>
    <xf numFmtId="0" fontId="7" fillId="2" borderId="0" xfId="10" applyFont="1" applyFill="1">
      <alignment vertical="center"/>
    </xf>
    <xf numFmtId="0" fontId="5" fillId="0" borderId="0" xfId="10" applyFont="1" applyAlignment="1">
      <alignment vertical="center" wrapText="1" shrinkToFit="1"/>
    </xf>
    <xf numFmtId="0" fontId="57" fillId="0" borderId="0" xfId="10" applyFont="1">
      <alignment vertical="center"/>
    </xf>
    <xf numFmtId="0" fontId="57" fillId="0" borderId="0" xfId="10" applyFont="1" applyAlignment="1">
      <alignment horizontal="center" vertical="center"/>
    </xf>
    <xf numFmtId="0" fontId="57" fillId="0" borderId="0" xfId="10" applyFont="1" applyAlignment="1">
      <alignment vertical="center" shrinkToFit="1"/>
    </xf>
    <xf numFmtId="0" fontId="7" fillId="0" borderId="0" xfId="10" applyFont="1" applyAlignment="1">
      <alignment vertical="center" wrapText="1" shrinkToFit="1"/>
    </xf>
    <xf numFmtId="0" fontId="7" fillId="0" borderId="0" xfId="10" applyFont="1" applyAlignment="1">
      <alignment horizontal="center" vertical="top" wrapText="1"/>
    </xf>
    <xf numFmtId="0" fontId="8" fillId="0" borderId="0" xfId="10" applyFont="1" applyAlignment="1">
      <alignment vertical="center" wrapText="1" shrinkToFit="1"/>
    </xf>
    <xf numFmtId="0" fontId="35" fillId="0" borderId="0" xfId="0" applyFont="1" applyFill="1" applyBorder="1" applyAlignment="1">
      <alignment vertical="center" shrinkToFit="1"/>
    </xf>
    <xf numFmtId="38" fontId="35" fillId="0" borderId="0" xfId="1" applyFont="1" applyFill="1" applyBorder="1" applyAlignment="1">
      <alignment vertical="center" shrinkToFit="1"/>
    </xf>
    <xf numFmtId="38" fontId="37" fillId="0" borderId="0" xfId="1" applyFont="1" applyFill="1" applyBorder="1" applyAlignment="1">
      <alignment vertical="center" shrinkToFit="1"/>
    </xf>
    <xf numFmtId="0" fontId="59" fillId="2" borderId="0" xfId="2" applyFont="1" applyFill="1" applyAlignment="1">
      <alignment vertical="top"/>
    </xf>
    <xf numFmtId="0" fontId="2" fillId="3" borderId="0" xfId="10" applyFont="1" applyFill="1">
      <alignment vertical="center"/>
    </xf>
    <xf numFmtId="0" fontId="5" fillId="0" borderId="26" xfId="2" applyFont="1" applyBorder="1" applyAlignment="1">
      <alignment horizontal="center" vertical="center" wrapText="1" shrinkToFit="1"/>
    </xf>
    <xf numFmtId="0" fontId="5" fillId="0" borderId="26" xfId="2" applyFont="1" applyBorder="1" applyAlignment="1">
      <alignment horizontal="center" vertical="center" wrapText="1"/>
    </xf>
    <xf numFmtId="179" fontId="5" fillId="0" borderId="45" xfId="2" applyNumberFormat="1" applyFont="1" applyBorder="1" applyAlignment="1">
      <alignment horizontal="right" vertical="center" wrapText="1"/>
    </xf>
    <xf numFmtId="179" fontId="27" fillId="0" borderId="84" xfId="7" applyNumberFormat="1" applyFont="1" applyFill="1" applyBorder="1" applyAlignment="1">
      <alignment horizontal="right" vertical="center" wrapText="1"/>
    </xf>
    <xf numFmtId="179" fontId="27" fillId="0" borderId="75" xfId="2" applyNumberFormat="1" applyFont="1" applyBorder="1" applyAlignment="1">
      <alignment vertical="center"/>
    </xf>
    <xf numFmtId="179" fontId="5" fillId="0" borderId="86" xfId="2" applyNumberFormat="1" applyFont="1" applyBorder="1" applyAlignment="1">
      <alignment horizontal="right" vertical="center"/>
    </xf>
    <xf numFmtId="179" fontId="27" fillId="0" borderId="65" xfId="2" applyNumberFormat="1" applyFont="1" applyBorder="1" applyAlignment="1">
      <alignment horizontal="center" vertical="center" wrapText="1"/>
    </xf>
    <xf numFmtId="0" fontId="2" fillId="3" borderId="0" xfId="10" applyFill="1" applyAlignment="1">
      <alignment horizontal="center" vertical="center"/>
    </xf>
    <xf numFmtId="0" fontId="32" fillId="3" borderId="0" xfId="10" applyFont="1" applyFill="1" applyAlignment="1">
      <alignment horizontal="center" vertical="center"/>
    </xf>
    <xf numFmtId="0" fontId="2" fillId="0" borderId="0" xfId="10" applyAlignment="1">
      <alignment horizontal="center" vertical="center"/>
    </xf>
    <xf numFmtId="0" fontId="60" fillId="3" borderId="0" xfId="10" applyFont="1" applyFill="1" applyAlignment="1">
      <alignment horizontal="right" vertical="center"/>
    </xf>
    <xf numFmtId="0" fontId="23" fillId="0" borderId="88" xfId="2" applyFont="1" applyBorder="1" applyAlignment="1">
      <alignment horizontal="center" vertical="center" wrapText="1"/>
    </xf>
    <xf numFmtId="0" fontId="53" fillId="0" borderId="89" xfId="2" applyFont="1" applyBorder="1" applyAlignment="1">
      <alignment horizontal="center" vertical="center" wrapText="1"/>
    </xf>
    <xf numFmtId="0" fontId="53" fillId="0" borderId="22" xfId="10" applyFont="1" applyBorder="1" applyAlignment="1">
      <alignment horizontal="center" vertical="center" wrapText="1"/>
    </xf>
    <xf numFmtId="0" fontId="27" fillId="0" borderId="26" xfId="10" applyFont="1" applyBorder="1" applyAlignment="1">
      <alignment horizontal="center" vertical="center" wrapText="1"/>
    </xf>
    <xf numFmtId="38" fontId="23" fillId="0" borderId="26" xfId="1" applyFont="1" applyBorder="1" applyAlignment="1">
      <alignment horizontal="center" vertical="center" wrapText="1"/>
    </xf>
    <xf numFmtId="178" fontId="27" fillId="0" borderId="66" xfId="16" applyNumberFormat="1" applyFont="1" applyFill="1" applyBorder="1" applyAlignment="1">
      <alignment vertical="center" shrinkToFit="1"/>
    </xf>
    <xf numFmtId="12" fontId="27" fillId="0" borderId="34" xfId="2" applyNumberFormat="1" applyFont="1" applyBorder="1" applyAlignment="1">
      <alignment horizontal="center" vertical="center" shrinkToFit="1"/>
    </xf>
    <xf numFmtId="178" fontId="27" fillId="0" borderId="64" xfId="2" applyNumberFormat="1" applyFont="1" applyBorder="1" applyAlignment="1">
      <alignment vertical="center" wrapText="1"/>
    </xf>
    <xf numFmtId="178" fontId="27" fillId="0" borderId="75" xfId="2" applyNumberFormat="1" applyFont="1" applyBorder="1" applyAlignment="1">
      <alignment horizontal="center" vertical="center" wrapText="1"/>
    </xf>
    <xf numFmtId="178" fontId="27" fillId="0" borderId="68" xfId="2" applyNumberFormat="1" applyFont="1" applyBorder="1" applyAlignment="1">
      <alignment vertical="center" wrapText="1"/>
    </xf>
    <xf numFmtId="178" fontId="27" fillId="0" borderId="95" xfId="2" applyNumberFormat="1" applyFont="1" applyBorder="1" applyAlignment="1">
      <alignment vertical="center" wrapText="1"/>
    </xf>
    <xf numFmtId="0" fontId="48" fillId="0" borderId="0" xfId="10" applyFont="1">
      <alignment vertical="center"/>
    </xf>
    <xf numFmtId="178" fontId="27" fillId="0" borderId="96" xfId="16" applyNumberFormat="1" applyFont="1" applyFill="1" applyBorder="1" applyAlignment="1" applyProtection="1">
      <alignment vertical="center" shrinkToFit="1"/>
    </xf>
    <xf numFmtId="178" fontId="27" fillId="0" borderId="7" xfId="16" applyNumberFormat="1" applyFont="1" applyFill="1" applyBorder="1" applyAlignment="1" applyProtection="1">
      <alignment vertical="center" shrinkToFit="1"/>
    </xf>
    <xf numFmtId="178" fontId="27" fillId="0" borderId="97" xfId="16" applyNumberFormat="1" applyFont="1" applyFill="1" applyBorder="1" applyAlignment="1" applyProtection="1">
      <alignment vertical="center" shrinkToFit="1"/>
    </xf>
    <xf numFmtId="178" fontId="27" fillId="4" borderId="34" xfId="16" applyNumberFormat="1" applyFont="1" applyFill="1" applyBorder="1" applyAlignment="1" applyProtection="1">
      <alignment vertical="center" shrinkToFit="1"/>
      <protection locked="0"/>
    </xf>
    <xf numFmtId="0" fontId="27" fillId="0" borderId="98" xfId="2" applyFont="1" applyBorder="1" applyAlignment="1">
      <alignment horizontal="center" vertical="center" wrapText="1"/>
    </xf>
    <xf numFmtId="0" fontId="27" fillId="0" borderId="28" xfId="2" applyFont="1" applyBorder="1" applyAlignment="1">
      <alignment horizontal="center" vertical="center" wrapText="1"/>
    </xf>
    <xf numFmtId="0" fontId="27" fillId="0" borderId="44" xfId="2" applyFont="1" applyBorder="1" applyAlignment="1">
      <alignment horizontal="center" vertical="center" wrapText="1"/>
    </xf>
    <xf numFmtId="0" fontId="27" fillId="0" borderId="82" xfId="2" applyFont="1" applyBorder="1" applyAlignment="1">
      <alignment horizontal="center" vertical="center" wrapText="1"/>
    </xf>
    <xf numFmtId="178" fontId="27" fillId="0" borderId="100" xfId="2" applyNumberFormat="1" applyFont="1" applyBorder="1" applyAlignment="1">
      <alignment vertical="center" wrapText="1"/>
    </xf>
    <xf numFmtId="178" fontId="27" fillId="0" borderId="17" xfId="2" applyNumberFormat="1" applyFont="1" applyBorder="1" applyAlignment="1">
      <alignment vertical="center" wrapText="1"/>
    </xf>
    <xf numFmtId="178" fontId="27" fillId="0" borderId="46" xfId="2" applyNumberFormat="1" applyFont="1" applyBorder="1" applyAlignment="1">
      <alignment vertical="center" wrapText="1"/>
    </xf>
    <xf numFmtId="0" fontId="0" fillId="9" borderId="6" xfId="2" applyFont="1" applyFill="1" applyBorder="1" applyAlignment="1">
      <alignment vertical="center" shrinkToFit="1"/>
    </xf>
    <xf numFmtId="38" fontId="35" fillId="4" borderId="6" xfId="2" applyNumberFormat="1" applyFont="1" applyFill="1" applyBorder="1" applyAlignment="1">
      <alignment vertical="center" shrinkToFit="1"/>
    </xf>
    <xf numFmtId="12" fontId="35" fillId="4" borderId="6" xfId="2" applyNumberFormat="1" applyFont="1" applyFill="1" applyBorder="1" applyAlignment="1">
      <alignment vertical="center" shrinkToFit="1"/>
    </xf>
    <xf numFmtId="0" fontId="2" fillId="7" borderId="6" xfId="2" applyFont="1" applyFill="1" applyBorder="1" applyAlignment="1">
      <alignment horizontal="center" vertical="center" shrinkToFit="1"/>
    </xf>
    <xf numFmtId="0" fontId="0" fillId="12" borderId="6" xfId="2" applyFont="1" applyFill="1" applyBorder="1" applyAlignment="1">
      <alignment horizontal="center" vertical="center" shrinkToFit="1"/>
    </xf>
    <xf numFmtId="0" fontId="0" fillId="13" borderId="6" xfId="2" applyFont="1" applyFill="1" applyBorder="1" applyAlignment="1">
      <alignment horizontal="center" vertical="center" shrinkToFit="1"/>
    </xf>
    <xf numFmtId="38" fontId="2" fillId="4" borderId="6" xfId="2" applyNumberFormat="1" applyFont="1" applyFill="1" applyBorder="1" applyAlignment="1">
      <alignment vertical="center" shrinkToFit="1"/>
    </xf>
    <xf numFmtId="0" fontId="1" fillId="6" borderId="9" xfId="11" applyFill="1" applyBorder="1" applyAlignment="1">
      <alignment horizontal="center" vertical="center"/>
    </xf>
    <xf numFmtId="38" fontId="27" fillId="4" borderId="33" xfId="1" applyFont="1" applyFill="1" applyBorder="1" applyAlignment="1" applyProtection="1">
      <alignment vertical="center" wrapText="1"/>
      <protection locked="0"/>
    </xf>
    <xf numFmtId="38" fontId="27" fillId="4" borderId="29" xfId="1" applyFont="1" applyFill="1" applyBorder="1" applyAlignment="1" applyProtection="1">
      <alignment vertical="center" shrinkToFit="1"/>
      <protection locked="0"/>
    </xf>
    <xf numFmtId="38" fontId="27" fillId="4" borderId="28" xfId="1" applyFont="1" applyFill="1" applyBorder="1" applyAlignment="1" applyProtection="1">
      <alignment vertical="center" shrinkToFit="1"/>
      <protection locked="0"/>
    </xf>
    <xf numFmtId="38" fontId="27" fillId="0" borderId="33" xfId="1" applyFont="1" applyFill="1" applyBorder="1" applyAlignment="1" applyProtection="1">
      <alignment vertical="center" shrinkToFit="1"/>
    </xf>
    <xf numFmtId="38" fontId="27" fillId="4" borderId="6" xfId="1" applyFont="1" applyFill="1" applyBorder="1" applyAlignment="1" applyProtection="1">
      <alignment vertical="center" wrapText="1"/>
      <protection locked="0"/>
    </xf>
    <xf numFmtId="38" fontId="27" fillId="4" borderId="6" xfId="1" applyFont="1" applyFill="1" applyBorder="1" applyAlignment="1" applyProtection="1">
      <alignment vertical="center" shrinkToFit="1"/>
      <protection locked="0"/>
    </xf>
    <xf numFmtId="38" fontId="27" fillId="0" borderId="6" xfId="1" applyFont="1" applyFill="1" applyBorder="1" applyAlignment="1" applyProtection="1">
      <alignment vertical="center" shrinkToFit="1"/>
    </xf>
    <xf numFmtId="38" fontId="27" fillId="4" borderId="42" xfId="1" applyFont="1" applyFill="1" applyBorder="1" applyAlignment="1" applyProtection="1">
      <alignment vertical="center" wrapText="1"/>
      <protection locked="0"/>
    </xf>
    <xf numFmtId="38" fontId="27" fillId="4" borderId="7" xfId="1" applyFont="1" applyFill="1" applyBorder="1" applyAlignment="1" applyProtection="1">
      <alignment vertical="center" shrinkToFit="1"/>
      <protection locked="0"/>
    </xf>
    <xf numFmtId="38" fontId="27" fillId="4" borderId="9" xfId="1" applyFont="1" applyFill="1" applyBorder="1" applyAlignment="1" applyProtection="1">
      <alignment vertical="center" shrinkToFit="1"/>
      <protection locked="0"/>
    </xf>
    <xf numFmtId="38" fontId="27" fillId="4" borderId="59" xfId="1" applyFont="1" applyFill="1" applyBorder="1" applyAlignment="1" applyProtection="1">
      <alignment vertical="center" wrapText="1"/>
      <protection locked="0"/>
    </xf>
    <xf numFmtId="38" fontId="27" fillId="4" borderId="60" xfId="1" applyFont="1" applyFill="1" applyBorder="1" applyAlignment="1" applyProtection="1">
      <alignment vertical="center" shrinkToFit="1"/>
      <protection locked="0"/>
    </xf>
    <xf numFmtId="38" fontId="27" fillId="4" borderId="59" xfId="1" applyFont="1" applyFill="1" applyBorder="1" applyAlignment="1" applyProtection="1">
      <alignment vertical="center" shrinkToFit="1"/>
      <protection locked="0"/>
    </xf>
    <xf numFmtId="38" fontId="27" fillId="0" borderId="59" xfId="1" applyFont="1" applyFill="1" applyBorder="1" applyAlignment="1" applyProtection="1">
      <alignment vertical="center" shrinkToFit="1"/>
    </xf>
    <xf numFmtId="38" fontId="27" fillId="0" borderId="42" xfId="1" applyFont="1" applyFill="1" applyBorder="1" applyAlignment="1" applyProtection="1">
      <alignment vertical="center" shrinkToFit="1"/>
    </xf>
    <xf numFmtId="38" fontId="27" fillId="0" borderId="65" xfId="1" applyFont="1" applyBorder="1" applyAlignment="1">
      <alignment vertical="center" wrapText="1"/>
    </xf>
    <xf numFmtId="38" fontId="27" fillId="0" borderId="40" xfId="1" applyFont="1" applyFill="1" applyBorder="1" applyAlignment="1" applyProtection="1">
      <alignment vertical="center" shrinkToFit="1"/>
    </xf>
    <xf numFmtId="38" fontId="27" fillId="0" borderId="66" xfId="1" applyFont="1" applyFill="1" applyBorder="1" applyAlignment="1" applyProtection="1">
      <alignment vertical="center" shrinkToFit="1"/>
    </xf>
    <xf numFmtId="38" fontId="27" fillId="4" borderId="11" xfId="1" applyFont="1" applyFill="1" applyBorder="1" applyAlignment="1" applyProtection="1">
      <alignment vertical="center" wrapText="1"/>
      <protection locked="0"/>
    </xf>
    <xf numFmtId="38" fontId="27" fillId="4" borderId="4" xfId="1" applyFont="1" applyFill="1" applyBorder="1" applyAlignment="1" applyProtection="1">
      <alignment vertical="center" wrapText="1"/>
      <protection locked="0"/>
    </xf>
    <xf numFmtId="38" fontId="27" fillId="4" borderId="51" xfId="1" applyFont="1" applyFill="1" applyBorder="1" applyAlignment="1" applyProtection="1">
      <alignment vertical="center" shrinkToFit="1"/>
      <protection locked="0"/>
    </xf>
    <xf numFmtId="38" fontId="27" fillId="4" borderId="10" xfId="1" applyFont="1" applyFill="1" applyBorder="1" applyAlignment="1" applyProtection="1">
      <alignment vertical="center" wrapText="1"/>
      <protection locked="0"/>
    </xf>
    <xf numFmtId="38" fontId="27" fillId="4" borderId="69" xfId="1" applyFont="1" applyFill="1" applyBorder="1" applyAlignment="1" applyProtection="1">
      <alignment vertical="center" wrapText="1"/>
      <protection locked="0"/>
    </xf>
    <xf numFmtId="38" fontId="27" fillId="0" borderId="74" xfId="1" applyFont="1" applyBorder="1" applyAlignment="1">
      <alignment vertical="center" wrapText="1"/>
    </xf>
    <xf numFmtId="38" fontId="27" fillId="0" borderId="68" xfId="1" applyFont="1" applyFill="1" applyBorder="1" applyAlignment="1">
      <alignment vertical="center" shrinkToFit="1"/>
    </xf>
    <xf numFmtId="38" fontId="27" fillId="0" borderId="68" xfId="1" applyFont="1" applyFill="1" applyBorder="1" applyAlignment="1" applyProtection="1">
      <alignment vertical="center" shrinkToFit="1"/>
    </xf>
    <xf numFmtId="38" fontId="27" fillId="0" borderId="75" xfId="1" applyFont="1" applyFill="1" applyBorder="1" applyAlignment="1" applyProtection="1">
      <alignment vertical="center" shrinkToFit="1"/>
    </xf>
    <xf numFmtId="38" fontId="27" fillId="0" borderId="65" xfId="1" applyFont="1" applyBorder="1" applyAlignment="1">
      <alignment vertical="center"/>
    </xf>
    <xf numFmtId="38" fontId="27" fillId="0" borderId="66" xfId="1" applyFont="1" applyBorder="1">
      <alignment vertical="center"/>
    </xf>
    <xf numFmtId="38" fontId="27" fillId="0" borderId="63" xfId="1" applyFont="1" applyBorder="1">
      <alignment vertical="center"/>
    </xf>
    <xf numFmtId="38" fontId="27" fillId="0" borderId="65" xfId="1" applyFont="1" applyFill="1" applyBorder="1" applyAlignment="1" applyProtection="1">
      <alignment vertical="center" shrinkToFit="1"/>
      <protection locked="0"/>
    </xf>
    <xf numFmtId="12" fontId="27" fillId="0" borderId="33" xfId="1" applyNumberFormat="1" applyFont="1" applyBorder="1" applyAlignment="1">
      <alignment horizontal="center" vertical="center" shrinkToFit="1"/>
    </xf>
    <xf numFmtId="12" fontId="27" fillId="0" borderId="6" xfId="1" applyNumberFormat="1" applyFont="1" applyBorder="1" applyAlignment="1">
      <alignment horizontal="center" vertical="center" shrinkToFit="1"/>
    </xf>
    <xf numFmtId="12" fontId="27" fillId="0" borderId="59" xfId="1" applyNumberFormat="1" applyFont="1" applyBorder="1" applyAlignment="1">
      <alignment horizontal="center" vertical="center" shrinkToFit="1"/>
    </xf>
    <xf numFmtId="12" fontId="27" fillId="0" borderId="65" xfId="1" applyNumberFormat="1" applyFont="1" applyBorder="1" applyAlignment="1">
      <alignment horizontal="center" vertical="center" shrinkToFit="1"/>
    </xf>
    <xf numFmtId="12" fontId="27" fillId="0" borderId="4" xfId="1" applyNumberFormat="1" applyFont="1" applyBorder="1" applyAlignment="1">
      <alignment horizontal="center" vertical="center" shrinkToFit="1"/>
    </xf>
    <xf numFmtId="12" fontId="27" fillId="0" borderId="75" xfId="1" applyNumberFormat="1" applyFont="1" applyBorder="1" applyAlignment="1">
      <alignment horizontal="center" vertical="center" shrinkToFit="1"/>
    </xf>
    <xf numFmtId="38" fontId="27" fillId="4" borderId="29"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protection locked="0"/>
    </xf>
    <xf numFmtId="38" fontId="27" fillId="4" borderId="7" xfId="1" applyFont="1" applyFill="1" applyBorder="1" applyAlignment="1" applyProtection="1">
      <alignment horizontal="right" vertical="center"/>
      <protection locked="0"/>
    </xf>
    <xf numFmtId="38" fontId="27" fillId="4" borderId="59" xfId="1" applyFont="1" applyFill="1" applyBorder="1" applyAlignment="1" applyProtection="1">
      <alignment horizontal="right" vertical="center"/>
      <protection locked="0"/>
    </xf>
    <xf numFmtId="38" fontId="27" fillId="0" borderId="33" xfId="1" applyFont="1" applyBorder="1" applyAlignment="1">
      <alignment vertical="center"/>
    </xf>
    <xf numFmtId="38" fontId="27" fillId="0" borderId="6" xfId="1" applyFont="1" applyBorder="1" applyAlignment="1">
      <alignment vertical="center"/>
    </xf>
    <xf numFmtId="38" fontId="27" fillId="0" borderId="68" xfId="1" applyFont="1" applyBorder="1" applyAlignment="1">
      <alignment vertical="center"/>
    </xf>
    <xf numFmtId="38" fontId="27" fillId="4" borderId="28" xfId="1" applyFont="1" applyFill="1" applyBorder="1" applyAlignment="1" applyProtection="1">
      <alignment vertical="center"/>
      <protection locked="0"/>
    </xf>
    <xf numFmtId="38" fontId="27" fillId="4" borderId="4" xfId="1" applyFont="1" applyFill="1" applyBorder="1" applyAlignment="1" applyProtection="1">
      <alignment vertical="center"/>
      <protection locked="0"/>
    </xf>
    <xf numFmtId="38" fontId="27" fillId="4" borderId="6" xfId="1" applyFont="1" applyFill="1" applyBorder="1" applyAlignment="1" applyProtection="1">
      <alignment vertical="center"/>
      <protection locked="0"/>
    </xf>
    <xf numFmtId="38" fontId="27" fillId="4" borderId="68" xfId="1" applyFont="1" applyFill="1" applyBorder="1" applyAlignment="1" applyProtection="1">
      <alignment vertical="center"/>
      <protection locked="0"/>
    </xf>
    <xf numFmtId="38" fontId="27" fillId="0" borderId="59" xfId="1" applyFont="1" applyBorder="1" applyAlignment="1">
      <alignment vertical="center"/>
    </xf>
    <xf numFmtId="38" fontId="27" fillId="0" borderId="80" xfId="1" applyFont="1" applyBorder="1" applyAlignment="1">
      <alignment horizontal="right" vertical="center"/>
    </xf>
    <xf numFmtId="38" fontId="27" fillId="0" borderId="26" xfId="1" applyFont="1" applyFill="1" applyBorder="1" applyAlignment="1">
      <alignment horizontal="right" vertical="center"/>
    </xf>
    <xf numFmtId="38" fontId="27" fillId="0" borderId="68" xfId="1" applyFont="1" applyFill="1" applyBorder="1" applyAlignment="1">
      <alignment vertical="center"/>
    </xf>
    <xf numFmtId="38" fontId="27" fillId="0" borderId="66" xfId="1" applyFont="1" applyBorder="1" applyAlignment="1">
      <alignment vertical="center"/>
    </xf>
    <xf numFmtId="38" fontId="27" fillId="0" borderId="40" xfId="1" applyFont="1" applyFill="1" applyBorder="1" applyAlignment="1">
      <alignment vertical="center"/>
    </xf>
    <xf numFmtId="38" fontId="27" fillId="0" borderId="81" xfId="1" applyFont="1" applyBorder="1" applyAlignment="1">
      <alignment vertical="center"/>
    </xf>
    <xf numFmtId="38" fontId="27" fillId="0" borderId="40" xfId="1" applyFont="1" applyBorder="1" applyAlignment="1">
      <alignment vertical="center"/>
    </xf>
    <xf numFmtId="0" fontId="2" fillId="3" borderId="0" xfId="10" applyFill="1">
      <alignment vertical="center"/>
    </xf>
    <xf numFmtId="0" fontId="55" fillId="0" borderId="0" xfId="10" applyFont="1">
      <alignment vertical="center"/>
    </xf>
    <xf numFmtId="0" fontId="32" fillId="3" borderId="0" xfId="10" applyFont="1" applyFill="1" applyAlignment="1">
      <alignment horizontal="center" vertical="center"/>
    </xf>
    <xf numFmtId="0" fontId="27" fillId="3" borderId="0" xfId="10" applyFont="1" applyFill="1">
      <alignment vertical="center"/>
    </xf>
    <xf numFmtId="0" fontId="44" fillId="10" borderId="14" xfId="2" applyFont="1" applyFill="1" applyBorder="1" applyAlignment="1">
      <alignment vertical="center" wrapText="1"/>
    </xf>
    <xf numFmtId="179" fontId="35" fillId="4" borderId="6" xfId="2" applyNumberFormat="1" applyFont="1" applyFill="1" applyBorder="1" applyAlignment="1">
      <alignment horizontal="left" vertical="center" shrinkToFit="1"/>
    </xf>
    <xf numFmtId="0" fontId="0" fillId="0" borderId="4" xfId="2" applyFont="1" applyFill="1" applyBorder="1" applyAlignment="1">
      <alignment horizontal="left" vertical="center"/>
    </xf>
    <xf numFmtId="0" fontId="0" fillId="0" borderId="40" xfId="2" applyFont="1" applyFill="1" applyBorder="1" applyAlignment="1">
      <alignment horizontal="left" vertical="center" wrapText="1" shrinkToFit="1"/>
    </xf>
    <xf numFmtId="0" fontId="43" fillId="10" borderId="37" xfId="2" applyFont="1" applyFill="1" applyBorder="1" applyAlignment="1">
      <alignment horizontal="center" vertical="center" shrinkToFit="1"/>
    </xf>
    <xf numFmtId="0" fontId="0" fillId="0" borderId="28" xfId="2" applyFont="1" applyFill="1" applyBorder="1" applyAlignment="1">
      <alignment horizontal="left" vertical="center" wrapText="1" shrinkToFit="1"/>
    </xf>
    <xf numFmtId="0" fontId="0" fillId="0" borderId="17" xfId="2" applyFont="1" applyFill="1" applyBorder="1" applyAlignment="1">
      <alignment horizontal="left" vertical="center" wrapText="1" shrinkToFit="1"/>
    </xf>
    <xf numFmtId="49" fontId="43" fillId="10" borderId="31" xfId="2" applyNumberFormat="1" applyFont="1" applyFill="1" applyBorder="1" applyAlignment="1">
      <alignment horizontal="center" vertical="center" shrinkToFit="1"/>
    </xf>
    <xf numFmtId="0" fontId="28" fillId="4" borderId="14" xfId="2" applyFont="1" applyFill="1" applyBorder="1" applyAlignment="1" applyProtection="1">
      <alignment horizontal="left" vertical="center" shrinkToFit="1"/>
      <protection locked="0"/>
    </xf>
    <xf numFmtId="179" fontId="28" fillId="4" borderId="19" xfId="2" applyNumberFormat="1" applyFont="1" applyFill="1" applyBorder="1" applyAlignment="1" applyProtection="1">
      <alignment horizontal="left" vertical="center" shrinkToFit="1"/>
      <protection locked="0"/>
    </xf>
    <xf numFmtId="0" fontId="47" fillId="4" borderId="2" xfId="2" applyFont="1" applyFill="1" applyBorder="1" applyAlignment="1" applyProtection="1">
      <alignment horizontal="left" vertical="center"/>
      <protection locked="0"/>
    </xf>
    <xf numFmtId="49" fontId="28" fillId="4" borderId="19" xfId="2" applyNumberFormat="1" applyFont="1" applyFill="1" applyBorder="1" applyAlignment="1" applyProtection="1">
      <alignment horizontal="left" vertical="center" shrinkToFit="1"/>
      <protection locked="0"/>
    </xf>
    <xf numFmtId="0" fontId="28" fillId="4" borderId="19" xfId="2" applyFont="1" applyFill="1" applyBorder="1" applyAlignment="1" applyProtection="1">
      <alignment horizontal="left" vertical="center" shrinkToFit="1"/>
      <protection locked="0"/>
    </xf>
    <xf numFmtId="0" fontId="28" fillId="4" borderId="24" xfId="2" applyFont="1" applyFill="1" applyBorder="1" applyAlignment="1" applyProtection="1">
      <alignment horizontal="left" vertical="center" shrinkToFit="1"/>
      <protection locked="0"/>
    </xf>
    <xf numFmtId="0" fontId="28" fillId="4" borderId="18" xfId="2" applyFont="1" applyFill="1" applyBorder="1" applyAlignment="1" applyProtection="1">
      <alignment horizontal="left" vertical="center" shrinkToFit="1"/>
      <protection locked="0"/>
    </xf>
    <xf numFmtId="0" fontId="28" fillId="4" borderId="16" xfId="2" applyFont="1" applyFill="1" applyBorder="1" applyAlignment="1" applyProtection="1">
      <alignment horizontal="left" vertical="center" shrinkToFit="1"/>
      <protection locked="0"/>
    </xf>
    <xf numFmtId="0" fontId="28" fillId="4" borderId="3" xfId="2" applyFont="1" applyFill="1" applyBorder="1" applyAlignment="1" applyProtection="1">
      <alignment horizontal="left" vertical="center" shrinkToFit="1"/>
      <protection locked="0"/>
    </xf>
    <xf numFmtId="0" fontId="28" fillId="4" borderId="18" xfId="3" applyFont="1" applyFill="1" applyBorder="1" applyAlignment="1" applyProtection="1">
      <alignment horizontal="left" vertical="center" shrinkToFit="1"/>
      <protection locked="0"/>
    </xf>
    <xf numFmtId="58" fontId="8" fillId="4" borderId="14" xfId="2" applyNumberFormat="1" applyFont="1" applyFill="1" applyBorder="1" applyAlignment="1" applyProtection="1">
      <alignment horizontal="left" vertical="center" shrinkToFit="1"/>
      <protection locked="0"/>
    </xf>
    <xf numFmtId="58" fontId="8" fillId="4" borderId="18" xfId="2" applyNumberFormat="1" applyFont="1" applyFill="1" applyBorder="1" applyAlignment="1" applyProtection="1">
      <alignment horizontal="left" vertical="center" shrinkToFit="1"/>
      <protection locked="0"/>
    </xf>
    <xf numFmtId="38" fontId="27" fillId="0" borderId="29" xfId="1" applyFont="1" applyFill="1" applyBorder="1" applyAlignment="1" applyProtection="1">
      <alignment vertical="center" shrinkToFit="1"/>
    </xf>
    <xf numFmtId="38" fontId="27" fillId="0" borderId="7" xfId="1" applyFont="1" applyFill="1" applyBorder="1" applyAlignment="1" applyProtection="1">
      <alignment vertical="center" shrinkToFit="1"/>
    </xf>
    <xf numFmtId="38" fontId="27" fillId="0" borderId="51" xfId="1" applyFont="1" applyFill="1" applyBorder="1" applyAlignment="1" applyProtection="1">
      <alignment vertical="center" shrinkToFit="1"/>
    </xf>
    <xf numFmtId="38" fontId="27" fillId="0" borderId="28" xfId="1" applyFont="1" applyFill="1" applyBorder="1" applyAlignment="1" applyProtection="1">
      <alignment vertical="center" shrinkToFit="1"/>
    </xf>
    <xf numFmtId="38" fontId="27" fillId="0" borderId="4" xfId="1" applyFont="1" applyFill="1" applyBorder="1" applyAlignment="1" applyProtection="1">
      <alignment vertical="center" shrinkToFit="1"/>
    </xf>
    <xf numFmtId="38" fontId="27" fillId="4" borderId="44" xfId="1" applyFont="1" applyFill="1" applyBorder="1" applyAlignment="1" applyProtection="1">
      <alignment horizontal="right" vertical="center" wrapText="1"/>
      <protection locked="0"/>
    </xf>
    <xf numFmtId="38" fontId="27" fillId="4" borderId="44" xfId="1" applyFont="1" applyFill="1" applyBorder="1" applyAlignment="1" applyProtection="1">
      <alignment horizontal="right" vertical="center"/>
      <protection locked="0"/>
    </xf>
    <xf numFmtId="38" fontId="27" fillId="4" borderId="51" xfId="1" applyFont="1" applyFill="1" applyBorder="1" applyAlignment="1" applyProtection="1">
      <alignment horizontal="right" vertical="center" wrapText="1"/>
      <protection locked="0"/>
    </xf>
    <xf numFmtId="38" fontId="27" fillId="4" borderId="51" xfId="1" applyFont="1" applyFill="1" applyBorder="1" applyAlignment="1" applyProtection="1">
      <alignment horizontal="right" vertical="center"/>
      <protection locked="0"/>
    </xf>
    <xf numFmtId="38" fontId="27" fillId="4" borderId="6" xfId="1" applyFont="1" applyFill="1" applyBorder="1" applyAlignment="1" applyProtection="1">
      <alignment horizontal="right" vertical="center" wrapText="1"/>
      <protection locked="0"/>
    </xf>
    <xf numFmtId="38" fontId="27" fillId="4" borderId="59" xfId="1" applyFont="1" applyFill="1" applyBorder="1" applyAlignment="1" applyProtection="1">
      <alignment horizontal="right" vertical="center" wrapText="1"/>
      <protection locked="0"/>
    </xf>
    <xf numFmtId="38" fontId="27" fillId="0" borderId="33" xfId="1" applyFont="1" applyFill="1" applyBorder="1" applyAlignment="1" applyProtection="1">
      <alignment horizontal="right" vertical="center"/>
    </xf>
    <xf numFmtId="38" fontId="27" fillId="0" borderId="6" xfId="1" applyFont="1" applyFill="1" applyBorder="1" applyAlignment="1" applyProtection="1">
      <alignment horizontal="right" vertical="center"/>
    </xf>
    <xf numFmtId="38" fontId="27" fillId="0" borderId="68" xfId="1" applyFont="1" applyFill="1" applyBorder="1" applyAlignment="1" applyProtection="1">
      <alignment horizontal="right" vertical="center"/>
    </xf>
    <xf numFmtId="38" fontId="27" fillId="0" borderId="29" xfId="1" applyFont="1" applyFill="1" applyBorder="1" applyAlignment="1" applyProtection="1">
      <alignment horizontal="right" vertical="center"/>
    </xf>
    <xf numFmtId="38" fontId="27" fillId="0" borderId="59" xfId="1" applyFont="1" applyFill="1" applyBorder="1" applyAlignment="1" applyProtection="1">
      <alignment horizontal="right" vertical="center"/>
    </xf>
    <xf numFmtId="0" fontId="27" fillId="4" borderId="82" xfId="2" applyFont="1" applyFill="1" applyBorder="1" applyAlignment="1" applyProtection="1">
      <alignment horizontal="left" vertical="center" wrapText="1"/>
      <protection locked="0"/>
    </xf>
    <xf numFmtId="0" fontId="27" fillId="11" borderId="56" xfId="2" applyFont="1" applyFill="1" applyBorder="1" applyAlignment="1" applyProtection="1">
      <alignment vertical="center" wrapText="1"/>
      <protection locked="0"/>
    </xf>
    <xf numFmtId="38" fontId="27" fillId="4" borderId="28" xfId="1" applyFont="1" applyFill="1" applyBorder="1" applyAlignment="1" applyProtection="1">
      <alignment vertical="center" wrapText="1"/>
      <protection locked="0"/>
    </xf>
    <xf numFmtId="0" fontId="27" fillId="4" borderId="1" xfId="2" applyFont="1" applyFill="1" applyBorder="1" applyAlignment="1" applyProtection="1">
      <alignment horizontal="left" vertical="center" wrapText="1"/>
      <protection locked="0"/>
    </xf>
    <xf numFmtId="0" fontId="27" fillId="11" borderId="57" xfId="2" applyFont="1" applyFill="1" applyBorder="1" applyAlignment="1" applyProtection="1">
      <alignment vertical="center" wrapText="1"/>
      <protection locked="0"/>
    </xf>
    <xf numFmtId="0" fontId="27" fillId="4" borderId="13" xfId="2" applyFont="1" applyFill="1" applyBorder="1" applyAlignment="1" applyProtection="1">
      <alignment horizontal="left" vertical="center" wrapText="1"/>
      <protection locked="0"/>
    </xf>
    <xf numFmtId="0" fontId="27" fillId="11" borderId="58" xfId="2" applyFont="1" applyFill="1" applyBorder="1" applyAlignment="1" applyProtection="1">
      <alignment vertical="center" wrapText="1"/>
      <protection locked="0"/>
    </xf>
    <xf numFmtId="0" fontId="27" fillId="4" borderId="83" xfId="2" applyFont="1" applyFill="1" applyBorder="1" applyAlignment="1" applyProtection="1">
      <alignment horizontal="left" vertical="center" wrapText="1"/>
      <protection locked="0"/>
    </xf>
    <xf numFmtId="0" fontId="27" fillId="11" borderId="61" xfId="2" applyFont="1" applyFill="1" applyBorder="1" applyAlignment="1" applyProtection="1">
      <alignment vertical="center" wrapText="1"/>
      <protection locked="0"/>
    </xf>
    <xf numFmtId="38" fontId="27" fillId="4" borderId="59" xfId="1" applyFont="1" applyFill="1" applyBorder="1" applyAlignment="1" applyProtection="1">
      <alignment vertical="center"/>
      <protection locked="0"/>
    </xf>
    <xf numFmtId="38" fontId="27" fillId="0" borderId="28" xfId="1" applyFont="1" applyFill="1" applyBorder="1" applyAlignment="1" applyProtection="1">
      <alignment vertical="center"/>
    </xf>
    <xf numFmtId="38" fontId="27" fillId="0" borderId="6" xfId="1" applyFont="1" applyFill="1" applyBorder="1" applyAlignment="1" applyProtection="1">
      <alignment vertical="center"/>
    </xf>
    <xf numFmtId="38" fontId="27" fillId="0" borderId="59" xfId="1" applyFont="1" applyFill="1" applyBorder="1" applyAlignment="1" applyProtection="1">
      <alignment vertical="center"/>
    </xf>
    <xf numFmtId="38" fontId="27" fillId="0" borderId="68" xfId="1" applyFont="1" applyFill="1" applyBorder="1" applyAlignment="1" applyProtection="1">
      <alignment vertical="center"/>
    </xf>
    <xf numFmtId="38" fontId="27" fillId="0" borderId="66" xfId="1" applyFont="1" applyBorder="1" applyAlignment="1" applyProtection="1">
      <alignment vertical="center"/>
    </xf>
    <xf numFmtId="0" fontId="27" fillId="4" borderId="90" xfId="2" applyFont="1" applyFill="1" applyBorder="1" applyAlignment="1" applyProtection="1">
      <alignment horizontal="left" vertical="center" wrapText="1"/>
      <protection locked="0"/>
    </xf>
    <xf numFmtId="0" fontId="27" fillId="4" borderId="91" xfId="2" applyFont="1" applyFill="1" applyBorder="1" applyAlignment="1" applyProtection="1">
      <alignment horizontal="left" vertical="center" wrapText="1"/>
      <protection locked="0"/>
    </xf>
    <xf numFmtId="0" fontId="27" fillId="4" borderId="92" xfId="2" applyFont="1" applyFill="1" applyBorder="1" applyAlignment="1" applyProtection="1">
      <alignment horizontal="left" vertical="center" wrapText="1"/>
      <protection locked="0"/>
    </xf>
    <xf numFmtId="178" fontId="27" fillId="4" borderId="33" xfId="2" applyNumberFormat="1" applyFont="1" applyFill="1" applyBorder="1" applyAlignment="1" applyProtection="1">
      <alignment vertical="center" wrapText="1"/>
      <protection locked="0"/>
    </xf>
    <xf numFmtId="178" fontId="27" fillId="4" borderId="33" xfId="16" applyNumberFormat="1" applyFont="1" applyFill="1" applyBorder="1" applyAlignment="1" applyProtection="1">
      <alignment vertical="center" wrapText="1"/>
      <protection locked="0"/>
    </xf>
    <xf numFmtId="178" fontId="27" fillId="4" borderId="6" xfId="2" applyNumberFormat="1" applyFont="1" applyFill="1" applyBorder="1" applyAlignment="1" applyProtection="1">
      <alignment vertical="center" wrapText="1"/>
      <protection locked="0"/>
    </xf>
    <xf numFmtId="178" fontId="27" fillId="4" borderId="6" xfId="16" applyNumberFormat="1" applyFont="1" applyFill="1" applyBorder="1" applyAlignment="1" applyProtection="1">
      <alignment vertical="center" wrapText="1"/>
      <protection locked="0"/>
    </xf>
    <xf numFmtId="178" fontId="27" fillId="4" borderId="59" xfId="2" applyNumberFormat="1" applyFont="1" applyFill="1" applyBorder="1" applyAlignment="1" applyProtection="1">
      <alignment vertical="center" wrapText="1"/>
      <protection locked="0"/>
    </xf>
    <xf numFmtId="178" fontId="27" fillId="4" borderId="59" xfId="16" applyNumberFormat="1" applyFont="1" applyFill="1" applyBorder="1" applyAlignment="1" applyProtection="1">
      <alignment vertical="center" wrapText="1"/>
      <protection locked="0"/>
    </xf>
    <xf numFmtId="178" fontId="27" fillId="0" borderId="29" xfId="16" applyNumberFormat="1" applyFont="1" applyFill="1" applyBorder="1" applyAlignment="1" applyProtection="1">
      <alignment vertical="center" shrinkToFit="1"/>
    </xf>
    <xf numFmtId="178" fontId="27" fillId="0" borderId="60" xfId="16" applyNumberFormat="1" applyFont="1" applyFill="1" applyBorder="1" applyAlignment="1" applyProtection="1">
      <alignment vertical="center" shrinkToFit="1"/>
    </xf>
    <xf numFmtId="178" fontId="27" fillId="0" borderId="65" xfId="2" applyNumberFormat="1" applyFont="1" applyBorder="1" applyAlignment="1" applyProtection="1">
      <alignment horizontal="center" vertical="center" wrapText="1"/>
    </xf>
    <xf numFmtId="178" fontId="27" fillId="0" borderId="62" xfId="16" applyNumberFormat="1" applyFont="1" applyFill="1" applyBorder="1" applyAlignment="1" applyProtection="1">
      <alignment vertical="center" shrinkToFit="1"/>
    </xf>
    <xf numFmtId="12" fontId="27" fillId="0" borderId="65" xfId="2" applyNumberFormat="1" applyFont="1" applyBorder="1" applyAlignment="1" applyProtection="1">
      <alignment horizontal="center" vertical="center" shrinkToFit="1"/>
    </xf>
    <xf numFmtId="178" fontId="27" fillId="0" borderId="66" xfId="16" applyNumberFormat="1" applyFont="1" applyFill="1" applyBorder="1" applyAlignment="1" applyProtection="1">
      <alignment vertical="center" shrinkToFit="1"/>
    </xf>
    <xf numFmtId="178" fontId="27" fillId="4" borderId="4" xfId="2" applyNumberFormat="1" applyFont="1" applyFill="1" applyBorder="1" applyAlignment="1" applyProtection="1">
      <alignment vertical="center" wrapText="1"/>
      <protection locked="0"/>
    </xf>
    <xf numFmtId="178" fontId="27" fillId="4" borderId="34" xfId="2" applyNumberFormat="1" applyFont="1" applyFill="1" applyBorder="1" applyAlignment="1" applyProtection="1">
      <alignment vertical="center" wrapText="1"/>
      <protection locked="0"/>
    </xf>
    <xf numFmtId="178" fontId="27" fillId="0" borderId="51" xfId="16" applyNumberFormat="1" applyFont="1" applyFill="1" applyBorder="1" applyAlignment="1" applyProtection="1">
      <alignment vertical="center" shrinkToFit="1"/>
    </xf>
    <xf numFmtId="178" fontId="27" fillId="4" borderId="5" xfId="2" applyNumberFormat="1" applyFont="1" applyFill="1" applyBorder="1" applyAlignment="1" applyProtection="1">
      <alignment vertical="center" wrapText="1"/>
      <protection locked="0"/>
    </xf>
    <xf numFmtId="178" fontId="27" fillId="4" borderId="10" xfId="2" applyNumberFormat="1" applyFont="1" applyFill="1" applyBorder="1" applyAlignment="1" applyProtection="1">
      <alignment vertical="center" wrapText="1"/>
      <protection locked="0"/>
    </xf>
    <xf numFmtId="178" fontId="27" fillId="0" borderId="65" xfId="2" applyNumberFormat="1" applyFont="1" applyBorder="1" applyAlignment="1" applyProtection="1">
      <alignment horizontal="center" vertical="center"/>
    </xf>
    <xf numFmtId="178" fontId="27" fillId="0" borderId="26" xfId="16" applyNumberFormat="1" applyFont="1" applyFill="1" applyBorder="1" applyAlignment="1" applyProtection="1">
      <alignment vertical="center" shrinkToFit="1"/>
    </xf>
    <xf numFmtId="38" fontId="27" fillId="0" borderId="40" xfId="1" applyFont="1" applyFill="1" applyBorder="1" applyAlignment="1" applyProtection="1">
      <alignment vertical="center" wrapText="1"/>
    </xf>
    <xf numFmtId="38" fontId="27" fillId="0" borderId="26" xfId="1" applyFont="1" applyFill="1" applyBorder="1" applyAlignment="1" applyProtection="1">
      <alignment vertical="center" shrinkToFit="1"/>
    </xf>
    <xf numFmtId="12" fontId="27" fillId="0" borderId="65" xfId="1" applyNumberFormat="1" applyFont="1" applyBorder="1" applyAlignment="1" applyProtection="1">
      <alignment horizontal="center" vertical="center" shrinkToFit="1"/>
    </xf>
    <xf numFmtId="38" fontId="27" fillId="4" borderId="33" xfId="1" applyFont="1" applyFill="1" applyBorder="1" applyAlignment="1" applyProtection="1">
      <alignment horizontal="right" vertical="center"/>
      <protection locked="0"/>
    </xf>
    <xf numFmtId="0" fontId="44" fillId="10" borderId="19" xfId="2" applyFont="1" applyFill="1" applyBorder="1" applyAlignment="1">
      <alignment vertical="center" wrapText="1"/>
    </xf>
    <xf numFmtId="0" fontId="0" fillId="0" borderId="6" xfId="2" applyFont="1" applyFill="1" applyBorder="1" applyAlignment="1">
      <alignment horizontal="left" vertical="center" wrapText="1" shrinkToFit="1"/>
    </xf>
    <xf numFmtId="58" fontId="43" fillId="10" borderId="30" xfId="2" applyNumberFormat="1" applyFont="1" applyFill="1" applyBorder="1" applyAlignment="1">
      <alignment horizontal="center" vertical="center" shrinkToFit="1"/>
    </xf>
    <xf numFmtId="3" fontId="43" fillId="10" borderId="35" xfId="2" applyNumberFormat="1" applyFont="1" applyFill="1" applyBorder="1" applyAlignment="1">
      <alignment horizontal="center" vertical="center" shrinkToFit="1"/>
    </xf>
    <xf numFmtId="38" fontId="8" fillId="4" borderId="19" xfId="1" applyFont="1" applyFill="1" applyBorder="1" applyAlignment="1" applyProtection="1">
      <alignment horizontal="left" vertical="center" shrinkToFit="1"/>
      <protection locked="0"/>
    </xf>
    <xf numFmtId="58" fontId="0" fillId="0" borderId="0" xfId="0" applyNumberFormat="1">
      <alignment vertical="center"/>
    </xf>
    <xf numFmtId="0" fontId="30" fillId="0" borderId="0" xfId="10" applyFont="1" applyAlignment="1">
      <alignment horizontal="left" vertical="center" wrapText="1"/>
    </xf>
    <xf numFmtId="0" fontId="30" fillId="0" borderId="0" xfId="10" applyFont="1" applyAlignment="1">
      <alignment horizontal="left" vertical="center"/>
    </xf>
    <xf numFmtId="38" fontId="27" fillId="0" borderId="9" xfId="1" applyFont="1" applyFill="1" applyBorder="1" applyAlignment="1" applyProtection="1">
      <alignment vertical="center" shrinkToFit="1"/>
    </xf>
    <xf numFmtId="38" fontId="27" fillId="0" borderId="60" xfId="1" applyFont="1" applyFill="1" applyBorder="1" applyAlignment="1" applyProtection="1">
      <alignment vertical="center" shrinkToFit="1"/>
    </xf>
    <xf numFmtId="38" fontId="27" fillId="0" borderId="62" xfId="1" applyFont="1" applyFill="1" applyBorder="1" applyAlignment="1" applyProtection="1">
      <alignment vertical="center" shrinkToFit="1"/>
    </xf>
    <xf numFmtId="38" fontId="27" fillId="0" borderId="102" xfId="1" applyFont="1" applyFill="1" applyBorder="1" applyAlignment="1" applyProtection="1">
      <alignment vertical="center" shrinkToFit="1"/>
    </xf>
    <xf numFmtId="38" fontId="27" fillId="0" borderId="62" xfId="1" applyFont="1" applyFill="1" applyBorder="1" applyAlignment="1" applyProtection="1">
      <alignment vertical="center" shrinkToFit="1"/>
      <protection locked="0"/>
    </xf>
    <xf numFmtId="38" fontId="27" fillId="4" borderId="33" xfId="1" applyFont="1" applyFill="1" applyBorder="1" applyAlignment="1" applyProtection="1">
      <alignment vertical="center" shrinkToFit="1"/>
      <protection locked="0"/>
    </xf>
    <xf numFmtId="38" fontId="27" fillId="4" borderId="33" xfId="1" applyFont="1" applyFill="1" applyBorder="1" applyAlignment="1" applyProtection="1">
      <alignment vertical="center"/>
      <protection locked="0"/>
    </xf>
    <xf numFmtId="38" fontId="27" fillId="0" borderId="96" xfId="1" applyFont="1" applyBorder="1" applyAlignment="1">
      <alignment horizontal="right" vertical="center"/>
    </xf>
    <xf numFmtId="38" fontId="27" fillId="0" borderId="29" xfId="1" applyFont="1" applyBorder="1" applyAlignment="1">
      <alignment horizontal="right" vertical="center"/>
    </xf>
    <xf numFmtId="38" fontId="27" fillId="0" borderId="9" xfId="1" applyFont="1" applyBorder="1" applyAlignment="1">
      <alignment horizontal="right" vertical="center"/>
    </xf>
    <xf numFmtId="38" fontId="27" fillId="0" borderId="60" xfId="1" applyFont="1" applyBorder="1" applyAlignment="1">
      <alignment horizontal="right" vertical="center"/>
    </xf>
    <xf numFmtId="178" fontId="27" fillId="4" borderId="33" xfId="16" applyNumberFormat="1" applyFont="1" applyFill="1" applyBorder="1" applyAlignment="1" applyProtection="1">
      <alignment vertical="center" shrinkToFit="1"/>
      <protection locked="0"/>
    </xf>
    <xf numFmtId="178" fontId="27" fillId="4" borderId="4" xfId="16" applyNumberFormat="1" applyFont="1" applyFill="1" applyBorder="1" applyAlignment="1" applyProtection="1">
      <alignment vertical="center" shrinkToFit="1"/>
      <protection locked="0"/>
    </xf>
    <xf numFmtId="178" fontId="27" fillId="0" borderId="9" xfId="16" applyNumberFormat="1" applyFont="1" applyFill="1" applyBorder="1" applyAlignment="1" applyProtection="1">
      <alignment vertical="center" shrinkToFit="1"/>
    </xf>
    <xf numFmtId="178" fontId="27" fillId="0" borderId="102" xfId="16" applyNumberFormat="1" applyFont="1" applyFill="1" applyBorder="1" applyAlignment="1" applyProtection="1">
      <alignment vertical="center" shrinkToFit="1"/>
    </xf>
    <xf numFmtId="0" fontId="2" fillId="3" borderId="0" xfId="10" applyFill="1">
      <alignment vertical="center"/>
    </xf>
    <xf numFmtId="178" fontId="18" fillId="0" borderId="8" xfId="10" applyNumberFormat="1" applyFont="1" applyFill="1" applyBorder="1" applyAlignment="1">
      <alignment horizontal="right" vertical="center"/>
    </xf>
    <xf numFmtId="178" fontId="18" fillId="0" borderId="12" xfId="10" applyNumberFormat="1" applyFont="1" applyFill="1" applyBorder="1" applyAlignment="1">
      <alignment horizontal="left" vertical="center"/>
    </xf>
    <xf numFmtId="176" fontId="18" fillId="0" borderId="12" xfId="10" applyNumberFormat="1" applyFont="1" applyFill="1" applyBorder="1" applyAlignment="1">
      <alignment vertical="center"/>
    </xf>
    <xf numFmtId="176" fontId="18" fillId="0" borderId="8" xfId="10" applyNumberFormat="1" applyFont="1" applyFill="1" applyBorder="1" applyAlignment="1">
      <alignment horizontal="right" vertical="center"/>
    </xf>
    <xf numFmtId="176" fontId="18" fillId="0" borderId="12" xfId="10" applyNumberFormat="1" applyFont="1" applyFill="1" applyBorder="1" applyAlignment="1">
      <alignment horizontal="left" vertical="center"/>
    </xf>
    <xf numFmtId="38" fontId="18" fillId="0" borderId="52" xfId="1" applyFont="1" applyFill="1" applyBorder="1" applyAlignment="1">
      <alignment horizontal="center" vertical="center"/>
    </xf>
    <xf numFmtId="0" fontId="23" fillId="0" borderId="77" xfId="2" applyFont="1" applyBorder="1" applyAlignment="1">
      <alignment horizontal="center" vertical="center" wrapText="1"/>
    </xf>
    <xf numFmtId="0" fontId="23" fillId="0" borderId="78" xfId="2" applyFont="1" applyBorder="1" applyAlignment="1">
      <alignment horizontal="center" vertical="center" wrapText="1"/>
    </xf>
    <xf numFmtId="38" fontId="27" fillId="0" borderId="103" xfId="1" applyFont="1" applyFill="1" applyBorder="1" applyAlignment="1" applyProtection="1">
      <alignment vertical="center" shrinkToFit="1"/>
    </xf>
    <xf numFmtId="38" fontId="27" fillId="0" borderId="104" xfId="1" applyFont="1" applyFill="1" applyBorder="1" applyAlignment="1" applyProtection="1">
      <alignment vertical="center" shrinkToFit="1"/>
    </xf>
    <xf numFmtId="38" fontId="27" fillId="0" borderId="87" xfId="1" applyFont="1" applyFill="1" applyBorder="1" applyAlignment="1" applyProtection="1">
      <alignment vertical="center" shrinkToFit="1"/>
    </xf>
    <xf numFmtId="38" fontId="27" fillId="0" borderId="108" xfId="1" applyFont="1" applyFill="1" applyBorder="1" applyAlignment="1" applyProtection="1">
      <alignment vertical="center" shrinkToFit="1"/>
    </xf>
    <xf numFmtId="38" fontId="27" fillId="0" borderId="78" xfId="1" applyFont="1" applyFill="1" applyBorder="1" applyAlignment="1" applyProtection="1">
      <alignment vertical="center" shrinkToFit="1"/>
      <protection locked="0"/>
    </xf>
    <xf numFmtId="38" fontId="27" fillId="2" borderId="77" xfId="1" applyFont="1" applyFill="1" applyBorder="1" applyAlignment="1">
      <alignment horizontal="right" vertical="center"/>
    </xf>
    <xf numFmtId="38" fontId="27" fillId="2" borderId="104" xfId="1" applyFont="1" applyFill="1" applyBorder="1" applyAlignment="1">
      <alignment horizontal="right" vertical="center"/>
    </xf>
    <xf numFmtId="38" fontId="27" fillId="2" borderId="103" xfId="1" applyFont="1" applyFill="1" applyBorder="1" applyAlignment="1">
      <alignment horizontal="right" vertical="center"/>
    </xf>
    <xf numFmtId="38" fontId="27" fillId="2" borderId="87" xfId="1" applyFont="1" applyFill="1" applyBorder="1" applyAlignment="1">
      <alignment horizontal="right" vertical="center"/>
    </xf>
    <xf numFmtId="38" fontId="27" fillId="2" borderId="109" xfId="1" applyFont="1" applyFill="1" applyBorder="1" applyAlignment="1">
      <alignment horizontal="right" vertical="center"/>
    </xf>
    <xf numFmtId="38" fontId="27" fillId="2" borderId="110" xfId="1" applyFont="1" applyFill="1" applyBorder="1" applyAlignment="1">
      <alignment horizontal="right" vertical="center"/>
    </xf>
    <xf numFmtId="178" fontId="27" fillId="0" borderId="77" xfId="16" applyNumberFormat="1" applyFont="1" applyFill="1" applyBorder="1" applyAlignment="1" applyProtection="1">
      <alignment vertical="center" shrinkToFit="1"/>
    </xf>
    <xf numFmtId="178" fontId="27" fillId="0" borderId="104" xfId="16" applyNumberFormat="1" applyFont="1" applyFill="1" applyBorder="1" applyAlignment="1" applyProtection="1">
      <alignment vertical="center" shrinkToFit="1"/>
    </xf>
    <xf numFmtId="178" fontId="27" fillId="0" borderId="109" xfId="16" applyNumberFormat="1" applyFont="1" applyFill="1" applyBorder="1" applyAlignment="1" applyProtection="1">
      <alignment vertical="center" shrinkToFit="1"/>
    </xf>
    <xf numFmtId="178" fontId="27" fillId="0" borderId="78" xfId="16" applyNumberFormat="1" applyFont="1" applyFill="1" applyBorder="1" applyAlignment="1" applyProtection="1">
      <alignment vertical="center" shrinkToFit="1"/>
    </xf>
    <xf numFmtId="178" fontId="27" fillId="0" borderId="103" xfId="16" applyNumberFormat="1" applyFont="1" applyFill="1" applyBorder="1" applyAlignment="1" applyProtection="1">
      <alignment vertical="center" shrinkToFit="1"/>
    </xf>
    <xf numFmtId="178" fontId="27" fillId="0" borderId="87" xfId="16" applyNumberFormat="1" applyFont="1" applyFill="1" applyBorder="1" applyAlignment="1" applyProtection="1">
      <alignment vertical="center" shrinkToFit="1"/>
    </xf>
    <xf numFmtId="178" fontId="27" fillId="0" borderId="110" xfId="16" applyNumberFormat="1" applyFont="1" applyFill="1" applyBorder="1" applyAlignment="1" applyProtection="1">
      <alignment vertical="center" shrinkToFit="1"/>
    </xf>
    <xf numFmtId="38" fontId="27" fillId="0" borderId="0" xfId="16" applyFont="1" applyFill="1" applyBorder="1" applyAlignment="1">
      <alignment vertical="center" shrinkToFit="1"/>
    </xf>
    <xf numFmtId="38" fontId="27" fillId="0" borderId="46" xfId="16" applyFont="1" applyFill="1" applyBorder="1" applyAlignment="1">
      <alignment vertical="center" shrinkToFit="1"/>
    </xf>
    <xf numFmtId="38" fontId="27" fillId="0" borderId="44" xfId="16" applyFont="1" applyFill="1" applyBorder="1" applyAlignment="1">
      <alignment horizontal="center" vertical="center" wrapText="1" shrinkToFit="1"/>
    </xf>
    <xf numFmtId="38" fontId="27" fillId="0" borderId="99" xfId="16" applyFont="1" applyFill="1" applyBorder="1" applyAlignment="1">
      <alignment horizontal="center" vertical="center" wrapText="1" shrinkToFit="1"/>
    </xf>
    <xf numFmtId="38" fontId="27" fillId="9" borderId="101" xfId="16" applyFont="1" applyFill="1" applyBorder="1" applyAlignment="1">
      <alignment vertical="center" shrinkToFit="1"/>
    </xf>
    <xf numFmtId="178" fontId="18" fillId="0" borderId="12" xfId="10" applyNumberFormat="1" applyFont="1" applyFill="1" applyBorder="1" applyAlignment="1">
      <alignment vertical="center"/>
    </xf>
    <xf numFmtId="38" fontId="18" fillId="4" borderId="52" xfId="1" applyFont="1" applyFill="1" applyBorder="1" applyAlignment="1" applyProtection="1">
      <alignment horizontal="center" vertical="center"/>
      <protection locked="0"/>
    </xf>
    <xf numFmtId="38" fontId="27" fillId="2" borderId="112" xfId="1" applyFont="1" applyFill="1" applyBorder="1" applyAlignment="1">
      <alignment vertical="center"/>
    </xf>
    <xf numFmtId="38" fontId="27" fillId="11" borderId="111" xfId="1" applyFont="1" applyFill="1" applyBorder="1" applyAlignment="1" applyProtection="1">
      <alignment vertical="center"/>
      <protection locked="0"/>
    </xf>
    <xf numFmtId="0" fontId="0" fillId="0" borderId="41" xfId="2" applyFont="1" applyFill="1" applyBorder="1" applyAlignment="1">
      <alignment horizontal="center" vertical="center" textRotation="255"/>
    </xf>
    <xf numFmtId="0" fontId="0" fillId="0" borderId="36" xfId="2" applyFont="1" applyFill="1" applyBorder="1" applyAlignment="1">
      <alignment horizontal="center" vertical="center" textRotation="255"/>
    </xf>
    <xf numFmtId="0" fontId="0" fillId="0" borderId="37" xfId="0" applyBorder="1" applyAlignment="1">
      <alignment vertical="center"/>
    </xf>
    <xf numFmtId="0" fontId="7" fillId="10" borderId="2" xfId="2" applyFont="1" applyFill="1" applyBorder="1" applyAlignment="1">
      <alignment horizontal="left" vertical="center"/>
    </xf>
    <xf numFmtId="0" fontId="7" fillId="10" borderId="3" xfId="2" applyFont="1" applyFill="1" applyBorder="1" applyAlignment="1">
      <alignment horizontal="left" vertical="center"/>
    </xf>
    <xf numFmtId="0" fontId="22" fillId="0" borderId="0" xfId="2" applyFont="1" applyFill="1" applyAlignment="1">
      <alignment horizontal="center" vertical="center" shrinkToFit="1"/>
    </xf>
    <xf numFmtId="0" fontId="2" fillId="5" borderId="38" xfId="2" applyFont="1" applyFill="1" applyBorder="1" applyAlignment="1">
      <alignment horizontal="center" vertical="center"/>
    </xf>
    <xf numFmtId="0" fontId="2" fillId="5" borderId="39" xfId="2" applyFont="1" applyFill="1" applyBorder="1" applyAlignment="1">
      <alignment horizontal="center" vertical="center"/>
    </xf>
    <xf numFmtId="0" fontId="0" fillId="0" borderId="47" xfId="2" applyFont="1" applyFill="1" applyBorder="1" applyAlignment="1">
      <alignment horizontal="center" vertical="center" wrapText="1"/>
    </xf>
    <xf numFmtId="0" fontId="0" fillId="0" borderId="36" xfId="2" applyFont="1" applyFill="1" applyBorder="1" applyAlignment="1">
      <alignment horizontal="center" vertical="center" wrapText="1"/>
    </xf>
    <xf numFmtId="0" fontId="0" fillId="0" borderId="37" xfId="2" applyFont="1" applyFill="1" applyBorder="1" applyAlignment="1">
      <alignment horizontal="center" vertical="center" wrapText="1"/>
    </xf>
    <xf numFmtId="0" fontId="0" fillId="0" borderId="36" xfId="2" applyFont="1" applyFill="1" applyBorder="1" applyAlignment="1">
      <alignment horizontal="center" vertical="center" textRotation="255" wrapText="1"/>
    </xf>
    <xf numFmtId="0" fontId="2" fillId="0" borderId="36" xfId="2" applyFont="1" applyFill="1" applyBorder="1" applyAlignment="1">
      <alignment horizontal="center" vertical="center" textRotation="255" wrapText="1"/>
    </xf>
    <xf numFmtId="0" fontId="2" fillId="0" borderId="37" xfId="2" applyFont="1" applyFill="1" applyBorder="1" applyAlignment="1">
      <alignment horizontal="center" vertical="center" textRotation="255" wrapText="1"/>
    </xf>
    <xf numFmtId="0" fontId="0" fillId="0" borderId="41" xfId="2" applyFont="1" applyFill="1" applyBorder="1" applyAlignment="1">
      <alignment horizontal="center" vertical="center" textRotation="255" wrapText="1"/>
    </xf>
    <xf numFmtId="0" fontId="0" fillId="0" borderId="37" xfId="2" applyFont="1" applyFill="1" applyBorder="1" applyAlignment="1">
      <alignment horizontal="center" vertical="center" textRotation="255" wrapText="1"/>
    </xf>
    <xf numFmtId="0" fontId="18" fillId="0" borderId="8" xfId="10" applyFont="1" applyBorder="1" applyAlignment="1">
      <alignment horizontal="center" vertical="center"/>
    </xf>
    <xf numFmtId="0" fontId="18" fillId="0" borderId="52" xfId="10" applyFont="1" applyBorder="1" applyAlignment="1">
      <alignment horizontal="center" vertical="center"/>
    </xf>
    <xf numFmtId="0" fontId="18" fillId="0" borderId="12" xfId="10" applyFont="1" applyBorder="1" applyAlignment="1">
      <alignment horizontal="center" vertical="center"/>
    </xf>
    <xf numFmtId="0" fontId="18" fillId="0" borderId="51" xfId="10" applyFont="1" applyBorder="1" applyAlignment="1">
      <alignment horizontal="center" vertical="center"/>
    </xf>
    <xf numFmtId="0" fontId="18" fillId="0" borderId="1" xfId="10" applyFont="1" applyBorder="1" applyAlignment="1">
      <alignment horizontal="center" vertical="center"/>
    </xf>
    <xf numFmtId="0" fontId="18" fillId="0" borderId="11" xfId="10" applyFont="1" applyBorder="1" applyAlignment="1">
      <alignment horizontal="center" vertical="center"/>
    </xf>
    <xf numFmtId="0" fontId="18" fillId="0" borderId="8" xfId="10" applyFont="1" applyFill="1" applyBorder="1" applyAlignment="1" applyProtection="1">
      <alignment horizontal="center" vertical="center"/>
      <protection locked="0"/>
    </xf>
    <xf numFmtId="0" fontId="18" fillId="0" borderId="52" xfId="10" applyFont="1" applyFill="1" applyBorder="1" applyAlignment="1" applyProtection="1">
      <alignment horizontal="center" vertical="center"/>
      <protection locked="0"/>
    </xf>
    <xf numFmtId="0" fontId="18" fillId="0" borderId="12" xfId="10" applyFont="1" applyFill="1" applyBorder="1" applyAlignment="1" applyProtection="1">
      <alignment horizontal="center" vertical="center"/>
      <protection locked="0"/>
    </xf>
    <xf numFmtId="0" fontId="18" fillId="0" borderId="51" xfId="10" applyFont="1" applyFill="1" applyBorder="1" applyAlignment="1" applyProtection="1">
      <alignment horizontal="center" vertical="center"/>
      <protection locked="0"/>
    </xf>
    <xf numFmtId="0" fontId="18" fillId="0" borderId="1" xfId="10" applyFont="1" applyFill="1" applyBorder="1" applyAlignment="1" applyProtection="1">
      <alignment horizontal="center" vertical="center"/>
      <protection locked="0"/>
    </xf>
    <xf numFmtId="0" fontId="18" fillId="0" borderId="11" xfId="10" applyFont="1" applyFill="1" applyBorder="1" applyAlignment="1" applyProtection="1">
      <alignment horizontal="center" vertical="center"/>
      <protection locked="0"/>
    </xf>
    <xf numFmtId="38" fontId="18" fillId="0" borderId="51" xfId="1" applyFont="1" applyFill="1" applyBorder="1" applyAlignment="1">
      <alignment horizontal="center" vertical="center"/>
    </xf>
    <xf numFmtId="38" fontId="18" fillId="0" borderId="1" xfId="1" applyFont="1" applyFill="1" applyBorder="1" applyAlignment="1">
      <alignment horizontal="center" vertical="center"/>
    </xf>
    <xf numFmtId="38" fontId="18" fillId="0" borderId="11" xfId="1" applyFont="1" applyFill="1" applyBorder="1" applyAlignment="1">
      <alignment horizontal="center" vertical="center"/>
    </xf>
    <xf numFmtId="0" fontId="30" fillId="0" borderId="0" xfId="10" applyFont="1" applyAlignment="1">
      <alignment horizontal="left" vertical="center" wrapText="1"/>
    </xf>
    <xf numFmtId="0" fontId="30" fillId="0" borderId="0" xfId="10" applyFont="1" applyAlignment="1">
      <alignment horizontal="left" vertical="center"/>
    </xf>
    <xf numFmtId="0" fontId="18" fillId="0" borderId="6" xfId="10" applyFont="1" applyBorder="1" applyAlignment="1">
      <alignment horizontal="left" vertical="center"/>
    </xf>
    <xf numFmtId="176" fontId="18" fillId="0" borderId="6" xfId="10" applyNumberFormat="1" applyFont="1" applyFill="1" applyBorder="1" applyAlignment="1">
      <alignment horizontal="right" vertical="center"/>
    </xf>
    <xf numFmtId="0" fontId="18" fillId="0" borderId="6" xfId="10" applyFont="1" applyFill="1" applyBorder="1" applyAlignment="1" applyProtection="1">
      <alignment horizontal="center" vertical="center"/>
      <protection locked="0"/>
    </xf>
    <xf numFmtId="0" fontId="18" fillId="0" borderId="8" xfId="10" applyFont="1" applyBorder="1" applyAlignment="1">
      <alignment horizontal="center" vertical="center" wrapText="1"/>
    </xf>
    <xf numFmtId="0" fontId="18" fillId="0" borderId="52" xfId="10" applyFont="1" applyBorder="1" applyAlignment="1">
      <alignment horizontal="center" vertical="center" wrapText="1"/>
    </xf>
    <xf numFmtId="0" fontId="18" fillId="0" borderId="12" xfId="10" applyFont="1" applyBorder="1" applyAlignment="1">
      <alignment horizontal="center" vertical="center" wrapText="1"/>
    </xf>
    <xf numFmtId="0" fontId="18" fillId="0" borderId="51" xfId="10" applyFont="1" applyBorder="1" applyAlignment="1">
      <alignment horizontal="center" vertical="center" wrapText="1"/>
    </xf>
    <xf numFmtId="0" fontId="18" fillId="0" borderId="1" xfId="10" applyFont="1" applyBorder="1" applyAlignment="1">
      <alignment horizontal="center" vertical="center" wrapText="1"/>
    </xf>
    <xf numFmtId="0" fontId="18" fillId="0" borderId="11" xfId="10" applyFont="1" applyBorder="1" applyAlignment="1">
      <alignment horizontal="center" vertical="center" wrapText="1"/>
    </xf>
    <xf numFmtId="0" fontId="39" fillId="0" borderId="8" xfId="10" applyFont="1" applyBorder="1" applyAlignment="1">
      <alignment horizontal="center" vertical="center" wrapText="1"/>
    </xf>
    <xf numFmtId="0" fontId="39" fillId="0" borderId="52" xfId="10" applyFont="1" applyBorder="1" applyAlignment="1">
      <alignment horizontal="center" vertical="center" wrapText="1"/>
    </xf>
    <xf numFmtId="0" fontId="39" fillId="0" borderId="12" xfId="10" applyFont="1" applyBorder="1" applyAlignment="1">
      <alignment horizontal="center" vertical="center" wrapText="1"/>
    </xf>
    <xf numFmtId="0" fontId="39" fillId="0" borderId="51" xfId="10" applyFont="1" applyBorder="1" applyAlignment="1">
      <alignment horizontal="center" vertical="center" wrapText="1"/>
    </xf>
    <xf numFmtId="0" fontId="39" fillId="0" borderId="1" xfId="10" applyFont="1" applyBorder="1" applyAlignment="1">
      <alignment horizontal="center" vertical="center" wrapText="1"/>
    </xf>
    <xf numFmtId="0" fontId="39" fillId="0" borderId="11" xfId="10" applyFont="1" applyBorder="1" applyAlignment="1">
      <alignment horizontal="center" vertical="center" wrapText="1"/>
    </xf>
    <xf numFmtId="0" fontId="18" fillId="0" borderId="6" xfId="10" applyFont="1" applyBorder="1" applyAlignment="1">
      <alignment horizontal="center" vertical="center"/>
    </xf>
    <xf numFmtId="178" fontId="18" fillId="0" borderId="6" xfId="10" applyNumberFormat="1" applyFont="1" applyFill="1" applyBorder="1" applyAlignment="1">
      <alignment horizontal="right" vertical="center"/>
    </xf>
    <xf numFmtId="0" fontId="19" fillId="0" borderId="8" xfId="10" applyFont="1" applyFill="1" applyBorder="1" applyAlignment="1" applyProtection="1">
      <alignment horizontal="center" vertical="center" wrapText="1"/>
      <protection locked="0"/>
    </xf>
    <xf numFmtId="0" fontId="19" fillId="0" borderId="52" xfId="10" applyFont="1" applyFill="1" applyBorder="1" applyAlignment="1" applyProtection="1">
      <alignment horizontal="center" vertical="center" wrapText="1"/>
      <protection locked="0"/>
    </xf>
    <xf numFmtId="0" fontId="19" fillId="0" borderId="12" xfId="10" applyFont="1" applyFill="1" applyBorder="1" applyAlignment="1" applyProtection="1">
      <alignment horizontal="center" vertical="center" wrapText="1"/>
      <protection locked="0"/>
    </xf>
    <xf numFmtId="0" fontId="19" fillId="0" borderId="51" xfId="10" applyFont="1" applyFill="1" applyBorder="1" applyAlignment="1" applyProtection="1">
      <alignment horizontal="center" vertical="center" wrapText="1"/>
      <protection locked="0"/>
    </xf>
    <xf numFmtId="0" fontId="19" fillId="0" borderId="1" xfId="10" applyFont="1" applyFill="1" applyBorder="1" applyAlignment="1" applyProtection="1">
      <alignment horizontal="center" vertical="center" wrapText="1"/>
      <protection locked="0"/>
    </xf>
    <xf numFmtId="0" fontId="19" fillId="0" borderId="11" xfId="10" applyFont="1" applyFill="1" applyBorder="1" applyAlignment="1" applyProtection="1">
      <alignment horizontal="center" vertical="center" wrapText="1"/>
      <protection locked="0"/>
    </xf>
    <xf numFmtId="38" fontId="18" fillId="0" borderId="7" xfId="1" applyFont="1" applyFill="1" applyBorder="1" applyAlignment="1">
      <alignment horizontal="center" vertical="center"/>
    </xf>
    <xf numFmtId="38" fontId="18" fillId="0" borderId="0" xfId="1" applyFont="1" applyFill="1" applyBorder="1" applyAlignment="1">
      <alignment horizontal="center" vertical="center"/>
    </xf>
    <xf numFmtId="38" fontId="18" fillId="0" borderId="5" xfId="1" applyFont="1" applyFill="1" applyBorder="1" applyAlignment="1">
      <alignment horizontal="center" vertical="center"/>
    </xf>
    <xf numFmtId="0" fontId="38" fillId="0" borderId="0" xfId="9" applyFont="1" applyAlignment="1">
      <alignment horizontal="center"/>
    </xf>
    <xf numFmtId="0" fontId="14" fillId="0" borderId="0" xfId="10" applyFont="1" applyAlignment="1">
      <alignment horizontal="center" vertical="center" wrapText="1"/>
    </xf>
    <xf numFmtId="38" fontId="27" fillId="0" borderId="105" xfId="1" applyFont="1" applyFill="1" applyBorder="1" applyAlignment="1" applyProtection="1">
      <alignment horizontal="center" vertical="center" shrinkToFit="1"/>
    </xf>
    <xf numFmtId="38" fontId="27" fillId="0" borderId="106" xfId="1" applyFont="1" applyFill="1" applyBorder="1" applyAlignment="1" applyProtection="1">
      <alignment horizontal="center" vertical="center" shrinkToFit="1"/>
    </xf>
    <xf numFmtId="38" fontId="27" fillId="0" borderId="107" xfId="1" applyFont="1" applyFill="1" applyBorder="1" applyAlignment="1" applyProtection="1">
      <alignment horizontal="center" vertical="center" shrinkToFit="1"/>
    </xf>
    <xf numFmtId="0" fontId="27" fillId="0" borderId="1" xfId="10" applyFont="1" applyBorder="1" applyAlignment="1">
      <alignment horizontal="center" vertical="center"/>
    </xf>
    <xf numFmtId="0" fontId="27" fillId="0" borderId="13" xfId="10" applyFont="1" applyBorder="1" applyAlignment="1">
      <alignment horizontal="center" vertical="center"/>
    </xf>
    <xf numFmtId="0" fontId="27" fillId="0" borderId="36" xfId="2" applyFont="1" applyBorder="1" applyAlignment="1">
      <alignment horizontal="center" vertical="center" shrinkToFit="1"/>
    </xf>
    <xf numFmtId="0" fontId="27" fillId="0" borderId="70" xfId="2" applyFont="1" applyBorder="1" applyAlignment="1">
      <alignment horizontal="center" vertical="center" shrinkToFit="1"/>
    </xf>
    <xf numFmtId="0" fontId="27" fillId="0" borderId="71" xfId="2" applyFont="1" applyBorder="1" applyAlignment="1">
      <alignment horizontal="center" vertical="center" wrapText="1"/>
    </xf>
    <xf numFmtId="0" fontId="27" fillId="0" borderId="72" xfId="2" applyFont="1" applyBorder="1" applyAlignment="1">
      <alignment horizontal="center" vertical="center" wrapText="1"/>
    </xf>
    <xf numFmtId="0" fontId="27" fillId="0" borderId="73" xfId="2" applyFont="1" applyBorder="1" applyAlignment="1">
      <alignment horizontal="center" vertical="center" wrapText="1"/>
    </xf>
    <xf numFmtId="0" fontId="27" fillId="0" borderId="76" xfId="2" applyFont="1" applyBorder="1" applyAlignment="1">
      <alignment horizontal="center" vertical="center"/>
    </xf>
    <xf numFmtId="0" fontId="27" fillId="0" borderId="63" xfId="2" applyFont="1" applyBorder="1" applyAlignment="1">
      <alignment horizontal="center" vertical="center"/>
    </xf>
    <xf numFmtId="0" fontId="27" fillId="0" borderId="64" xfId="2" applyFont="1" applyBorder="1" applyAlignment="1">
      <alignment horizontal="center" vertical="center"/>
    </xf>
    <xf numFmtId="0" fontId="2" fillId="3" borderId="0" xfId="10" applyFill="1">
      <alignment vertical="center"/>
    </xf>
    <xf numFmtId="0" fontId="55" fillId="3" borderId="0" xfId="10" applyFont="1" applyFill="1" applyAlignment="1">
      <alignment horizontal="center" vertical="center"/>
    </xf>
    <xf numFmtId="0" fontId="55" fillId="0" borderId="0" xfId="10" applyFont="1" applyAlignment="1">
      <alignment horizontal="center" vertical="center"/>
    </xf>
    <xf numFmtId="0" fontId="55" fillId="0" borderId="0" xfId="10" applyFont="1">
      <alignment vertical="center"/>
    </xf>
    <xf numFmtId="0" fontId="32" fillId="3" borderId="0" xfId="10" applyFont="1" applyFill="1" applyAlignment="1">
      <alignment horizontal="center" vertical="center"/>
    </xf>
    <xf numFmtId="0" fontId="27" fillId="0" borderId="41" xfId="2" applyFont="1" applyBorder="1" applyAlignment="1">
      <alignment horizontal="center" vertical="center" shrinkToFit="1"/>
    </xf>
    <xf numFmtId="0" fontId="27" fillId="0" borderId="37" xfId="2" applyFont="1" applyBorder="1" applyAlignment="1">
      <alignment horizontal="center" vertical="center" shrinkToFit="1"/>
    </xf>
    <xf numFmtId="0" fontId="27" fillId="0" borderId="62" xfId="2" applyFont="1" applyBorder="1" applyAlignment="1">
      <alignment horizontal="center" vertical="center" wrapText="1"/>
    </xf>
    <xf numFmtId="0" fontId="27" fillId="0" borderId="63" xfId="2" applyFont="1" applyBorder="1" applyAlignment="1">
      <alignment horizontal="center" vertical="center" wrapText="1"/>
    </xf>
    <xf numFmtId="0" fontId="27" fillId="0" borderId="64" xfId="2" applyFont="1" applyBorder="1" applyAlignment="1">
      <alignment horizontal="center" vertical="center" wrapText="1"/>
    </xf>
    <xf numFmtId="38" fontId="27" fillId="0" borderId="79" xfId="1" applyFont="1" applyBorder="1" applyAlignment="1">
      <alignment horizontal="right" vertical="center"/>
    </xf>
    <xf numFmtId="38" fontId="27" fillId="0" borderId="80" xfId="1" applyFont="1" applyBorder="1" applyAlignment="1">
      <alignment horizontal="right" vertical="center"/>
    </xf>
    <xf numFmtId="38" fontId="27" fillId="0" borderId="85" xfId="1" applyFont="1" applyBorder="1" applyAlignment="1">
      <alignment horizontal="right" vertical="center"/>
    </xf>
    <xf numFmtId="0" fontId="27" fillId="4" borderId="60" xfId="2" applyFont="1" applyFill="1" applyBorder="1" applyAlignment="1" applyProtection="1">
      <alignment horizontal="left" vertical="center" wrapText="1"/>
      <protection locked="0"/>
    </xf>
    <xf numFmtId="0" fontId="27" fillId="4" borderId="69" xfId="2" applyFont="1" applyFill="1" applyBorder="1" applyAlignment="1" applyProtection="1">
      <alignment horizontal="left" vertical="center" wrapText="1"/>
      <protection locked="0"/>
    </xf>
    <xf numFmtId="0" fontId="5" fillId="0" borderId="29" xfId="2" applyFont="1" applyBorder="1" applyAlignment="1">
      <alignment horizontal="center" vertical="top" wrapText="1"/>
    </xf>
    <xf numFmtId="0" fontId="5" fillId="0" borderId="26" xfId="2" applyFont="1" applyBorder="1" applyAlignment="1">
      <alignment horizontal="center" vertical="top" wrapText="1"/>
    </xf>
    <xf numFmtId="0" fontId="27" fillId="0" borderId="41" xfId="2" applyFont="1" applyBorder="1" applyAlignment="1">
      <alignment horizontal="center" vertical="center" wrapText="1"/>
    </xf>
    <xf numFmtId="0" fontId="27" fillId="0" borderId="36" xfId="2" applyFont="1" applyBorder="1" applyAlignment="1">
      <alignment horizontal="center" vertical="center" wrapText="1"/>
    </xf>
    <xf numFmtId="0" fontId="27" fillId="0" borderId="70" xfId="2" applyFont="1" applyBorder="1" applyAlignment="1">
      <alignment horizontal="center" vertical="center" wrapText="1"/>
    </xf>
    <xf numFmtId="0" fontId="56" fillId="0" borderId="0" xfId="10" applyFont="1" applyFill="1" applyAlignment="1">
      <alignment horizontal="center" vertical="center"/>
    </xf>
    <xf numFmtId="0" fontId="27" fillId="0" borderId="37" xfId="2" applyFont="1" applyBorder="1" applyAlignment="1">
      <alignment horizontal="center" vertical="center" wrapText="1"/>
    </xf>
    <xf numFmtId="0" fontId="27" fillId="4" borderId="44" xfId="2" applyFont="1" applyFill="1" applyBorder="1" applyAlignment="1" applyProtection="1">
      <alignment horizontal="left" vertical="center" wrapText="1"/>
      <protection locked="0"/>
    </xf>
    <xf numFmtId="0" fontId="27" fillId="4" borderId="27" xfId="2" applyFont="1" applyFill="1" applyBorder="1" applyAlignment="1" applyProtection="1">
      <alignment horizontal="left" vertical="center" wrapText="1"/>
      <protection locked="0"/>
    </xf>
    <xf numFmtId="0" fontId="27" fillId="4" borderId="9" xfId="2" applyFont="1" applyFill="1" applyBorder="1" applyAlignment="1" applyProtection="1">
      <alignment horizontal="left" vertical="center" wrapText="1"/>
      <protection locked="0"/>
    </xf>
    <xf numFmtId="0" fontId="27" fillId="4" borderId="10" xfId="2" applyFont="1" applyFill="1" applyBorder="1" applyAlignment="1" applyProtection="1">
      <alignment horizontal="left" vertical="center" wrapText="1"/>
      <protection locked="0"/>
    </xf>
    <xf numFmtId="0" fontId="5" fillId="0" borderId="33" xfId="2" applyFont="1" applyBorder="1" applyAlignment="1">
      <alignment horizontal="center" vertical="top" wrapText="1"/>
    </xf>
    <xf numFmtId="0" fontId="5" fillId="0" borderId="40" xfId="2" applyFont="1" applyBorder="1" applyAlignment="1">
      <alignment horizontal="center" vertical="top" wrapText="1"/>
    </xf>
    <xf numFmtId="0" fontId="5" fillId="0" borderId="26" xfId="2" applyFont="1" applyBorder="1" applyAlignment="1">
      <alignment horizontal="center" vertical="center" wrapText="1"/>
    </xf>
    <xf numFmtId="0" fontId="5" fillId="0" borderId="43" xfId="2" applyFont="1" applyBorder="1" applyAlignment="1">
      <alignment horizontal="center" vertical="center" wrapText="1"/>
    </xf>
    <xf numFmtId="0" fontId="5" fillId="3" borderId="52" xfId="10" applyFont="1" applyFill="1" applyBorder="1" applyAlignment="1">
      <alignment horizontal="right" vertical="center"/>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9"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7" xfId="2" applyFont="1" applyBorder="1" applyAlignment="1">
      <alignment horizontal="center" vertical="top" wrapText="1"/>
    </xf>
    <xf numFmtId="0" fontId="5" fillId="0" borderId="17" xfId="2" applyFont="1" applyBorder="1" applyAlignment="1">
      <alignment horizontal="center" vertical="top" wrapText="1"/>
    </xf>
    <xf numFmtId="0" fontId="5" fillId="0" borderId="77" xfId="2" applyFont="1" applyBorder="1" applyAlignment="1">
      <alignment horizontal="center" vertical="top" wrapText="1"/>
    </xf>
    <xf numFmtId="0" fontId="5" fillId="0" borderId="78" xfId="2" applyFont="1" applyBorder="1" applyAlignment="1">
      <alignment horizontal="center" vertical="top" wrapText="1"/>
    </xf>
    <xf numFmtId="0" fontId="2" fillId="3" borderId="0" xfId="10" applyFill="1" applyAlignment="1">
      <alignment horizontal="center" vertical="center"/>
    </xf>
    <xf numFmtId="0" fontId="23" fillId="0" borderId="36" xfId="2" applyFont="1" applyBorder="1" applyAlignment="1">
      <alignment horizontal="center" vertical="center" wrapText="1"/>
    </xf>
    <xf numFmtId="0" fontId="23" fillId="0" borderId="70" xfId="2" applyFont="1" applyBorder="1" applyAlignment="1">
      <alignment horizontal="center" vertical="center" wrapText="1"/>
    </xf>
    <xf numFmtId="0" fontId="27" fillId="0" borderId="93" xfId="2" applyFont="1" applyBorder="1" applyAlignment="1">
      <alignment horizontal="center" vertical="center" wrapText="1"/>
    </xf>
    <xf numFmtId="0" fontId="27" fillId="0" borderId="94" xfId="2" applyFont="1" applyBorder="1" applyAlignment="1">
      <alignment horizontal="center" vertical="center" wrapText="1"/>
    </xf>
    <xf numFmtId="0" fontId="27" fillId="0" borderId="76" xfId="2" applyFont="1" applyBorder="1" applyAlignment="1" applyProtection="1">
      <alignment horizontal="center" vertical="center"/>
    </xf>
    <xf numFmtId="0" fontId="27" fillId="0" borderId="63" xfId="2" applyFont="1" applyBorder="1" applyAlignment="1" applyProtection="1">
      <alignment horizontal="center" vertical="center"/>
    </xf>
    <xf numFmtId="0" fontId="27" fillId="0" borderId="64" xfId="2" applyFont="1" applyBorder="1" applyAlignment="1" applyProtection="1">
      <alignment horizontal="center" vertical="center"/>
    </xf>
    <xf numFmtId="178" fontId="27" fillId="0" borderId="79" xfId="16" applyNumberFormat="1" applyFont="1" applyFill="1" applyBorder="1" applyAlignment="1" applyProtection="1">
      <alignment horizontal="center" vertical="center" shrinkToFit="1"/>
    </xf>
    <xf numFmtId="178" fontId="27" fillId="0" borderId="80" xfId="16" applyNumberFormat="1" applyFont="1" applyFill="1" applyBorder="1" applyAlignment="1" applyProtection="1">
      <alignment horizontal="center" vertical="center" shrinkToFit="1"/>
    </xf>
    <xf numFmtId="178" fontId="27" fillId="0" borderId="85" xfId="16" applyNumberFormat="1" applyFont="1" applyFill="1" applyBorder="1" applyAlignment="1" applyProtection="1">
      <alignment horizontal="center" vertical="center" shrinkToFit="1"/>
    </xf>
    <xf numFmtId="0" fontId="48" fillId="3" borderId="0" xfId="10" applyFont="1" applyFill="1" applyAlignment="1">
      <alignment horizontal="center" vertical="center"/>
    </xf>
    <xf numFmtId="0" fontId="48" fillId="0" borderId="0" xfId="10" applyFont="1" applyAlignment="1">
      <alignment horizontal="center" vertical="center"/>
    </xf>
    <xf numFmtId="0" fontId="48" fillId="0" borderId="0" xfId="10" applyFont="1">
      <alignment vertical="center"/>
    </xf>
    <xf numFmtId="0" fontId="27" fillId="0" borderId="20" xfId="2" applyFont="1" applyBorder="1" applyAlignment="1">
      <alignment horizontal="center" vertical="center" wrapText="1" shrinkToFit="1"/>
    </xf>
    <xf numFmtId="0" fontId="27" fillId="0" borderId="15" xfId="2" applyFont="1" applyBorder="1" applyAlignment="1">
      <alignment horizontal="center" vertical="center" wrapText="1" shrinkToFit="1"/>
    </xf>
    <xf numFmtId="0" fontId="27" fillId="0" borderId="21" xfId="2" applyFont="1" applyBorder="1" applyAlignment="1">
      <alignment horizontal="center" vertical="center" wrapText="1" shrinkToFit="1"/>
    </xf>
    <xf numFmtId="0" fontId="27" fillId="0" borderId="62" xfId="2" applyFont="1" applyBorder="1" applyAlignment="1" applyProtection="1">
      <alignment horizontal="center" vertical="center" wrapText="1"/>
    </xf>
    <xf numFmtId="0" fontId="27" fillId="0" borderId="64" xfId="2" applyFont="1" applyBorder="1" applyAlignment="1" applyProtection="1">
      <alignment horizontal="center" vertical="center" wrapText="1"/>
    </xf>
    <xf numFmtId="0" fontId="23" fillId="0" borderId="41" xfId="2" applyFont="1" applyBorder="1" applyAlignment="1">
      <alignment horizontal="center" vertical="center" wrapText="1"/>
    </xf>
    <xf numFmtId="0" fontId="23" fillId="0" borderId="37" xfId="2" applyFont="1" applyBorder="1" applyAlignment="1">
      <alignment horizontal="center" vertical="center" wrapText="1"/>
    </xf>
    <xf numFmtId="0" fontId="27" fillId="3" borderId="0" xfId="10" applyFont="1" applyFill="1" applyAlignment="1">
      <alignment horizontal="right" vertical="center"/>
    </xf>
    <xf numFmtId="0" fontId="61" fillId="0" borderId="0" xfId="2" applyFont="1" applyAlignment="1">
      <alignment horizontal="left" vertical="center" wrapText="1" shrinkToFit="1"/>
    </xf>
    <xf numFmtId="38" fontId="27" fillId="0" borderId="0" xfId="16" applyFont="1" applyFill="1" applyBorder="1" applyAlignment="1" applyProtection="1">
      <alignment horizontal="center" vertical="center" shrinkToFit="1"/>
    </xf>
    <xf numFmtId="38" fontId="27" fillId="0" borderId="0" xfId="16" applyFont="1" applyFill="1" applyBorder="1" applyAlignment="1">
      <alignment horizontal="center" vertical="center" shrinkToFit="1"/>
    </xf>
    <xf numFmtId="0" fontId="27" fillId="3" borderId="0" xfId="10" applyFont="1" applyFill="1">
      <alignment vertical="center"/>
    </xf>
    <xf numFmtId="0" fontId="46" fillId="0" borderId="9" xfId="11" applyFont="1" applyFill="1" applyBorder="1" applyAlignment="1">
      <alignment horizontal="left" vertical="center" wrapText="1"/>
    </xf>
    <xf numFmtId="0" fontId="46" fillId="0" borderId="13" xfId="11" applyFont="1" applyFill="1" applyBorder="1" applyAlignment="1">
      <alignment horizontal="left" vertical="center" wrapText="1"/>
    </xf>
    <xf numFmtId="0" fontId="46" fillId="0" borderId="10" xfId="11" applyFont="1" applyFill="1" applyBorder="1" applyAlignment="1">
      <alignment horizontal="left" vertical="center" wrapText="1"/>
    </xf>
    <xf numFmtId="0" fontId="1" fillId="4" borderId="9" xfId="11" applyFill="1" applyBorder="1" applyAlignment="1" applyProtection="1">
      <alignment horizontal="left" vertical="top" wrapText="1"/>
      <protection locked="0"/>
    </xf>
    <xf numFmtId="0" fontId="1" fillId="4" borderId="13" xfId="11" applyFill="1" applyBorder="1" applyAlignment="1" applyProtection="1">
      <alignment horizontal="left" vertical="top" wrapText="1"/>
      <protection locked="0"/>
    </xf>
    <xf numFmtId="0" fontId="1" fillId="4" borderId="10" xfId="11" applyFill="1" applyBorder="1" applyAlignment="1" applyProtection="1">
      <alignment horizontal="left" vertical="top" wrapText="1"/>
      <protection locked="0"/>
    </xf>
    <xf numFmtId="0" fontId="46" fillId="0" borderId="7" xfId="11" applyFont="1" applyBorder="1" applyAlignment="1">
      <alignment horizontal="center" vertical="center" wrapText="1"/>
    </xf>
    <xf numFmtId="0" fontId="46" fillId="0" borderId="0" xfId="11" applyFont="1" applyBorder="1" applyAlignment="1">
      <alignment horizontal="center" vertical="center" wrapText="1"/>
    </xf>
    <xf numFmtId="0" fontId="46" fillId="0" borderId="5" xfId="11" applyFont="1" applyBorder="1" applyAlignment="1">
      <alignment horizontal="center" vertical="center" wrapText="1"/>
    </xf>
    <xf numFmtId="0" fontId="46" fillId="0" borderId="51" xfId="11" applyFont="1" applyBorder="1" applyAlignment="1">
      <alignment horizontal="center" vertical="center" wrapText="1"/>
    </xf>
    <xf numFmtId="0" fontId="46" fillId="0" borderId="1" xfId="11" applyFont="1" applyBorder="1" applyAlignment="1">
      <alignment horizontal="center" vertical="center" wrapText="1"/>
    </xf>
    <xf numFmtId="0" fontId="46" fillId="0" borderId="11" xfId="11" applyFont="1" applyBorder="1" applyAlignment="1">
      <alignment horizontal="center" vertical="center" wrapText="1"/>
    </xf>
    <xf numFmtId="0" fontId="1" fillId="4" borderId="7" xfId="11" applyFill="1" applyBorder="1" applyAlignment="1" applyProtection="1">
      <alignment horizontal="left" vertical="top" wrapText="1"/>
      <protection locked="0"/>
    </xf>
    <xf numFmtId="0" fontId="1" fillId="4" borderId="0" xfId="11" applyFill="1" applyBorder="1" applyAlignment="1" applyProtection="1">
      <alignment horizontal="left" vertical="top" wrapText="1"/>
      <protection locked="0"/>
    </xf>
    <xf numFmtId="0" fontId="1" fillId="4" borderId="5" xfId="11" applyFill="1" applyBorder="1" applyAlignment="1" applyProtection="1">
      <alignment horizontal="left" vertical="top" wrapText="1"/>
      <protection locked="0"/>
    </xf>
    <xf numFmtId="0" fontId="1" fillId="4" borderId="51" xfId="11" applyFill="1" applyBorder="1" applyAlignment="1" applyProtection="1">
      <alignment horizontal="left" vertical="top" wrapText="1"/>
      <protection locked="0"/>
    </xf>
    <xf numFmtId="0" fontId="1" fillId="4" borderId="1" xfId="11" applyFill="1" applyBorder="1" applyAlignment="1" applyProtection="1">
      <alignment horizontal="left" vertical="top" wrapText="1"/>
      <protection locked="0"/>
    </xf>
    <xf numFmtId="0" fontId="1" fillId="4" borderId="11" xfId="11" applyFill="1" applyBorder="1" applyAlignment="1" applyProtection="1">
      <alignment horizontal="left" vertical="top" wrapText="1"/>
      <protection locked="0"/>
    </xf>
    <xf numFmtId="0" fontId="46" fillId="0" borderId="8" xfId="11" applyFont="1" applyBorder="1" applyAlignment="1">
      <alignment horizontal="center" vertical="center" wrapText="1"/>
    </xf>
    <xf numFmtId="0" fontId="46" fillId="0" borderId="52" xfId="11" applyFont="1" applyBorder="1" applyAlignment="1">
      <alignment horizontal="center" vertical="center" wrapText="1"/>
    </xf>
    <xf numFmtId="0" fontId="46" fillId="0" borderId="12" xfId="11" applyFont="1" applyBorder="1" applyAlignment="1">
      <alignment horizontal="center" vertical="center" wrapText="1"/>
    </xf>
    <xf numFmtId="0" fontId="1" fillId="4" borderId="8" xfId="11" applyFill="1" applyBorder="1" applyAlignment="1" applyProtection="1">
      <alignment horizontal="left" vertical="top" wrapText="1"/>
      <protection locked="0"/>
    </xf>
    <xf numFmtId="0" fontId="1" fillId="4" borderId="52" xfId="11" applyFill="1" applyBorder="1" applyAlignment="1" applyProtection="1">
      <alignment horizontal="left" vertical="top" wrapText="1"/>
      <protection locked="0"/>
    </xf>
    <xf numFmtId="0" fontId="1" fillId="4" borderId="12" xfId="11" applyFill="1" applyBorder="1" applyAlignment="1" applyProtection="1">
      <alignment horizontal="left" vertical="top" wrapText="1"/>
      <protection locked="0"/>
    </xf>
    <xf numFmtId="0" fontId="1" fillId="0" borderId="6" xfId="11" applyBorder="1" applyAlignment="1">
      <alignment horizontal="center" vertical="center"/>
    </xf>
    <xf numFmtId="49" fontId="1" fillId="0" borderId="6" xfId="11" applyNumberFormat="1" applyFill="1" applyBorder="1" applyAlignment="1">
      <alignment horizontal="left" vertical="center"/>
    </xf>
    <xf numFmtId="0" fontId="1" fillId="0" borderId="6" xfId="11" applyNumberFormat="1" applyFill="1" applyBorder="1" applyAlignment="1">
      <alignment horizontal="left" vertical="center"/>
    </xf>
    <xf numFmtId="0" fontId="1" fillId="9" borderId="9" xfId="11" applyFill="1" applyBorder="1" applyAlignment="1">
      <alignment horizontal="left" vertical="center"/>
    </xf>
    <xf numFmtId="0" fontId="1" fillId="9" borderId="13" xfId="11" applyFill="1" applyBorder="1" applyAlignment="1">
      <alignment horizontal="left" vertical="center"/>
    </xf>
    <xf numFmtId="0" fontId="1" fillId="9" borderId="10" xfId="11" applyFill="1" applyBorder="1" applyAlignment="1">
      <alignment horizontal="left" vertical="center"/>
    </xf>
    <xf numFmtId="0" fontId="1" fillId="0" borderId="9" xfId="11" applyBorder="1" applyAlignment="1">
      <alignment horizontal="center" vertical="center" wrapText="1"/>
    </xf>
    <xf numFmtId="0" fontId="1" fillId="0" borderId="10" xfId="11" applyBorder="1" applyAlignment="1">
      <alignment horizontal="center" vertical="center" wrapText="1"/>
    </xf>
    <xf numFmtId="0" fontId="1" fillId="6" borderId="48" xfId="11" applyFill="1" applyBorder="1" applyAlignment="1">
      <alignment horizontal="left" vertical="center"/>
    </xf>
    <xf numFmtId="0" fontId="1" fillId="6" borderId="49" xfId="11" applyFill="1" applyBorder="1" applyAlignment="1">
      <alignment horizontal="left" vertical="center"/>
    </xf>
    <xf numFmtId="0" fontId="1" fillId="6" borderId="50" xfId="11" applyFill="1" applyBorder="1" applyAlignment="1">
      <alignment horizontal="left" vertical="center"/>
    </xf>
    <xf numFmtId="0" fontId="46" fillId="0" borderId="9" xfId="11" applyFont="1" applyFill="1" applyBorder="1" applyAlignment="1">
      <alignment horizontal="center" vertical="center"/>
    </xf>
    <xf numFmtId="0" fontId="46" fillId="0" borderId="13" xfId="11" applyFont="1" applyFill="1" applyBorder="1" applyAlignment="1">
      <alignment horizontal="center" vertical="center"/>
    </xf>
    <xf numFmtId="0" fontId="46" fillId="0" borderId="10" xfId="11" applyFont="1" applyFill="1" applyBorder="1" applyAlignment="1">
      <alignment horizontal="center" vertical="center"/>
    </xf>
    <xf numFmtId="0" fontId="1" fillId="0" borderId="9" xfId="11" applyFill="1" applyBorder="1" applyAlignment="1">
      <alignment horizontal="left" vertical="center"/>
    </xf>
    <xf numFmtId="0" fontId="1" fillId="0" borderId="13" xfId="11" applyFill="1" applyBorder="1" applyAlignment="1">
      <alignment horizontal="left" vertical="center"/>
    </xf>
    <xf numFmtId="0" fontId="1" fillId="0" borderId="13" xfId="11" applyFill="1" applyBorder="1" applyAlignment="1">
      <alignment horizontal="center" vertical="center"/>
    </xf>
    <xf numFmtId="0" fontId="1" fillId="4" borderId="13" xfId="11" applyFill="1" applyBorder="1" applyAlignment="1" applyProtection="1">
      <alignment horizontal="right" vertical="center"/>
      <protection locked="0"/>
    </xf>
    <xf numFmtId="0" fontId="1" fillId="0" borderId="6" xfId="11" applyBorder="1" applyAlignment="1">
      <alignment horizontal="center" vertical="center" wrapText="1"/>
    </xf>
    <xf numFmtId="0" fontId="1" fillId="6" borderId="13" xfId="11" applyFill="1" applyBorder="1" applyAlignment="1">
      <alignment horizontal="left" vertical="center"/>
    </xf>
    <xf numFmtId="0" fontId="1" fillId="6" borderId="10" xfId="11" applyFill="1" applyBorder="1" applyAlignment="1">
      <alignment horizontal="left" vertical="center"/>
    </xf>
    <xf numFmtId="0" fontId="1" fillId="6" borderId="9" xfId="11" applyFill="1" applyBorder="1" applyAlignment="1">
      <alignment horizontal="center" vertical="center"/>
    </xf>
    <xf numFmtId="0" fontId="1" fillId="6" borderId="13" xfId="11" applyFill="1" applyBorder="1" applyAlignment="1">
      <alignment horizontal="center" vertical="center"/>
    </xf>
    <xf numFmtId="0" fontId="1" fillId="6" borderId="10" xfId="11" applyFill="1" applyBorder="1" applyAlignment="1">
      <alignment horizontal="center" vertical="center"/>
    </xf>
    <xf numFmtId="0" fontId="1" fillId="6" borderId="6" xfId="11" applyFill="1" applyBorder="1" applyAlignment="1">
      <alignment horizontal="left" vertical="center"/>
    </xf>
    <xf numFmtId="0" fontId="40" fillId="0" borderId="0" xfId="11" applyFont="1" applyAlignment="1">
      <alignment horizontal="center" vertical="center" shrinkToFit="1"/>
    </xf>
    <xf numFmtId="0" fontId="41" fillId="0" borderId="0" xfId="11" applyFont="1" applyAlignment="1">
      <alignment horizontal="center" vertical="center"/>
    </xf>
    <xf numFmtId="177" fontId="1" fillId="0" borderId="9" xfId="11" applyNumberFormat="1" applyFill="1" applyBorder="1" applyAlignment="1">
      <alignment horizontal="left" vertical="center"/>
    </xf>
    <xf numFmtId="177" fontId="1" fillId="0" borderId="13" xfId="11" applyNumberFormat="1" applyFill="1" applyBorder="1" applyAlignment="1">
      <alignment horizontal="left" vertical="center"/>
    </xf>
    <xf numFmtId="177" fontId="1" fillId="0" borderId="10" xfId="11" applyNumberFormat="1" applyFill="1" applyBorder="1" applyAlignment="1">
      <alignment horizontal="left" vertical="center"/>
    </xf>
    <xf numFmtId="0" fontId="1" fillId="0" borderId="10" xfId="11" applyFill="1" applyBorder="1" applyAlignment="1">
      <alignment horizontal="left" vertical="center"/>
    </xf>
    <xf numFmtId="12" fontId="0" fillId="0" borderId="0" xfId="0" applyNumberFormat="1" applyFill="1" applyAlignment="1">
      <alignment vertical="center"/>
    </xf>
    <xf numFmtId="0" fontId="0" fillId="0" borderId="0" xfId="0" applyAlignment="1">
      <alignment vertical="center"/>
    </xf>
  </cellXfs>
  <cellStyles count="17">
    <cellStyle name="パーセント 2" xfId="4" xr:uid="{00000000-0005-0000-0000-000000000000}"/>
    <cellStyle name="ハイパーリンク" xfId="3" builtinId="8"/>
    <cellStyle name="桁区切り" xfId="1" builtinId="6"/>
    <cellStyle name="桁区切り 2" xfId="5" xr:uid="{00000000-0005-0000-0000-000003000000}"/>
    <cellStyle name="桁区切り 2 2" xfId="6" xr:uid="{00000000-0005-0000-0000-000004000000}"/>
    <cellStyle name="桁区切り 2 2 2" xfId="15" xr:uid="{479EEBA8-4B1E-4E4C-9DA6-6B61D063AEAA}"/>
    <cellStyle name="桁区切り 2 3" xfId="7" xr:uid="{00000000-0005-0000-0000-000005000000}"/>
    <cellStyle name="桁区切り 3" xfId="8" xr:uid="{00000000-0005-0000-0000-000006000000}"/>
    <cellStyle name="桁区切り 5" xfId="16" xr:uid="{D3E9FD83-74DC-47C2-889D-F2A3EAE3B703}"/>
    <cellStyle name="標準" xfId="0" builtinId="0"/>
    <cellStyle name="標準 2" xfId="2" xr:uid="{00000000-0005-0000-0000-000008000000}"/>
    <cellStyle name="標準 2 2" xfId="9" xr:uid="{00000000-0005-0000-0000-000009000000}"/>
    <cellStyle name="標準 2 3" xfId="14" xr:uid="{AD14A256-07E7-4153-B260-D14FD1E607FE}"/>
    <cellStyle name="標準 3" xfId="10" xr:uid="{00000000-0005-0000-0000-00000A000000}"/>
    <cellStyle name="標準 3 2" xfId="11" xr:uid="{00000000-0005-0000-0000-00000B000000}"/>
    <cellStyle name="標準 4" xfId="12" xr:uid="{00000000-0005-0000-0000-00000C000000}"/>
    <cellStyle name="未定義" xfId="13" xr:uid="{00000000-0005-0000-0000-00000D000000}"/>
  </cellStyles>
  <dxfs count="0"/>
  <tableStyles count="0" defaultTableStyle="TableStyleMedium2" defaultPivotStyle="PivotStyleLight16"/>
  <colors>
    <mruColors>
      <color rgb="FFFFFFCC"/>
      <color rgb="FFCCECFF"/>
      <color rgb="FF0000CC"/>
      <color rgb="FFFF5050"/>
      <color rgb="FFFFCCFF"/>
      <color rgb="FFFF00FF"/>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moji_u261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2136321</xdr:colOff>
      <xdr:row>0</xdr:row>
      <xdr:rowOff>162278</xdr:rowOff>
    </xdr:from>
    <xdr:to>
      <xdr:col>8</xdr:col>
      <xdr:colOff>952500</xdr:colOff>
      <xdr:row>0</xdr:row>
      <xdr:rowOff>2421859</xdr:rowOff>
    </xdr:to>
    <xdr:grpSp>
      <xdr:nvGrpSpPr>
        <xdr:cNvPr id="2" name="グループ化 1">
          <a:extLst>
            <a:ext uri="{FF2B5EF4-FFF2-40B4-BE49-F238E27FC236}">
              <a16:creationId xmlns:a16="http://schemas.microsoft.com/office/drawing/2014/main" id="{802D9CC0-EC9B-279F-7B3F-2DEC27592CC3}"/>
            </a:ext>
          </a:extLst>
        </xdr:cNvPr>
        <xdr:cNvGrpSpPr/>
      </xdr:nvGrpSpPr>
      <xdr:grpSpPr>
        <a:xfrm>
          <a:off x="11174938" y="162278"/>
          <a:ext cx="6827988" cy="2259581"/>
          <a:chOff x="11203626" y="159104"/>
          <a:chExt cx="6835361" cy="2271783"/>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105957" y="285749"/>
            <a:ext cx="5933030" cy="214513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accent3">
                    <a:lumMod val="60000"/>
                    <a:lumOff val="40000"/>
                  </a:schemeClr>
                </a:solidFill>
              </a:rPr>
              <a:t>実績報告基本情報（このシート）</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１．　 収支決算書</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２．    精算額調書</a:t>
            </a:r>
            <a:r>
              <a:rPr kumimoji="1" lang="en-US" altLang="ja-JP" sz="2000" b="1" baseline="0">
                <a:solidFill>
                  <a:schemeClr val="accent3">
                    <a:lumMod val="60000"/>
                    <a:lumOff val="40000"/>
                  </a:schemeClr>
                </a:solidFill>
              </a:rPr>
              <a:t> </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2-1</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2-3</a:t>
            </a:r>
            <a:r>
              <a:rPr kumimoji="1" lang="ja-JP" altLang="en-US" sz="2000" b="1" baseline="0">
                <a:solidFill>
                  <a:schemeClr val="accent3">
                    <a:lumMod val="60000"/>
                    <a:lumOff val="40000"/>
                  </a:schemeClr>
                </a:solidFill>
              </a:rPr>
              <a:t>で申請する区分のみ）</a:t>
            </a:r>
            <a:br>
              <a:rPr kumimoji="1" lang="en-US" altLang="ja-JP" sz="2000" baseline="0">
                <a:solidFill>
                  <a:schemeClr val="accent3">
                    <a:lumMod val="60000"/>
                    <a:lumOff val="40000"/>
                  </a:schemeClr>
                </a:solidFill>
              </a:rPr>
            </a:br>
            <a:r>
              <a:rPr kumimoji="1" lang="ja-JP" altLang="en-US" sz="2000" b="1" baseline="0">
                <a:solidFill>
                  <a:schemeClr val="accent3">
                    <a:lumMod val="60000"/>
                    <a:lumOff val="40000"/>
                  </a:schemeClr>
                </a:solidFill>
                <a:latin typeface="+mn-ea"/>
                <a:ea typeface="+mn-ea"/>
              </a:rPr>
              <a:t>３</a:t>
            </a:r>
            <a:r>
              <a:rPr kumimoji="1" lang="en-US" altLang="ja-JP" sz="2000" b="1" baseline="0">
                <a:solidFill>
                  <a:schemeClr val="accent3">
                    <a:lumMod val="60000"/>
                    <a:lumOff val="40000"/>
                  </a:schemeClr>
                </a:solidFill>
                <a:latin typeface="+mn-ea"/>
                <a:ea typeface="+mn-ea"/>
              </a:rPr>
              <a:t>.</a:t>
            </a:r>
            <a:r>
              <a:rPr kumimoji="1" lang="ja-JP" altLang="en-US" sz="2000" b="1" baseline="0">
                <a:solidFill>
                  <a:schemeClr val="accent3">
                    <a:lumMod val="60000"/>
                    <a:lumOff val="40000"/>
                  </a:schemeClr>
                </a:solidFill>
                <a:latin typeface="+mn-ea"/>
                <a:ea typeface="+mn-ea"/>
              </a:rPr>
              <a:t>　　</a:t>
            </a:r>
            <a:r>
              <a:rPr kumimoji="1" lang="ja-JP" altLang="en-US" sz="2000" b="1" baseline="0">
                <a:solidFill>
                  <a:schemeClr val="accent3">
                    <a:lumMod val="60000"/>
                    <a:lumOff val="40000"/>
                  </a:schemeClr>
                </a:solidFill>
              </a:rPr>
              <a:t>導入報告書</a:t>
            </a:r>
            <a:endParaRPr kumimoji="1" lang="en-US" altLang="ja-JP" sz="2000" b="1">
              <a:solidFill>
                <a:schemeClr val="accent3">
                  <a:lumMod val="60000"/>
                  <a:lumOff val="40000"/>
                </a:schemeClr>
              </a:solidFill>
            </a:endParaRPr>
          </a:p>
        </xdr:txBody>
      </xdr:sp>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rot="17369084" flipV="1">
            <a:off x="11206114" y="156616"/>
            <a:ext cx="1124718" cy="1129693"/>
          </a:xfrm>
          <a:prstGeom prst="rect">
            <a:avLst/>
          </a:prstGeom>
        </xdr:spPr>
      </xdr:pic>
    </xdr:grpSp>
    <xdr:clientData/>
  </xdr:twoCellAnchor>
  <xdr:twoCellAnchor>
    <xdr:from>
      <xdr:col>0</xdr:col>
      <xdr:colOff>85430</xdr:colOff>
      <xdr:row>0</xdr:row>
      <xdr:rowOff>273715</xdr:rowOff>
    </xdr:from>
    <xdr:to>
      <xdr:col>5</xdr:col>
      <xdr:colOff>2120900</xdr:colOff>
      <xdr:row>0</xdr:row>
      <xdr:rowOff>2197100</xdr:rowOff>
    </xdr:to>
    <xdr:grpSp>
      <xdr:nvGrpSpPr>
        <xdr:cNvPr id="6" name="グループ化 5">
          <a:extLst>
            <a:ext uri="{FF2B5EF4-FFF2-40B4-BE49-F238E27FC236}">
              <a16:creationId xmlns:a16="http://schemas.microsoft.com/office/drawing/2014/main" id="{A37DFB6C-D090-B1A4-03B9-D3957E636307}"/>
            </a:ext>
          </a:extLst>
        </xdr:cNvPr>
        <xdr:cNvGrpSpPr/>
      </xdr:nvGrpSpPr>
      <xdr:grpSpPr>
        <a:xfrm>
          <a:off x="85430" y="273715"/>
          <a:ext cx="11074087" cy="1923385"/>
          <a:chOff x="85430" y="273715"/>
          <a:chExt cx="11102775" cy="1923385"/>
        </a:xfrm>
      </xdr:grpSpPr>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5430" y="273715"/>
            <a:ext cx="11102775" cy="192338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色のセル</a:t>
            </a:r>
            <a:r>
              <a:rPr kumimoji="1" lang="ja-JP" altLang="en-US" sz="2400" b="1" u="sng">
                <a:solidFill>
                  <a:srgbClr val="FF0000"/>
                </a:solidFill>
                <a:latin typeface="ＭＳ ゴシック" panose="020B0609070205080204" pitchFamily="49" charset="-128"/>
                <a:ea typeface="ＭＳ ゴシック" panose="020B0609070205080204" pitchFamily="49" charset="-128"/>
              </a:rPr>
              <a:t>全て</a:t>
            </a:r>
            <a:r>
              <a:rPr kumimoji="1" lang="ja-JP" altLang="en-US" sz="2400" b="1" u="none">
                <a:solidFill>
                  <a:srgbClr val="FFFF00"/>
                </a:solidFill>
                <a:latin typeface="ＭＳ ゴシック" panose="020B0609070205080204" pitchFamily="49" charset="-128"/>
                <a:ea typeface="ＭＳ ゴシック" panose="020B0609070205080204" pitchFamily="49" charset="-128"/>
              </a:rPr>
              <a:t>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入力した情報が各シートに自動転記されるので、確認してください。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　各シートには複雑な計算式が入っているので、誤って計算式を削除した場合は、未入力の状態から再度入力いただくのが確実です。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ＭＳ ゴシック" panose="020B0609070205080204" pitchFamily="49" charset="-128"/>
                <a:ea typeface="ＭＳ ゴシック" panose="020B0609070205080204" pitchFamily="49" charset="-128"/>
              </a:rPr>
              <a:t>　　また、シートを追加したり削除したりしないでください。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24FCD178-0CC5-519E-58A1-6A795E1D2502}"/>
              </a:ext>
            </a:extLst>
          </xdr:cNvPr>
          <xdr:cNvSpPr/>
        </xdr:nvSpPr>
        <xdr:spPr>
          <a:xfrm>
            <a:off x="329099" y="619498"/>
            <a:ext cx="804124" cy="32982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165652</xdr:colOff>
      <xdr:row>0</xdr:row>
      <xdr:rowOff>173935</xdr:rowOff>
    </xdr:from>
    <xdr:to>
      <xdr:col>17</xdr:col>
      <xdr:colOff>60463</xdr:colOff>
      <xdr:row>8</xdr:row>
      <xdr:rowOff>275398</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6776002" y="173935"/>
          <a:ext cx="4009611" cy="1854063"/>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このシートの下段に入力欄があります。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11</xdr:col>
      <xdr:colOff>397566</xdr:colOff>
      <xdr:row>11</xdr:row>
      <xdr:rowOff>107674</xdr:rowOff>
    </xdr:from>
    <xdr:to>
      <xdr:col>15</xdr:col>
      <xdr:colOff>304800</xdr:colOff>
      <xdr:row>12</xdr:row>
      <xdr:rowOff>196493</xdr:rowOff>
    </xdr:to>
    <xdr:sp macro="" textlink="">
      <xdr:nvSpPr>
        <xdr:cNvPr id="4" name="吹き出し: 角を丸めた四角形 3">
          <a:extLst>
            <a:ext uri="{FF2B5EF4-FFF2-40B4-BE49-F238E27FC236}">
              <a16:creationId xmlns:a16="http://schemas.microsoft.com/office/drawing/2014/main" id="{00000000-0008-0000-0200-000004000000}"/>
            </a:ext>
          </a:extLst>
        </xdr:cNvPr>
        <xdr:cNvSpPr/>
      </xdr:nvSpPr>
      <xdr:spPr>
        <a:xfrm>
          <a:off x="6512616" y="2914374"/>
          <a:ext cx="2421834" cy="406319"/>
        </a:xfrm>
        <a:prstGeom prst="wedgeRoundRectCallout">
          <a:avLst>
            <a:gd name="adj1" fmla="val -61133"/>
            <a:gd name="adj2" fmla="val -2878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n-lt"/>
              <a:ea typeface="+mn-ea"/>
              <a:cs typeface="+mn-cs"/>
            </a:rPr>
            <a:t>「摘要」欄は何も入力しないでください。</a:t>
          </a:r>
          <a:endParaRPr lang="ja-JP" altLang="ja-JP">
            <a:solidFill>
              <a:srgbClr val="FF0000"/>
            </a:solidFill>
            <a:effectLst/>
          </a:endParaRPr>
        </a:p>
      </xdr:txBody>
    </xdr:sp>
    <xdr:clientData/>
  </xdr:twoCellAnchor>
  <xdr:twoCellAnchor>
    <xdr:from>
      <xdr:col>11</xdr:col>
      <xdr:colOff>342900</xdr:colOff>
      <xdr:row>17</xdr:row>
      <xdr:rowOff>209550</xdr:rowOff>
    </xdr:from>
    <xdr:to>
      <xdr:col>19</xdr:col>
      <xdr:colOff>558800</xdr:colOff>
      <xdr:row>28</xdr:row>
      <xdr:rowOff>146050</xdr:rowOff>
    </xdr:to>
    <xdr:grpSp>
      <xdr:nvGrpSpPr>
        <xdr:cNvPr id="6" name="グループ化 5">
          <a:extLst>
            <a:ext uri="{FF2B5EF4-FFF2-40B4-BE49-F238E27FC236}">
              <a16:creationId xmlns:a16="http://schemas.microsoft.com/office/drawing/2014/main" id="{F042E1E5-1321-72B3-955D-F1379DF36D1B}"/>
            </a:ext>
          </a:extLst>
        </xdr:cNvPr>
        <xdr:cNvGrpSpPr/>
      </xdr:nvGrpSpPr>
      <xdr:grpSpPr>
        <a:xfrm>
          <a:off x="6449237" y="5333852"/>
          <a:ext cx="5236830" cy="3975396"/>
          <a:chOff x="6457950" y="5340350"/>
          <a:chExt cx="5245100" cy="3975100"/>
        </a:xfrm>
      </xdr:grpSpPr>
      <xdr:sp macro="" textlink="">
        <xdr:nvSpPr>
          <xdr:cNvPr id="2" name="吹き出し: 角を丸めた四角形 1">
            <a:extLst>
              <a:ext uri="{FF2B5EF4-FFF2-40B4-BE49-F238E27FC236}">
                <a16:creationId xmlns:a16="http://schemas.microsoft.com/office/drawing/2014/main" id="{85460B6B-463D-4208-818B-B4E1703B6888}"/>
              </a:ext>
            </a:extLst>
          </xdr:cNvPr>
          <xdr:cNvSpPr/>
        </xdr:nvSpPr>
        <xdr:spPr>
          <a:xfrm>
            <a:off x="6457950" y="5340350"/>
            <a:ext cx="5245100" cy="3975100"/>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交付申請書（最終版）の収支予算書の金額を、　　　色のセルに入力してください。</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交付申請書</a:t>
            </a:r>
            <a:r>
              <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rPr>
              <a:t>(</a:t>
            </a: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最終版</a:t>
            </a:r>
            <a:r>
              <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rPr>
              <a:t>)</a:t>
            </a: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は、電子申請システムにログイン→補助金申請→画面左の申請一覧→詳細→添付書類欄のプレビューよりご確認いただけます。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5" name="正方形/長方形 4">
            <a:extLst>
              <a:ext uri="{FF2B5EF4-FFF2-40B4-BE49-F238E27FC236}">
                <a16:creationId xmlns:a16="http://schemas.microsoft.com/office/drawing/2014/main" id="{D731D5A4-A41E-7737-46C3-9C8C410D94A8}"/>
              </a:ext>
            </a:extLst>
          </xdr:cNvPr>
          <xdr:cNvSpPr/>
        </xdr:nvSpPr>
        <xdr:spPr>
          <a:xfrm>
            <a:off x="8566150" y="6000750"/>
            <a:ext cx="806450" cy="3429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197485</xdr:colOff>
      <xdr:row>2</xdr:row>
      <xdr:rowOff>240665</xdr:rowOff>
    </xdr:from>
    <xdr:to>
      <xdr:col>2</xdr:col>
      <xdr:colOff>0</xdr:colOff>
      <xdr:row>4</xdr:row>
      <xdr:rowOff>309562</xdr:rowOff>
    </xdr:to>
    <xdr:sp macro="" textlink="">
      <xdr:nvSpPr>
        <xdr:cNvPr id="2" name="正方形/長方形 1">
          <a:extLst>
            <a:ext uri="{FF2B5EF4-FFF2-40B4-BE49-F238E27FC236}">
              <a16:creationId xmlns:a16="http://schemas.microsoft.com/office/drawing/2014/main" id="{0255A930-8FD1-489D-8394-E76A11DF4621}"/>
            </a:ext>
          </a:extLst>
        </xdr:cNvPr>
        <xdr:cNvSpPr/>
      </xdr:nvSpPr>
      <xdr:spPr>
        <a:xfrm>
          <a:off x="387985" y="494665"/>
          <a:ext cx="2361565" cy="86899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１</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146947</xdr:colOff>
      <xdr:row>21</xdr:row>
      <xdr:rowOff>952501</xdr:rowOff>
    </xdr:from>
    <xdr:to>
      <xdr:col>1</xdr:col>
      <xdr:colOff>2519211</xdr:colOff>
      <xdr:row>24</xdr:row>
      <xdr:rowOff>128978</xdr:rowOff>
    </xdr:to>
    <xdr:sp macro="" textlink="">
      <xdr:nvSpPr>
        <xdr:cNvPr id="10" name="吹き出し: 右矢印 9">
          <a:extLst>
            <a:ext uri="{FF2B5EF4-FFF2-40B4-BE49-F238E27FC236}">
              <a16:creationId xmlns:a16="http://schemas.microsoft.com/office/drawing/2014/main" id="{574418EF-AABB-3026-2DFF-DA628B9F1CD0}"/>
            </a:ext>
          </a:extLst>
        </xdr:cNvPr>
        <xdr:cNvSpPr/>
      </xdr:nvSpPr>
      <xdr:spPr>
        <a:xfrm>
          <a:off x="344636" y="16210473"/>
          <a:ext cx="2372264" cy="2249637"/>
        </a:xfrm>
        <a:prstGeom prst="rightArrow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付帯する</a:t>
          </a:r>
          <a:endParaRPr kumimoji="1" lang="en-US" altLang="ja-JP" sz="2000">
            <a:solidFill>
              <a:sysClr val="windowText" lastClr="000000"/>
            </a:solidFill>
          </a:endParaRPr>
        </a:p>
        <a:p>
          <a:pPr algn="l"/>
          <a:r>
            <a:rPr kumimoji="1" lang="ja-JP" altLang="en-US" sz="2000">
              <a:solidFill>
                <a:sysClr val="windowText" lastClr="000000"/>
              </a:solidFill>
            </a:rPr>
            <a:t>介護ロボットに対応する導入番号を入力してください。</a:t>
          </a:r>
        </a:p>
      </xdr:txBody>
    </xdr:sp>
    <xdr:clientData/>
  </xdr:twoCellAnchor>
  <xdr:twoCellAnchor>
    <xdr:from>
      <xdr:col>0</xdr:col>
      <xdr:colOff>0</xdr:colOff>
      <xdr:row>0</xdr:row>
      <xdr:rowOff>0</xdr:rowOff>
    </xdr:from>
    <xdr:to>
      <xdr:col>16</xdr:col>
      <xdr:colOff>0</xdr:colOff>
      <xdr:row>0</xdr:row>
      <xdr:rowOff>1428750</xdr:rowOff>
    </xdr:to>
    <xdr:sp macro="" textlink="">
      <xdr:nvSpPr>
        <xdr:cNvPr id="11" name="吹き出し: 角を丸めた四角形 10">
          <a:extLst>
            <a:ext uri="{FF2B5EF4-FFF2-40B4-BE49-F238E27FC236}">
              <a16:creationId xmlns:a16="http://schemas.microsoft.com/office/drawing/2014/main" id="{CBD30249-BCAF-4469-BAC3-5BB40B6198C1}"/>
            </a:ext>
          </a:extLst>
        </xdr:cNvPr>
        <xdr:cNvSpPr/>
      </xdr:nvSpPr>
      <xdr:spPr>
        <a:xfrm>
          <a:off x="0" y="0"/>
          <a:ext cx="34536944" cy="142875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145035</xdr:colOff>
      <xdr:row>0</xdr:row>
      <xdr:rowOff>749840</xdr:rowOff>
    </xdr:from>
    <xdr:to>
      <xdr:col>1</xdr:col>
      <xdr:colOff>1688423</xdr:colOff>
      <xdr:row>0</xdr:row>
      <xdr:rowOff>1225482</xdr:rowOff>
    </xdr:to>
    <xdr:sp macro="" textlink="">
      <xdr:nvSpPr>
        <xdr:cNvPr id="12" name="正方形/長方形 11">
          <a:extLst>
            <a:ext uri="{FF2B5EF4-FFF2-40B4-BE49-F238E27FC236}">
              <a16:creationId xmlns:a16="http://schemas.microsoft.com/office/drawing/2014/main" id="{C378CB55-BC53-612E-F668-7966425C5DDA}"/>
            </a:ext>
          </a:extLst>
        </xdr:cNvPr>
        <xdr:cNvSpPr/>
      </xdr:nvSpPr>
      <xdr:spPr>
        <a:xfrm>
          <a:off x="327429" y="749840"/>
          <a:ext cx="1543388" cy="4756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3641522</xdr:colOff>
      <xdr:row>0</xdr:row>
      <xdr:rowOff>773282</xdr:rowOff>
    </xdr:from>
    <xdr:to>
      <xdr:col>4</xdr:col>
      <xdr:colOff>249542</xdr:colOff>
      <xdr:row>0</xdr:row>
      <xdr:rowOff>1245749</xdr:rowOff>
    </xdr:to>
    <xdr:sp macro="" textlink="">
      <xdr:nvSpPr>
        <xdr:cNvPr id="13" name="正方形/長方形 12">
          <a:extLst>
            <a:ext uri="{FF2B5EF4-FFF2-40B4-BE49-F238E27FC236}">
              <a16:creationId xmlns:a16="http://schemas.microsoft.com/office/drawing/2014/main" id="{588AA13B-2457-4D25-9278-5F5DC5B3E2C8}"/>
            </a:ext>
          </a:extLst>
        </xdr:cNvPr>
        <xdr:cNvSpPr/>
      </xdr:nvSpPr>
      <xdr:spPr>
        <a:xfrm>
          <a:off x="8485086" y="773282"/>
          <a:ext cx="1552913" cy="4724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1661809</xdr:colOff>
      <xdr:row>4</xdr:row>
      <xdr:rowOff>440972</xdr:rowOff>
    </xdr:from>
    <xdr:to>
      <xdr:col>9</xdr:col>
      <xdr:colOff>81064</xdr:colOff>
      <xdr:row>8</xdr:row>
      <xdr:rowOff>324255</xdr:rowOff>
    </xdr:to>
    <xdr:sp macro="" textlink="">
      <xdr:nvSpPr>
        <xdr:cNvPr id="15" name="吹き出し: 下矢印 14">
          <a:extLst>
            <a:ext uri="{FF2B5EF4-FFF2-40B4-BE49-F238E27FC236}">
              <a16:creationId xmlns:a16="http://schemas.microsoft.com/office/drawing/2014/main" id="{F1E4D533-C75A-9B41-A744-CAFF88BB6E57}"/>
            </a:ext>
          </a:extLst>
        </xdr:cNvPr>
        <xdr:cNvSpPr/>
      </xdr:nvSpPr>
      <xdr:spPr>
        <a:xfrm>
          <a:off x="16778337" y="2945694"/>
          <a:ext cx="2017588" cy="1664811"/>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a:p>
          <a:pPr algn="l"/>
          <a:endParaRPr kumimoji="1" lang="en-US" altLang="ja-JP" sz="2000">
            <a:solidFill>
              <a:sysClr val="windowText" lastClr="000000"/>
            </a:solidFill>
          </a:endParaRPr>
        </a:p>
      </xdr:txBody>
    </xdr:sp>
    <xdr:clientData/>
  </xdr:twoCellAnchor>
  <xdr:twoCellAnchor>
    <xdr:from>
      <xdr:col>16</xdr:col>
      <xdr:colOff>0</xdr:colOff>
      <xdr:row>11</xdr:row>
      <xdr:rowOff>419326</xdr:rowOff>
    </xdr:from>
    <xdr:to>
      <xdr:col>18</xdr:col>
      <xdr:colOff>1887361</xdr:colOff>
      <xdr:row>12</xdr:row>
      <xdr:rowOff>917221</xdr:rowOff>
    </xdr:to>
    <xdr:sp macro="" textlink="">
      <xdr:nvSpPr>
        <xdr:cNvPr id="3" name="吹き出し: 左矢印 2">
          <a:extLst>
            <a:ext uri="{FF2B5EF4-FFF2-40B4-BE49-F238E27FC236}">
              <a16:creationId xmlns:a16="http://schemas.microsoft.com/office/drawing/2014/main" id="{C72F589F-366E-4F20-B3F4-B0855AED5B39}"/>
            </a:ext>
          </a:extLst>
        </xdr:cNvPr>
        <xdr:cNvSpPr/>
      </xdr:nvSpPr>
      <xdr:spPr>
        <a:xfrm>
          <a:off x="30991528" y="6540020"/>
          <a:ext cx="3968750" cy="1520951"/>
        </a:xfrm>
        <a:prstGeom prst="leftArrowCallout">
          <a:avLst>
            <a:gd name="adj1" fmla="val 34581"/>
            <a:gd name="adj2" fmla="val 40572"/>
            <a:gd name="adj3" fmla="val 35778"/>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主たる機器＋付帯する経費を、主たる機器の上限額の範囲内に収めた金額が表示されます。</a:t>
          </a:r>
          <a:endParaRPr kumimoji="1" lang="en-US" altLang="ja-JP" sz="2000">
            <a:solidFill>
              <a:sysClr val="windowText" lastClr="000000"/>
            </a:solidFill>
          </a:endParaRPr>
        </a:p>
      </xdr:txBody>
    </xdr:sp>
    <xdr:clientData/>
  </xdr:twoCellAnchor>
  <xdr:twoCellAnchor>
    <xdr:from>
      <xdr:col>9</xdr:col>
      <xdr:colOff>1199444</xdr:colOff>
      <xdr:row>4</xdr:row>
      <xdr:rowOff>176390</xdr:rowOff>
    </xdr:from>
    <xdr:to>
      <xdr:col>10</xdr:col>
      <xdr:colOff>1597893</xdr:colOff>
      <xdr:row>8</xdr:row>
      <xdr:rowOff>332888</xdr:rowOff>
    </xdr:to>
    <xdr:sp macro="" textlink="">
      <xdr:nvSpPr>
        <xdr:cNvPr id="4" name="吹き出し: 下矢印 3">
          <a:extLst>
            <a:ext uri="{FF2B5EF4-FFF2-40B4-BE49-F238E27FC236}">
              <a16:creationId xmlns:a16="http://schemas.microsoft.com/office/drawing/2014/main" id="{9082096D-2AD4-4BE2-ADCE-CD2390936231}"/>
            </a:ext>
          </a:extLst>
        </xdr:cNvPr>
        <xdr:cNvSpPr/>
      </xdr:nvSpPr>
      <xdr:spPr>
        <a:xfrm>
          <a:off x="19914305" y="2681112"/>
          <a:ext cx="2197616" cy="1938026"/>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141721</xdr:colOff>
      <xdr:row>1</xdr:row>
      <xdr:rowOff>363681</xdr:rowOff>
    </xdr:from>
    <xdr:to>
      <xdr:col>2</xdr:col>
      <xdr:colOff>489857</xdr:colOff>
      <xdr:row>3</xdr:row>
      <xdr:rowOff>326571</xdr:rowOff>
    </xdr:to>
    <xdr:sp macro="" textlink="">
      <xdr:nvSpPr>
        <xdr:cNvPr id="2" name="正方形/長方形 1">
          <a:extLst>
            <a:ext uri="{FF2B5EF4-FFF2-40B4-BE49-F238E27FC236}">
              <a16:creationId xmlns:a16="http://schemas.microsoft.com/office/drawing/2014/main" id="{65C9D3DE-1E6A-44CE-9A90-73A3BD68104E}"/>
            </a:ext>
          </a:extLst>
        </xdr:cNvPr>
        <xdr:cNvSpPr/>
      </xdr:nvSpPr>
      <xdr:spPr>
        <a:xfrm>
          <a:off x="468292" y="2105395"/>
          <a:ext cx="1817708" cy="806533"/>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000" b="0" u="sng">
              <a:solidFill>
                <a:schemeClr val="tx1"/>
              </a:solidFill>
              <a:latin typeface="ＭＳ ゴシック" panose="020B0609070205080204" pitchFamily="49" charset="-128"/>
              <a:ea typeface="ＭＳ ゴシック" panose="020B0609070205080204" pitchFamily="49" charset="-128"/>
            </a:rPr>
            <a:t>—</a:t>
          </a:r>
          <a:r>
            <a:rPr kumimoji="1" lang="ja-JP" altLang="en-US" sz="2000" b="0" u="sng">
              <a:solidFill>
                <a:schemeClr val="tx1"/>
              </a:solidFill>
              <a:latin typeface="ＭＳ ゴシック" panose="020B0609070205080204" pitchFamily="49" charset="-128"/>
              <a:ea typeface="ＭＳ ゴシック" panose="020B0609070205080204" pitchFamily="49" charset="-128"/>
            </a:rPr>
            <a:t>２</a:t>
          </a:r>
          <a:endParaRPr kumimoji="1" lang="en-US" altLang="ja-JP" sz="20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1390650</xdr:colOff>
      <xdr:row>32</xdr:row>
      <xdr:rowOff>38100</xdr:rowOff>
    </xdr:from>
    <xdr:to>
      <xdr:col>13</xdr:col>
      <xdr:colOff>381000</xdr:colOff>
      <xdr:row>38</xdr:row>
      <xdr:rowOff>228600</xdr:rowOff>
    </xdr:to>
    <xdr:sp macro="" textlink="">
      <xdr:nvSpPr>
        <xdr:cNvPr id="3" name="吹き出し: 上矢印 2">
          <a:extLst>
            <a:ext uri="{FF2B5EF4-FFF2-40B4-BE49-F238E27FC236}">
              <a16:creationId xmlns:a16="http://schemas.microsoft.com/office/drawing/2014/main" id="{52DAC0ED-02D2-2512-4C61-2F833F451542}"/>
            </a:ext>
          </a:extLst>
        </xdr:cNvPr>
        <xdr:cNvSpPr/>
      </xdr:nvSpPr>
      <xdr:spPr>
        <a:xfrm>
          <a:off x="20193000" y="25565100"/>
          <a:ext cx="2647950" cy="2171700"/>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職員数による上限と、左記赤字の内容を確認の上、補助上限額を選択してください。</a:t>
          </a:r>
        </a:p>
      </xdr:txBody>
    </xdr:sp>
    <xdr:clientData/>
  </xdr:twoCellAnchor>
  <xdr:twoCellAnchor>
    <xdr:from>
      <xdr:col>6</xdr:col>
      <xdr:colOff>903112</xdr:colOff>
      <xdr:row>3</xdr:row>
      <xdr:rowOff>409223</xdr:rowOff>
    </xdr:from>
    <xdr:to>
      <xdr:col>8</xdr:col>
      <xdr:colOff>228747</xdr:colOff>
      <xdr:row>7</xdr:row>
      <xdr:rowOff>23212</xdr:rowOff>
    </xdr:to>
    <xdr:sp macro="" textlink="">
      <xdr:nvSpPr>
        <xdr:cNvPr id="8" name="吹き出し: 下矢印 7">
          <a:extLst>
            <a:ext uri="{FF2B5EF4-FFF2-40B4-BE49-F238E27FC236}">
              <a16:creationId xmlns:a16="http://schemas.microsoft.com/office/drawing/2014/main" id="{CE8F1751-8895-4C5C-81F2-29FDF9024E9D}"/>
            </a:ext>
          </a:extLst>
        </xdr:cNvPr>
        <xdr:cNvSpPr/>
      </xdr:nvSpPr>
      <xdr:spPr>
        <a:xfrm>
          <a:off x="12135556" y="2991556"/>
          <a:ext cx="2317191" cy="1518989"/>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xdr:txBody>
    </xdr:sp>
    <xdr:clientData/>
  </xdr:twoCellAnchor>
  <xdr:twoCellAnchor>
    <xdr:from>
      <xdr:col>0</xdr:col>
      <xdr:colOff>76200</xdr:colOff>
      <xdr:row>0</xdr:row>
      <xdr:rowOff>95250</xdr:rowOff>
    </xdr:from>
    <xdr:to>
      <xdr:col>14</xdr:col>
      <xdr:colOff>84667</xdr:colOff>
      <xdr:row>0</xdr:row>
      <xdr:rowOff>1657350</xdr:rowOff>
    </xdr:to>
    <xdr:sp macro="" textlink="">
      <xdr:nvSpPr>
        <xdr:cNvPr id="9" name="吹き出し: 角を丸めた四角形 8">
          <a:extLst>
            <a:ext uri="{FF2B5EF4-FFF2-40B4-BE49-F238E27FC236}">
              <a16:creationId xmlns:a16="http://schemas.microsoft.com/office/drawing/2014/main" id="{73B9DB90-09EA-4F45-943D-E38B638BAAA9}"/>
            </a:ext>
          </a:extLst>
        </xdr:cNvPr>
        <xdr:cNvSpPr/>
      </xdr:nvSpPr>
      <xdr:spPr>
        <a:xfrm>
          <a:off x="76200" y="95250"/>
          <a:ext cx="27355800" cy="156210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57150</xdr:colOff>
      <xdr:row>0</xdr:row>
      <xdr:rowOff>895350</xdr:rowOff>
    </xdr:from>
    <xdr:to>
      <xdr:col>1</xdr:col>
      <xdr:colOff>1200150</xdr:colOff>
      <xdr:row>0</xdr:row>
      <xdr:rowOff>1352550</xdr:rowOff>
    </xdr:to>
    <xdr:sp macro="" textlink="">
      <xdr:nvSpPr>
        <xdr:cNvPr id="10" name="正方形/長方形 9">
          <a:extLst>
            <a:ext uri="{FF2B5EF4-FFF2-40B4-BE49-F238E27FC236}">
              <a16:creationId xmlns:a16="http://schemas.microsoft.com/office/drawing/2014/main" id="{F44201BD-AB46-5F13-823F-8C69C007FDE8}"/>
            </a:ext>
          </a:extLst>
        </xdr:cNvPr>
        <xdr:cNvSpPr/>
      </xdr:nvSpPr>
      <xdr:spPr>
        <a:xfrm>
          <a:off x="400050" y="895350"/>
          <a:ext cx="11430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0</xdr:row>
      <xdr:rowOff>933450</xdr:rowOff>
    </xdr:from>
    <xdr:to>
      <xdr:col>3</xdr:col>
      <xdr:colOff>1276350</xdr:colOff>
      <xdr:row>0</xdr:row>
      <xdr:rowOff>1390650</xdr:rowOff>
    </xdr:to>
    <xdr:sp macro="" textlink="">
      <xdr:nvSpPr>
        <xdr:cNvPr id="11" name="正方形/長方形 10">
          <a:extLst>
            <a:ext uri="{FF2B5EF4-FFF2-40B4-BE49-F238E27FC236}">
              <a16:creationId xmlns:a16="http://schemas.microsoft.com/office/drawing/2014/main" id="{43741AE5-0278-4348-A72B-1A361F676175}"/>
            </a:ext>
          </a:extLst>
        </xdr:cNvPr>
        <xdr:cNvSpPr/>
      </xdr:nvSpPr>
      <xdr:spPr>
        <a:xfrm>
          <a:off x="6762750" y="933450"/>
          <a:ext cx="1143000" cy="45720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606811</xdr:colOff>
      <xdr:row>11</xdr:row>
      <xdr:rowOff>474859</xdr:rowOff>
    </xdr:from>
    <xdr:to>
      <xdr:col>17</xdr:col>
      <xdr:colOff>767621</xdr:colOff>
      <xdr:row>14</xdr:row>
      <xdr:rowOff>824236</xdr:rowOff>
    </xdr:to>
    <xdr:grpSp>
      <xdr:nvGrpSpPr>
        <xdr:cNvPr id="6" name="グループ化 5">
          <a:extLst>
            <a:ext uri="{FF2B5EF4-FFF2-40B4-BE49-F238E27FC236}">
              <a16:creationId xmlns:a16="http://schemas.microsoft.com/office/drawing/2014/main" id="{CD95024D-92AA-D32E-2CE0-EA8B606FF64A}"/>
            </a:ext>
          </a:extLst>
        </xdr:cNvPr>
        <xdr:cNvGrpSpPr/>
      </xdr:nvGrpSpPr>
      <xdr:grpSpPr>
        <a:xfrm>
          <a:off x="24785657" y="8094859"/>
          <a:ext cx="5875810" cy="2987069"/>
          <a:chOff x="28179922" y="10846525"/>
          <a:chExt cx="5918144" cy="3016377"/>
        </a:xfrm>
      </xdr:grpSpPr>
      <xdr:sp macro="" textlink="">
        <xdr:nvSpPr>
          <xdr:cNvPr id="5" name="四角形: 角を丸くする 4">
            <a:extLst>
              <a:ext uri="{FF2B5EF4-FFF2-40B4-BE49-F238E27FC236}">
                <a16:creationId xmlns:a16="http://schemas.microsoft.com/office/drawing/2014/main" id="{B4FE8237-0A08-D41B-F660-898074A353ED}"/>
              </a:ext>
            </a:extLst>
          </xdr:cNvPr>
          <xdr:cNvSpPr/>
        </xdr:nvSpPr>
        <xdr:spPr>
          <a:xfrm>
            <a:off x="28179922" y="10846525"/>
            <a:ext cx="5918144" cy="3016377"/>
          </a:xfrm>
          <a:prstGeom prst="roundRect">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b="1">
                <a:solidFill>
                  <a:sysClr val="windowText" lastClr="000000"/>
                </a:solidFill>
                <a:latin typeface="+mj-ea"/>
                <a:ea typeface="+mj-ea"/>
              </a:rPr>
              <a:t>補助上限額の選択も忘れずに行ってください。</a:t>
            </a:r>
            <a:endParaRPr kumimoji="1" lang="en-US" altLang="ja-JP" sz="4000" b="1">
              <a:solidFill>
                <a:sysClr val="windowText" lastClr="000000"/>
              </a:solidFill>
              <a:latin typeface="+mj-ea"/>
              <a:ea typeface="+mj-ea"/>
            </a:endParaRPr>
          </a:p>
          <a:p>
            <a:pPr algn="l"/>
            <a:endParaRPr kumimoji="1" lang="ja-JP" altLang="en-US" sz="4000">
              <a:solidFill>
                <a:sysClr val="windowText" lastClr="000000"/>
              </a:solidFill>
            </a:endParaRPr>
          </a:p>
        </xdr:txBody>
      </xdr:sp>
      <xdr:sp macro="" textlink="">
        <xdr:nvSpPr>
          <xdr:cNvPr id="33" name="矢印: 下 32">
            <a:extLst>
              <a:ext uri="{FF2B5EF4-FFF2-40B4-BE49-F238E27FC236}">
                <a16:creationId xmlns:a16="http://schemas.microsoft.com/office/drawing/2014/main" id="{85D520B1-166E-4D84-9306-5167096392EB}"/>
              </a:ext>
            </a:extLst>
          </xdr:cNvPr>
          <xdr:cNvSpPr/>
        </xdr:nvSpPr>
        <xdr:spPr>
          <a:xfrm>
            <a:off x="28738763" y="12590327"/>
            <a:ext cx="1117553" cy="1075553"/>
          </a:xfrm>
          <a:prstGeom prst="downArrow">
            <a:avLst/>
          </a:prstGeom>
          <a:solidFill>
            <a:srgbClr val="0070C0"/>
          </a:solidFill>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867455</xdr:colOff>
      <xdr:row>3</xdr:row>
      <xdr:rowOff>289152</xdr:rowOff>
    </xdr:from>
    <xdr:to>
      <xdr:col>10</xdr:col>
      <xdr:colOff>112889</xdr:colOff>
      <xdr:row>7</xdr:row>
      <xdr:rowOff>98565</xdr:rowOff>
    </xdr:to>
    <xdr:sp macro="" textlink="">
      <xdr:nvSpPr>
        <xdr:cNvPr id="4" name="吹き出し: 下矢印 3">
          <a:extLst>
            <a:ext uri="{FF2B5EF4-FFF2-40B4-BE49-F238E27FC236}">
              <a16:creationId xmlns:a16="http://schemas.microsoft.com/office/drawing/2014/main" id="{AAF2F951-3334-454F-BA5A-444E01033F94}"/>
            </a:ext>
          </a:extLst>
        </xdr:cNvPr>
        <xdr:cNvSpPr/>
      </xdr:nvSpPr>
      <xdr:spPr>
        <a:xfrm>
          <a:off x="15091455" y="2871485"/>
          <a:ext cx="2265212" cy="1714413"/>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194310</xdr:colOff>
      <xdr:row>1</xdr:row>
      <xdr:rowOff>243840</xdr:rowOff>
    </xdr:from>
    <xdr:to>
      <xdr:col>2</xdr:col>
      <xdr:colOff>0</xdr:colOff>
      <xdr:row>2</xdr:row>
      <xdr:rowOff>0</xdr:rowOff>
    </xdr:to>
    <xdr:sp macro="" textlink="">
      <xdr:nvSpPr>
        <xdr:cNvPr id="2" name="正方形/長方形 1">
          <a:extLst>
            <a:ext uri="{FF2B5EF4-FFF2-40B4-BE49-F238E27FC236}">
              <a16:creationId xmlns:a16="http://schemas.microsoft.com/office/drawing/2014/main" id="{1D3068AF-9FC5-4108-BEC0-7CEB28BFAF94}"/>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194310</xdr:colOff>
      <xdr:row>1</xdr:row>
      <xdr:rowOff>243840</xdr:rowOff>
    </xdr:from>
    <xdr:to>
      <xdr:col>2</xdr:col>
      <xdr:colOff>0</xdr:colOff>
      <xdr:row>2</xdr:row>
      <xdr:rowOff>0</xdr:rowOff>
    </xdr:to>
    <xdr:sp macro="" textlink="">
      <xdr:nvSpPr>
        <xdr:cNvPr id="3" name="正方形/長方形 2">
          <a:extLst>
            <a:ext uri="{FF2B5EF4-FFF2-40B4-BE49-F238E27FC236}">
              <a16:creationId xmlns:a16="http://schemas.microsoft.com/office/drawing/2014/main" id="{2001A0D9-47E3-4508-A84B-95234880047F}"/>
            </a:ext>
          </a:extLst>
        </xdr:cNvPr>
        <xdr:cNvSpPr/>
      </xdr:nvSpPr>
      <xdr:spPr>
        <a:xfrm>
          <a:off x="384810" y="497840"/>
          <a:ext cx="2364740" cy="55626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96859</xdr:colOff>
      <xdr:row>0</xdr:row>
      <xdr:rowOff>73778</xdr:rowOff>
    </xdr:from>
    <xdr:to>
      <xdr:col>15</xdr:col>
      <xdr:colOff>458643</xdr:colOff>
      <xdr:row>0</xdr:row>
      <xdr:rowOff>1847273</xdr:rowOff>
    </xdr:to>
    <xdr:sp macro="" textlink="">
      <xdr:nvSpPr>
        <xdr:cNvPr id="4" name="吹き出し: 角を丸めた四角形 3">
          <a:extLst>
            <a:ext uri="{FF2B5EF4-FFF2-40B4-BE49-F238E27FC236}">
              <a16:creationId xmlns:a16="http://schemas.microsoft.com/office/drawing/2014/main" id="{52326A40-FBEF-4E54-A9EF-71BE7E870BD2}"/>
            </a:ext>
          </a:extLst>
        </xdr:cNvPr>
        <xdr:cNvSpPr/>
      </xdr:nvSpPr>
      <xdr:spPr>
        <a:xfrm>
          <a:off x="96859" y="73778"/>
          <a:ext cx="27984284" cy="1773495"/>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144320</xdr:colOff>
      <xdr:row>0</xdr:row>
      <xdr:rowOff>978189</xdr:rowOff>
    </xdr:from>
    <xdr:to>
      <xdr:col>1</xdr:col>
      <xdr:colOff>1619540</xdr:colOff>
      <xdr:row>0</xdr:row>
      <xdr:rowOff>1449531</xdr:rowOff>
    </xdr:to>
    <xdr:sp macro="" textlink="">
      <xdr:nvSpPr>
        <xdr:cNvPr id="5" name="正方形/長方形 4">
          <a:extLst>
            <a:ext uri="{FF2B5EF4-FFF2-40B4-BE49-F238E27FC236}">
              <a16:creationId xmlns:a16="http://schemas.microsoft.com/office/drawing/2014/main" id="{359A8AA4-3D6D-0A11-A453-5D20FAC9496B}"/>
            </a:ext>
          </a:extLst>
        </xdr:cNvPr>
        <xdr:cNvSpPr/>
      </xdr:nvSpPr>
      <xdr:spPr>
        <a:xfrm>
          <a:off x="346365" y="978189"/>
          <a:ext cx="1475220" cy="4713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346363</xdr:colOff>
      <xdr:row>0</xdr:row>
      <xdr:rowOff>1010227</xdr:rowOff>
    </xdr:from>
    <xdr:to>
      <xdr:col>3</xdr:col>
      <xdr:colOff>1818408</xdr:colOff>
      <xdr:row>0</xdr:row>
      <xdr:rowOff>1478394</xdr:rowOff>
    </xdr:to>
    <xdr:sp macro="" textlink="">
      <xdr:nvSpPr>
        <xdr:cNvPr id="6" name="正方形/長方形 5">
          <a:extLst>
            <a:ext uri="{FF2B5EF4-FFF2-40B4-BE49-F238E27FC236}">
              <a16:creationId xmlns:a16="http://schemas.microsoft.com/office/drawing/2014/main" id="{C43A7DA1-69F8-43DE-B85C-B30570CAC51A}"/>
            </a:ext>
          </a:extLst>
        </xdr:cNvPr>
        <xdr:cNvSpPr/>
      </xdr:nvSpPr>
      <xdr:spPr>
        <a:xfrm>
          <a:off x="7677727" y="1010227"/>
          <a:ext cx="1472045" cy="4681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1693334</xdr:colOff>
      <xdr:row>5</xdr:row>
      <xdr:rowOff>81410</xdr:rowOff>
    </xdr:from>
    <xdr:to>
      <xdr:col>8</xdr:col>
      <xdr:colOff>105489</xdr:colOff>
      <xdr:row>8</xdr:row>
      <xdr:rowOff>494480</xdr:rowOff>
    </xdr:to>
    <xdr:sp macro="" textlink="">
      <xdr:nvSpPr>
        <xdr:cNvPr id="7" name="吹き出し: 下矢印 6">
          <a:extLst>
            <a:ext uri="{FF2B5EF4-FFF2-40B4-BE49-F238E27FC236}">
              <a16:creationId xmlns:a16="http://schemas.microsoft.com/office/drawing/2014/main" id="{12B51F88-9213-4E62-9017-313CD4DEFA94}"/>
            </a:ext>
          </a:extLst>
        </xdr:cNvPr>
        <xdr:cNvSpPr/>
      </xdr:nvSpPr>
      <xdr:spPr>
        <a:xfrm>
          <a:off x="14263078" y="3582051"/>
          <a:ext cx="1994206" cy="1683070"/>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p>
      </xdr:txBody>
    </xdr:sp>
    <xdr:clientData/>
  </xdr:twoCellAnchor>
  <xdr:twoCellAnchor>
    <xdr:from>
      <xdr:col>14</xdr:col>
      <xdr:colOff>0</xdr:colOff>
      <xdr:row>4</xdr:row>
      <xdr:rowOff>488462</xdr:rowOff>
    </xdr:from>
    <xdr:to>
      <xdr:col>15</xdr:col>
      <xdr:colOff>1742180</xdr:colOff>
      <xdr:row>6</xdr:row>
      <xdr:rowOff>322303</xdr:rowOff>
    </xdr:to>
    <xdr:sp macro="" textlink="">
      <xdr:nvSpPr>
        <xdr:cNvPr id="8" name="吹き出し: 左矢印 7">
          <a:extLst>
            <a:ext uri="{FF2B5EF4-FFF2-40B4-BE49-F238E27FC236}">
              <a16:creationId xmlns:a16="http://schemas.microsoft.com/office/drawing/2014/main" id="{09CC2724-1769-4E32-BF49-767E69F35C02}"/>
            </a:ext>
          </a:extLst>
        </xdr:cNvPr>
        <xdr:cNvSpPr/>
      </xdr:nvSpPr>
      <xdr:spPr>
        <a:xfrm>
          <a:off x="26865385" y="3468077"/>
          <a:ext cx="1905000" cy="875893"/>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xdr:col>
      <xdr:colOff>254000</xdr:colOff>
      <xdr:row>16</xdr:row>
      <xdr:rowOff>571500</xdr:rowOff>
    </xdr:from>
    <xdr:to>
      <xdr:col>1</xdr:col>
      <xdr:colOff>2303992</xdr:colOff>
      <xdr:row>17</xdr:row>
      <xdr:rowOff>828675</xdr:rowOff>
    </xdr:to>
    <xdr:sp macro="" textlink="">
      <xdr:nvSpPr>
        <xdr:cNvPr id="9" name="正方形/長方形 8">
          <a:extLst>
            <a:ext uri="{FF2B5EF4-FFF2-40B4-BE49-F238E27FC236}">
              <a16:creationId xmlns:a16="http://schemas.microsoft.com/office/drawing/2014/main" id="{C9B83A2D-1E4D-58FA-E093-DA195AFEF6F1}"/>
            </a:ext>
          </a:extLst>
        </xdr:cNvPr>
        <xdr:cNvSpPr/>
      </xdr:nvSpPr>
      <xdr:spPr>
        <a:xfrm>
          <a:off x="444500" y="13567833"/>
          <a:ext cx="2049992" cy="148484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介護ソフトを導入される場合は、こちらに入力してください。</a:t>
          </a:r>
        </a:p>
      </xdr:txBody>
    </xdr:sp>
    <xdr:clientData/>
  </xdr:twoCellAnchor>
  <xdr:twoCellAnchor>
    <xdr:from>
      <xdr:col>1</xdr:col>
      <xdr:colOff>190500</xdr:colOff>
      <xdr:row>25</xdr:row>
      <xdr:rowOff>211666</xdr:rowOff>
    </xdr:from>
    <xdr:to>
      <xdr:col>1</xdr:col>
      <xdr:colOff>2307167</xdr:colOff>
      <xdr:row>26</xdr:row>
      <xdr:rowOff>1079500</xdr:rowOff>
    </xdr:to>
    <xdr:sp macro="" textlink="">
      <xdr:nvSpPr>
        <xdr:cNvPr id="10" name="正方形/長方形 9">
          <a:extLst>
            <a:ext uri="{FF2B5EF4-FFF2-40B4-BE49-F238E27FC236}">
              <a16:creationId xmlns:a16="http://schemas.microsoft.com/office/drawing/2014/main" id="{F00025DB-F66B-8806-96EA-273AD3548A7A}"/>
            </a:ext>
          </a:extLst>
        </xdr:cNvPr>
        <xdr:cNvSpPr/>
      </xdr:nvSpPr>
      <xdr:spPr>
        <a:xfrm>
          <a:off x="381000" y="24256999"/>
          <a:ext cx="2116667" cy="2095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介護ソフトと連動する機器（見守り機器等）を導入される場合は、こちらに入力してください。</a:t>
          </a:r>
          <a:endParaRPr kumimoji="1" lang="en-US" altLang="ja-JP" sz="2000">
            <a:solidFill>
              <a:sysClr val="windowText" lastClr="000000"/>
            </a:solidFill>
          </a:endParaRPr>
        </a:p>
      </xdr:txBody>
    </xdr:sp>
    <xdr:clientData/>
  </xdr:twoCellAnchor>
  <xdr:twoCellAnchor>
    <xdr:from>
      <xdr:col>8</xdr:col>
      <xdr:colOff>1204871</xdr:colOff>
      <xdr:row>5</xdr:row>
      <xdr:rowOff>98596</xdr:rowOff>
    </xdr:from>
    <xdr:to>
      <xdr:col>9</xdr:col>
      <xdr:colOff>1691514</xdr:colOff>
      <xdr:row>8</xdr:row>
      <xdr:rowOff>520590</xdr:rowOff>
    </xdr:to>
    <xdr:sp macro="" textlink="">
      <xdr:nvSpPr>
        <xdr:cNvPr id="11" name="吹き出し: 下矢印 10">
          <a:extLst>
            <a:ext uri="{FF2B5EF4-FFF2-40B4-BE49-F238E27FC236}">
              <a16:creationId xmlns:a16="http://schemas.microsoft.com/office/drawing/2014/main" id="{73667315-959E-4442-90C7-68A725FD7100}"/>
            </a:ext>
          </a:extLst>
        </xdr:cNvPr>
        <xdr:cNvSpPr/>
      </xdr:nvSpPr>
      <xdr:spPr>
        <a:xfrm>
          <a:off x="17356666" y="3599237"/>
          <a:ext cx="2277669" cy="169199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370667</xdr:colOff>
      <xdr:row>1</xdr:row>
      <xdr:rowOff>240664</xdr:rowOff>
    </xdr:from>
    <xdr:to>
      <xdr:col>2</xdr:col>
      <xdr:colOff>1151370</xdr:colOff>
      <xdr:row>4</xdr:row>
      <xdr:rowOff>102052</xdr:rowOff>
    </xdr:to>
    <xdr:sp macro="" textlink="">
      <xdr:nvSpPr>
        <xdr:cNvPr id="2" name="正方形/長方形 1">
          <a:extLst>
            <a:ext uri="{FF2B5EF4-FFF2-40B4-BE49-F238E27FC236}">
              <a16:creationId xmlns:a16="http://schemas.microsoft.com/office/drawing/2014/main" id="{6F692C30-1FF5-41A8-9264-9A84AF4B9F09}"/>
            </a:ext>
          </a:extLst>
        </xdr:cNvPr>
        <xdr:cNvSpPr/>
      </xdr:nvSpPr>
      <xdr:spPr>
        <a:xfrm>
          <a:off x="557765" y="495798"/>
          <a:ext cx="3349051" cy="67781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様式２</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４</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725669</xdr:colOff>
      <xdr:row>11</xdr:row>
      <xdr:rowOff>885725</xdr:rowOff>
    </xdr:from>
    <xdr:to>
      <xdr:col>7</xdr:col>
      <xdr:colOff>2438581</xdr:colOff>
      <xdr:row>13</xdr:row>
      <xdr:rowOff>1269107</xdr:rowOff>
    </xdr:to>
    <xdr:sp macro="" textlink="">
      <xdr:nvSpPr>
        <xdr:cNvPr id="3" name="四角形: 角を丸くする 2">
          <a:extLst>
            <a:ext uri="{FF2B5EF4-FFF2-40B4-BE49-F238E27FC236}">
              <a16:creationId xmlns:a16="http://schemas.microsoft.com/office/drawing/2014/main" id="{CDF002C8-67CA-0CB1-4ED8-04D92100B576}"/>
            </a:ext>
          </a:extLst>
        </xdr:cNvPr>
        <xdr:cNvSpPr/>
      </xdr:nvSpPr>
      <xdr:spPr>
        <a:xfrm>
          <a:off x="3485975" y="6775674"/>
          <a:ext cx="17652708" cy="329919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rgbClr val="FF0000"/>
              </a:solidFill>
            </a:rPr>
            <a:t>このシートは入力不要です</a:t>
          </a:r>
        </a:p>
      </xdr:txBody>
    </xdr:sp>
    <xdr:clientData/>
  </xdr:twoCellAnchor>
  <xdr:twoCellAnchor>
    <xdr:from>
      <xdr:col>8</xdr:col>
      <xdr:colOff>2018458</xdr:colOff>
      <xdr:row>11</xdr:row>
      <xdr:rowOff>178124</xdr:rowOff>
    </xdr:from>
    <xdr:to>
      <xdr:col>10</xdr:col>
      <xdr:colOff>855306</xdr:colOff>
      <xdr:row>14</xdr:row>
      <xdr:rowOff>19439</xdr:rowOff>
    </xdr:to>
    <xdr:sp macro="" textlink="">
      <xdr:nvSpPr>
        <xdr:cNvPr id="4" name="吹き出し: 上矢印 3">
          <a:extLst>
            <a:ext uri="{FF2B5EF4-FFF2-40B4-BE49-F238E27FC236}">
              <a16:creationId xmlns:a16="http://schemas.microsoft.com/office/drawing/2014/main" id="{BE32DAE8-EA8B-E13E-F2BE-80519901B3A0}"/>
            </a:ext>
          </a:extLst>
        </xdr:cNvPr>
        <xdr:cNvSpPr/>
      </xdr:nvSpPr>
      <xdr:spPr>
        <a:xfrm>
          <a:off x="23906519" y="6068073"/>
          <a:ext cx="5212767" cy="4215039"/>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a:solidFill>
                <a:srgbClr val="FF0000"/>
              </a:solidFill>
            </a:rPr>
            <a:t>電子申請システム上の補助金最終所要額欄には、この欄の金額を入力してください。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371476</xdr:colOff>
      <xdr:row>3</xdr:row>
      <xdr:rowOff>209550</xdr:rowOff>
    </xdr:from>
    <xdr:to>
      <xdr:col>16</xdr:col>
      <xdr:colOff>66676</xdr:colOff>
      <xdr:row>5</xdr:row>
      <xdr:rowOff>165019</xdr:rowOff>
    </xdr:to>
    <xdr:sp macro="" textlink="">
      <xdr:nvSpPr>
        <xdr:cNvPr id="2" name="吹き出し: 角を丸めた四角形 1">
          <a:extLst>
            <a:ext uri="{FF2B5EF4-FFF2-40B4-BE49-F238E27FC236}">
              <a16:creationId xmlns:a16="http://schemas.microsoft.com/office/drawing/2014/main" id="{7C9860FC-BB50-4919-9DEB-9E18898BE479}"/>
            </a:ext>
          </a:extLst>
        </xdr:cNvPr>
        <xdr:cNvSpPr/>
      </xdr:nvSpPr>
      <xdr:spPr>
        <a:xfrm>
          <a:off x="6848476" y="1098550"/>
          <a:ext cx="1009650" cy="52696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転記されます</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14</xdr:col>
      <xdr:colOff>10217</xdr:colOff>
      <xdr:row>20</xdr:row>
      <xdr:rowOff>77719</xdr:rowOff>
    </xdr:from>
    <xdr:to>
      <xdr:col>16</xdr:col>
      <xdr:colOff>351046</xdr:colOff>
      <xdr:row>23</xdr:row>
      <xdr:rowOff>87386</xdr:rowOff>
    </xdr:to>
    <xdr:sp macro="" textlink="">
      <xdr:nvSpPr>
        <xdr:cNvPr id="7" name="吹き出し: 角を丸めた四角形 6">
          <a:extLst>
            <a:ext uri="{FF2B5EF4-FFF2-40B4-BE49-F238E27FC236}">
              <a16:creationId xmlns:a16="http://schemas.microsoft.com/office/drawing/2014/main" id="{C5ACAAA6-1392-49E1-B828-BB0AFB5CCB4D}"/>
            </a:ext>
          </a:extLst>
        </xdr:cNvPr>
        <xdr:cNvSpPr/>
      </xdr:nvSpPr>
      <xdr:spPr>
        <a:xfrm>
          <a:off x="7359323" y="4875173"/>
          <a:ext cx="1214682" cy="76991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入力してください</a:t>
          </a:r>
          <a:endParaRPr lang="ja-JP" altLang="ja-JP">
            <a:solidFill>
              <a:srgbClr val="FF0000"/>
            </a:solidFill>
            <a:effectLst/>
          </a:endParaRPr>
        </a:p>
      </xdr:txBody>
    </xdr:sp>
    <xdr:clientData/>
  </xdr:twoCellAnchor>
  <xdr:twoCellAnchor>
    <xdr:from>
      <xdr:col>13</xdr:col>
      <xdr:colOff>368895</xdr:colOff>
      <xdr:row>8</xdr:row>
      <xdr:rowOff>239910</xdr:rowOff>
    </xdr:from>
    <xdr:to>
      <xdr:col>17</xdr:col>
      <xdr:colOff>314587</xdr:colOff>
      <xdr:row>11</xdr:row>
      <xdr:rowOff>253417</xdr:rowOff>
    </xdr:to>
    <xdr:sp macro="" textlink="">
      <xdr:nvSpPr>
        <xdr:cNvPr id="3" name="吹き出し: 角を丸めた四角形 2">
          <a:extLst>
            <a:ext uri="{FF2B5EF4-FFF2-40B4-BE49-F238E27FC236}">
              <a16:creationId xmlns:a16="http://schemas.microsoft.com/office/drawing/2014/main" id="{023DAC45-15AF-4D2F-BA46-CB43163E7B1D}"/>
            </a:ext>
          </a:extLst>
        </xdr:cNvPr>
        <xdr:cNvSpPr/>
      </xdr:nvSpPr>
      <xdr:spPr>
        <a:xfrm>
          <a:off x="7281074" y="2389589"/>
          <a:ext cx="1693398" cy="878622"/>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定員を入力してください。</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定員の定めがない場合は、空欄としてください。</a:t>
          </a:r>
          <a:endParaRPr lang="ja-JP" altLang="ja-JP">
            <a:solidFill>
              <a:srgbClr val="FF0000"/>
            </a:solidFill>
            <a:effectLst/>
          </a:endParaRPr>
        </a:p>
      </xdr:txBody>
    </xdr:sp>
    <xdr:clientData/>
  </xdr:twoCellAnchor>
  <xdr:twoCellAnchor>
    <xdr:from>
      <xdr:col>0</xdr:col>
      <xdr:colOff>113601</xdr:colOff>
      <xdr:row>3</xdr:row>
      <xdr:rowOff>131078</xdr:rowOff>
    </xdr:from>
    <xdr:to>
      <xdr:col>6</xdr:col>
      <xdr:colOff>850813</xdr:colOff>
      <xdr:row>5</xdr:row>
      <xdr:rowOff>256593</xdr:rowOff>
    </xdr:to>
    <xdr:grpSp>
      <xdr:nvGrpSpPr>
        <xdr:cNvPr id="6" name="グループ化 5">
          <a:extLst>
            <a:ext uri="{FF2B5EF4-FFF2-40B4-BE49-F238E27FC236}">
              <a16:creationId xmlns:a16="http://schemas.microsoft.com/office/drawing/2014/main" id="{7F7B1626-DB64-E452-C93D-6BD903B45DD2}"/>
            </a:ext>
          </a:extLst>
        </xdr:cNvPr>
        <xdr:cNvGrpSpPr/>
      </xdr:nvGrpSpPr>
      <xdr:grpSpPr>
        <a:xfrm>
          <a:off x="113601" y="1019002"/>
          <a:ext cx="3707720" cy="695938"/>
          <a:chOff x="113601" y="1022408"/>
          <a:chExt cx="3437418" cy="702258"/>
        </a:xfrm>
      </xdr:grpSpPr>
      <xdr:sp macro="" textlink="">
        <xdr:nvSpPr>
          <xdr:cNvPr id="4" name="四角形: 角を丸くする 3">
            <a:extLst>
              <a:ext uri="{FF2B5EF4-FFF2-40B4-BE49-F238E27FC236}">
                <a16:creationId xmlns:a16="http://schemas.microsoft.com/office/drawing/2014/main" id="{A556C9FD-6980-184C-CD07-2CCC26E4362D}"/>
              </a:ext>
            </a:extLst>
          </xdr:cNvPr>
          <xdr:cNvSpPr/>
        </xdr:nvSpPr>
        <xdr:spPr>
          <a:xfrm>
            <a:off x="113601" y="1022408"/>
            <a:ext cx="3437418" cy="702258"/>
          </a:xfrm>
          <a:prstGeom prst="roundRect">
            <a:avLst/>
          </a:prstGeom>
          <a:solidFill>
            <a:schemeClr val="tx1"/>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FF00"/>
                </a:solidFill>
              </a:rPr>
              <a:t>　　　　　色のセル全てに必要事項を入力してください。</a:t>
            </a:r>
          </a:p>
        </xdr:txBody>
      </xdr:sp>
      <xdr:sp macro="" textlink="">
        <xdr:nvSpPr>
          <xdr:cNvPr id="5" name="正方形/長方形 4">
            <a:extLst>
              <a:ext uri="{FF2B5EF4-FFF2-40B4-BE49-F238E27FC236}">
                <a16:creationId xmlns:a16="http://schemas.microsoft.com/office/drawing/2014/main" id="{58220DD2-165B-4FAE-8A06-A23587D95B07}"/>
              </a:ext>
            </a:extLst>
          </xdr:cNvPr>
          <xdr:cNvSpPr/>
        </xdr:nvSpPr>
        <xdr:spPr>
          <a:xfrm>
            <a:off x="236460" y="1106879"/>
            <a:ext cx="508453" cy="19730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175461</xdr:colOff>
      <xdr:row>13</xdr:row>
      <xdr:rowOff>718553</xdr:rowOff>
    </xdr:from>
    <xdr:to>
      <xdr:col>20</xdr:col>
      <xdr:colOff>401053</xdr:colOff>
      <xdr:row>16</xdr:row>
      <xdr:rowOff>116974</xdr:rowOff>
    </xdr:to>
    <xdr:sp macro="" textlink="">
      <xdr:nvSpPr>
        <xdr:cNvPr id="8" name="吹き出し: 角を丸めた四角形 7">
          <a:extLst>
            <a:ext uri="{FF2B5EF4-FFF2-40B4-BE49-F238E27FC236}">
              <a16:creationId xmlns:a16="http://schemas.microsoft.com/office/drawing/2014/main" id="{5D2D7B19-8563-4576-AF25-5DBED05CE54A}"/>
            </a:ext>
          </a:extLst>
        </xdr:cNvPr>
        <xdr:cNvSpPr/>
      </xdr:nvSpPr>
      <xdr:spPr>
        <a:xfrm>
          <a:off x="7770395" y="4211053"/>
          <a:ext cx="2832434" cy="1203158"/>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一気通貫（記録から請求まで転記不要である状態）の実現状況についてお答えください。元々一気通貫となっている場合は、その旨ご回答ください。</a:t>
          </a:r>
          <a:endParaRPr lang="en-US" altLang="ja-JP">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1</xdr:row>
      <xdr:rowOff>19050</xdr:rowOff>
    </xdr:from>
    <xdr:to>
      <xdr:col>3</xdr:col>
      <xdr:colOff>209550</xdr:colOff>
      <xdr:row>13</xdr:row>
      <xdr:rowOff>70757</xdr:rowOff>
    </xdr:to>
    <xdr:sp macro="" textlink="">
      <xdr:nvSpPr>
        <xdr:cNvPr id="2" name="四角形: 角を丸くする 1">
          <a:extLst>
            <a:ext uri="{FF2B5EF4-FFF2-40B4-BE49-F238E27FC236}">
              <a16:creationId xmlns:a16="http://schemas.microsoft.com/office/drawing/2014/main" id="{00000000-0008-0000-0B00-000002000000}"/>
            </a:ext>
          </a:extLst>
        </xdr:cNvPr>
        <xdr:cNvSpPr/>
      </xdr:nvSpPr>
      <xdr:spPr>
        <a:xfrm>
          <a:off x="200025" y="200025"/>
          <a:ext cx="4191000" cy="2109107"/>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bg1">
                  <a:lumMod val="85000"/>
                </a:schemeClr>
              </a:solidFill>
            </a:rPr>
            <a:t>交付申請基本情報（このシート）</a:t>
          </a:r>
          <a:endParaRPr kumimoji="1" lang="en-US" altLang="ja-JP" sz="2000" b="1">
            <a:solidFill>
              <a:schemeClr val="bg1">
                <a:lumMod val="85000"/>
              </a:schemeClr>
            </a:solidFill>
          </a:endParaRPr>
        </a:p>
        <a:p>
          <a:pPr algn="l"/>
          <a:r>
            <a:rPr kumimoji="1" lang="ja-JP" altLang="en-US" sz="2000" b="1">
              <a:solidFill>
                <a:schemeClr val="accent3">
                  <a:lumMod val="60000"/>
                  <a:lumOff val="40000"/>
                </a:schemeClr>
              </a:solidFill>
            </a:rPr>
            <a:t>３．    所要額調書</a:t>
          </a:r>
          <a:r>
            <a:rPr kumimoji="1" lang="en-US" altLang="ja-JP" sz="2000" b="1" baseline="0">
              <a:solidFill>
                <a:schemeClr val="accent3">
                  <a:lumMod val="60000"/>
                  <a:lumOff val="40000"/>
                </a:schemeClr>
              </a:solidFill>
            </a:rPr>
            <a:t> </a:t>
          </a:r>
          <a:br>
            <a:rPr kumimoji="1" lang="en-US" altLang="ja-JP" sz="2000" baseline="0">
              <a:solidFill>
                <a:schemeClr val="accent3">
                  <a:lumMod val="60000"/>
                  <a:lumOff val="40000"/>
                </a:schemeClr>
              </a:solidFill>
            </a:rPr>
          </a:br>
          <a:r>
            <a:rPr kumimoji="1" lang="ja-JP" altLang="en-US" sz="2000" baseline="0">
              <a:solidFill>
                <a:schemeClr val="accent3">
                  <a:lumMod val="60000"/>
                  <a:lumOff val="40000"/>
                </a:schemeClr>
              </a:solidFill>
            </a:rPr>
            <a:t>　　　 </a:t>
          </a:r>
          <a:r>
            <a:rPr kumimoji="1" lang="ja-JP" altLang="en-US" sz="2000" b="1" baseline="0">
              <a:solidFill>
                <a:schemeClr val="accent3">
                  <a:lumMod val="60000"/>
                  <a:lumOff val="40000"/>
                </a:schemeClr>
              </a:solidFill>
            </a:rPr>
            <a:t>導入計画書（１）～（４）</a:t>
          </a:r>
          <a:br>
            <a:rPr kumimoji="1" lang="en-US" altLang="ja-JP" sz="2000" b="1" baseline="0">
              <a:solidFill>
                <a:schemeClr val="accent3">
                  <a:lumMod val="60000"/>
                  <a:lumOff val="40000"/>
                </a:schemeClr>
              </a:solidFill>
            </a:rPr>
          </a:br>
          <a:r>
            <a:rPr kumimoji="1" lang="ja-JP" altLang="en-US" sz="2000" b="1">
              <a:solidFill>
                <a:schemeClr val="accent3">
                  <a:lumMod val="60000"/>
                  <a:lumOff val="40000"/>
                </a:schemeClr>
              </a:solidFill>
            </a:rPr>
            <a:t>５．    債権者登録</a:t>
          </a:r>
          <a:endParaRPr kumimoji="1" lang="en-US" altLang="ja-JP" sz="2000" b="1">
            <a:solidFill>
              <a:schemeClr val="accent3">
                <a:lumMod val="60000"/>
                <a:lumOff val="40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48106</xdr:colOff>
      <xdr:row>0</xdr:row>
      <xdr:rowOff>0</xdr:rowOff>
    </xdr:from>
    <xdr:to>
      <xdr:col>21</xdr:col>
      <xdr:colOff>145571</xdr:colOff>
      <xdr:row>389</xdr:row>
      <xdr:rowOff>82598</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264015" y="0"/>
          <a:ext cx="9795647" cy="647179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4400" b="1">
              <a:solidFill>
                <a:schemeClr val="tx1"/>
              </a:solidFill>
              <a:latin typeface="ＭＳ ゴシック" panose="020B0609070205080204" pitchFamily="49" charset="-128"/>
              <a:ea typeface="ＭＳ ゴシック" panose="020B0609070205080204" pitchFamily="49" charset="-128"/>
            </a:rPr>
            <a:t>このシートの入力内容は、絶対に追加・修正・削除しないでください。</a:t>
          </a:r>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35"/>
  <sheetViews>
    <sheetView tabSelected="1" zoomScale="47" zoomScaleNormal="55" workbookViewId="0">
      <selection activeCell="D5" sqref="D5"/>
    </sheetView>
  </sheetViews>
  <sheetFormatPr defaultColWidth="9" defaultRowHeight="13"/>
  <cols>
    <col min="1" max="1" width="1.6328125" style="6" customWidth="1"/>
    <col min="2" max="2" width="4.90625" style="6" customWidth="1"/>
    <col min="3" max="3" width="34.36328125" style="6" customWidth="1"/>
    <col min="4" max="4" width="60.6328125" style="6" customWidth="1"/>
    <col min="5" max="5" width="28.08984375" style="19" customWidth="1"/>
    <col min="6" max="6" width="95.36328125" style="6" customWidth="1"/>
    <col min="7" max="7" width="3.6328125" style="6" customWidth="1"/>
    <col min="8" max="25" width="15.6328125" style="6" customWidth="1"/>
    <col min="26" max="16384" width="9" style="6"/>
  </cols>
  <sheetData>
    <row r="1" spans="1:10" ht="225" customHeight="1"/>
    <row r="2" spans="1:10" ht="25.5" customHeight="1">
      <c r="A2" s="24"/>
      <c r="B2" s="453" t="s">
        <v>219</v>
      </c>
      <c r="C2" s="453"/>
      <c r="D2" s="453"/>
      <c r="E2" s="18"/>
      <c r="F2" s="16"/>
    </row>
    <row r="3" spans="1:10" ht="25.5" customHeight="1" thickBot="1">
      <c r="A3" s="24"/>
      <c r="B3" s="34"/>
      <c r="C3" s="73"/>
      <c r="D3" s="34"/>
      <c r="E3" s="18"/>
      <c r="F3" s="16"/>
    </row>
    <row r="4" spans="1:10" ht="30" customHeight="1" thickBot="1">
      <c r="B4" s="454" t="s">
        <v>0</v>
      </c>
      <c r="C4" s="455"/>
      <c r="D4" s="35" t="s">
        <v>1</v>
      </c>
      <c r="E4" s="91" t="s">
        <v>66</v>
      </c>
      <c r="F4" s="35" t="s">
        <v>2</v>
      </c>
      <c r="H4" s="42"/>
      <c r="I4" s="42"/>
      <c r="J4" s="42"/>
    </row>
    <row r="5" spans="1:10" ht="30" customHeight="1">
      <c r="B5" s="456" t="s">
        <v>62</v>
      </c>
      <c r="C5" s="59" t="s">
        <v>3</v>
      </c>
      <c r="D5" s="320"/>
      <c r="E5" s="92" t="s">
        <v>53</v>
      </c>
      <c r="F5" s="66" t="s">
        <v>33</v>
      </c>
      <c r="G5" s="17"/>
      <c r="H5" s="43"/>
      <c r="I5" s="43"/>
      <c r="J5" s="43"/>
    </row>
    <row r="6" spans="1:10" ht="30" customHeight="1">
      <c r="B6" s="457"/>
      <c r="C6" s="58" t="s">
        <v>116</v>
      </c>
      <c r="D6" s="321"/>
      <c r="E6" s="89" t="s">
        <v>202</v>
      </c>
      <c r="F6" s="66" t="s">
        <v>201</v>
      </c>
      <c r="G6" s="17"/>
      <c r="H6" s="43"/>
      <c r="I6" s="43"/>
      <c r="J6" s="43"/>
    </row>
    <row r="7" spans="1:10" ht="30" customHeight="1">
      <c r="B7" s="457"/>
      <c r="C7" s="60" t="s">
        <v>28</v>
      </c>
      <c r="D7" s="322"/>
      <c r="E7" s="72" t="s">
        <v>17</v>
      </c>
      <c r="F7" s="66" t="s">
        <v>69</v>
      </c>
    </row>
    <row r="8" spans="1:10" ht="30" customHeight="1">
      <c r="B8" s="457"/>
      <c r="C8" s="60" t="s">
        <v>29</v>
      </c>
      <c r="D8" s="323"/>
      <c r="E8" s="90" t="s">
        <v>71</v>
      </c>
      <c r="F8" s="66" t="s">
        <v>32</v>
      </c>
    </row>
    <row r="9" spans="1:10" ht="30" customHeight="1">
      <c r="B9" s="457"/>
      <c r="C9" s="60" t="s">
        <v>13</v>
      </c>
      <c r="D9" s="324"/>
      <c r="E9" s="72" t="s">
        <v>16</v>
      </c>
      <c r="F9" s="67" t="s">
        <v>70</v>
      </c>
    </row>
    <row r="10" spans="1:10" ht="30" customHeight="1">
      <c r="B10" s="457"/>
      <c r="C10" s="61" t="s">
        <v>98</v>
      </c>
      <c r="D10" s="325"/>
      <c r="E10" s="93" t="s">
        <v>96</v>
      </c>
      <c r="F10" s="67"/>
    </row>
    <row r="11" spans="1:10" ht="30" customHeight="1" thickBot="1">
      <c r="B11" s="458"/>
      <c r="C11" s="62" t="s">
        <v>99</v>
      </c>
      <c r="D11" s="326"/>
      <c r="E11" s="94" t="s">
        <v>97</v>
      </c>
      <c r="F11" s="68" t="s">
        <v>100</v>
      </c>
    </row>
    <row r="12" spans="1:10" ht="30" customHeight="1">
      <c r="B12" s="462" t="s">
        <v>114</v>
      </c>
      <c r="C12" s="63" t="s">
        <v>118</v>
      </c>
      <c r="D12" s="320"/>
      <c r="E12" s="92" t="s">
        <v>77</v>
      </c>
      <c r="F12" s="69" t="s">
        <v>76</v>
      </c>
    </row>
    <row r="13" spans="1:10" ht="30" customHeight="1">
      <c r="B13" s="459"/>
      <c r="C13" s="64" t="s">
        <v>119</v>
      </c>
      <c r="D13" s="327"/>
      <c r="E13" s="90" t="s">
        <v>18</v>
      </c>
      <c r="F13" s="70"/>
    </row>
    <row r="14" spans="1:10" ht="30" customHeight="1">
      <c r="B14" s="459"/>
      <c r="C14" s="65" t="s">
        <v>78</v>
      </c>
      <c r="D14" s="327"/>
      <c r="E14" s="90" t="s">
        <v>71</v>
      </c>
      <c r="F14" s="70"/>
    </row>
    <row r="15" spans="1:10" ht="30" customHeight="1">
      <c r="B15" s="459"/>
      <c r="C15" s="65" t="s">
        <v>54</v>
      </c>
      <c r="D15" s="327"/>
      <c r="E15" s="90" t="s">
        <v>68</v>
      </c>
      <c r="F15" s="70"/>
    </row>
    <row r="16" spans="1:10" ht="30" customHeight="1" thickBot="1">
      <c r="B16" s="463"/>
      <c r="C16" s="315" t="s">
        <v>65</v>
      </c>
      <c r="D16" s="328"/>
      <c r="E16" s="316" t="s">
        <v>86</v>
      </c>
      <c r="F16" s="71" t="s">
        <v>115</v>
      </c>
    </row>
    <row r="17" spans="2:7" ht="30" customHeight="1">
      <c r="B17" s="459" t="s">
        <v>209</v>
      </c>
      <c r="C17" s="314" t="s">
        <v>215</v>
      </c>
      <c r="D17" s="327"/>
      <c r="E17" s="90" t="s">
        <v>30</v>
      </c>
      <c r="F17" s="451"/>
    </row>
    <row r="18" spans="2:7" ht="30" customHeight="1">
      <c r="B18" s="460"/>
      <c r="C18" s="60" t="s">
        <v>34</v>
      </c>
      <c r="D18" s="324"/>
      <c r="E18" s="72" t="s">
        <v>35</v>
      </c>
      <c r="F18" s="451"/>
    </row>
    <row r="19" spans="2:7" ht="30" customHeight="1">
      <c r="B19" s="460"/>
      <c r="C19" s="60" t="s">
        <v>31</v>
      </c>
      <c r="D19" s="324"/>
      <c r="E19" s="95" t="s">
        <v>72</v>
      </c>
      <c r="F19" s="451"/>
    </row>
    <row r="20" spans="2:7" ht="30" customHeight="1">
      <c r="B20" s="460"/>
      <c r="C20" s="60" t="s">
        <v>14</v>
      </c>
      <c r="D20" s="323"/>
      <c r="E20" s="93" t="s">
        <v>16</v>
      </c>
      <c r="F20" s="451"/>
      <c r="G20" s="5"/>
    </row>
    <row r="21" spans="2:7" ht="30" customHeight="1" thickBot="1">
      <c r="B21" s="461"/>
      <c r="C21" s="62" t="s">
        <v>15</v>
      </c>
      <c r="D21" s="329"/>
      <c r="E21" s="94" t="s">
        <v>4</v>
      </c>
      <c r="F21" s="452"/>
    </row>
    <row r="22" spans="2:7" ht="30" customHeight="1">
      <c r="B22" s="448" t="s">
        <v>210</v>
      </c>
      <c r="C22" s="317" t="s">
        <v>220</v>
      </c>
      <c r="D22" s="330"/>
      <c r="E22" s="391">
        <v>45992</v>
      </c>
      <c r="F22" s="312" t="s">
        <v>231</v>
      </c>
    </row>
    <row r="23" spans="2:7" ht="30" customHeight="1">
      <c r="B23" s="449"/>
      <c r="C23" s="390" t="s">
        <v>221</v>
      </c>
      <c r="D23" s="393"/>
      <c r="E23" s="392">
        <v>100000</v>
      </c>
      <c r="F23" s="389" t="s">
        <v>229</v>
      </c>
    </row>
    <row r="24" spans="2:7" ht="30" customHeight="1" thickBot="1">
      <c r="B24" s="450"/>
      <c r="C24" s="318" t="s">
        <v>222</v>
      </c>
      <c r="D24" s="331"/>
      <c r="E24" s="319" t="s">
        <v>232</v>
      </c>
      <c r="F24" s="68" t="s">
        <v>230</v>
      </c>
    </row>
    <row r="26" spans="2:7" ht="14">
      <c r="F26" s="8"/>
    </row>
    <row r="27" spans="2:7">
      <c r="F27" s="15"/>
    </row>
    <row r="28" spans="2:7">
      <c r="F28" s="9"/>
    </row>
    <row r="29" spans="2:7">
      <c r="F29" s="7"/>
    </row>
    <row r="30" spans="2:7">
      <c r="F30" s="5"/>
    </row>
    <row r="31" spans="2:7">
      <c r="F31" s="5"/>
    </row>
    <row r="32" spans="2:7">
      <c r="F32" s="5"/>
    </row>
    <row r="33" spans="6:6">
      <c r="F33" s="5"/>
    </row>
    <row r="34" spans="6:6">
      <c r="F34" s="5"/>
    </row>
    <row r="35" spans="6:6">
      <c r="F35" s="5"/>
    </row>
  </sheetData>
  <sheetProtection sheet="1" objects="1" scenarios="1"/>
  <protectedRanges>
    <protectedRange sqref="D5:D24" name="交付申請基本情報" securityDescriptor="O:WDG:WDD:(A;;CC;;;WD)"/>
  </protectedRanges>
  <mergeCells count="7">
    <mergeCell ref="B22:B24"/>
    <mergeCell ref="F17:F21"/>
    <mergeCell ref="B2:D2"/>
    <mergeCell ref="B4:C4"/>
    <mergeCell ref="B5:B11"/>
    <mergeCell ref="B17:B21"/>
    <mergeCell ref="B12:B16"/>
  </mergeCells>
  <phoneticPr fontId="4"/>
  <printOptions horizontalCentered="1"/>
  <pageMargins left="0" right="0" top="0.35433070866141736"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C9A3F2-0BCC-4FBA-94B3-078CD31F9621}">
          <x14:formula1>
            <xm:f>県確認用!$A$6:$A$33</xm:f>
          </x14:formula1>
          <xm:sqref>D16</xm:sqref>
        </x14:dataValidation>
        <x14:dataValidation type="list" allowBlank="1" showInputMessage="1" showErrorMessage="1" xr:uid="{88F13222-83DE-449B-B437-E9DE7D52D588}">
          <x14:formula1>
            <xm:f>県確認用!$A$168:$A$328</xm:f>
          </x14:formula1>
          <xm:sqref>D24</xm:sqref>
        </x14:dataValidation>
        <x14:dataValidation type="list" allowBlank="1" showInputMessage="1" showErrorMessage="1" xr:uid="{3576F67A-5221-46B3-A8AC-5FBF1E4C8842}">
          <x14:formula1>
            <xm:f>県確認用!$D$5:$D$70</xm:f>
          </x14:formula1>
          <xm:sqref>D22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C856-318A-4B2E-BB36-C5F1DF7C407F}">
  <dimension ref="A1:BB2"/>
  <sheetViews>
    <sheetView topLeftCell="AK1" zoomScale="171" zoomScaleNormal="175" workbookViewId="0">
      <selection activeCell="AD3" sqref="AD3"/>
    </sheetView>
  </sheetViews>
  <sheetFormatPr defaultRowHeight="13"/>
  <cols>
    <col min="2" max="2" width="10.6328125" customWidth="1"/>
    <col min="8" max="9" width="15.26953125" customWidth="1"/>
    <col min="24" max="28" width="8.7265625" style="100"/>
    <col min="29" max="29" width="12.90625" customWidth="1"/>
    <col min="30" max="30" width="9.1796875" customWidth="1"/>
    <col min="38" max="38" width="12.7265625" customWidth="1"/>
    <col min="45" max="45" width="16.08984375" customWidth="1"/>
    <col min="53" max="53" width="12.81640625" customWidth="1"/>
  </cols>
  <sheetData>
    <row r="1" spans="1:54">
      <c r="A1" s="57" t="str">
        <f>実績報告基本情報!C5</f>
        <v>法人名</v>
      </c>
      <c r="B1" s="57" t="s">
        <v>117</v>
      </c>
      <c r="C1" s="57" t="str">
        <f>実績報告基本情報!C7</f>
        <v>法人本部の郵便番号</v>
      </c>
      <c r="D1" s="57" t="str">
        <f>実績報告基本情報!C8</f>
        <v>法人本部の住所</v>
      </c>
      <c r="E1" s="57" t="str">
        <f>実績報告基本情報!C9</f>
        <v>法人本部の代表電話番号</v>
      </c>
      <c r="F1" s="57" t="str">
        <f>実績報告基本情報!C10</f>
        <v xml:space="preserve">法人代表者の役職名 </v>
      </c>
      <c r="G1" s="57" t="str">
        <f>実績報告基本情報!C11</f>
        <v>法人代表者の氏名</v>
      </c>
      <c r="H1" s="57" t="str">
        <f>実績報告基本情報!C12</f>
        <v>事業所番号</v>
      </c>
      <c r="I1" s="57" t="str">
        <f>実績報告基本情報!C13</f>
        <v>郵便番号</v>
      </c>
      <c r="J1" s="57" t="str">
        <f>実績報告基本情報!C14</f>
        <v>住所</v>
      </c>
      <c r="K1" s="57" t="str">
        <f>実績報告基本情報!C15</f>
        <v>事業所名</v>
      </c>
      <c r="L1" s="57" t="str">
        <f>実績報告基本情報!C16</f>
        <v>サービス種別</v>
      </c>
      <c r="M1" s="57" t="str">
        <f>実績報告基本情報!C17</f>
        <v>担当者が在籍する事業所名</v>
      </c>
      <c r="N1" s="57" t="str">
        <f>実績報告基本情報!C18</f>
        <v>担当者役職名</v>
      </c>
      <c r="O1" s="57" t="str">
        <f>実績報告基本情報!C19</f>
        <v>担当者氏名</v>
      </c>
      <c r="P1" s="57" t="str">
        <f>実績報告基本情報!C20</f>
        <v>電話番号</v>
      </c>
      <c r="Q1" s="57" t="str">
        <f>実績報告基本情報!C21</f>
        <v>メールアドレス</v>
      </c>
      <c r="R1" s="57" t="str">
        <f>実績報告基本情報!C24</f>
        <v>補助事業完了日</v>
      </c>
      <c r="S1" s="97" t="s">
        <v>87</v>
      </c>
      <c r="T1" s="97" t="s">
        <v>88</v>
      </c>
      <c r="U1" s="97" t="s">
        <v>89</v>
      </c>
      <c r="V1" s="97" t="s">
        <v>90</v>
      </c>
      <c r="W1" s="97" t="s">
        <v>91</v>
      </c>
      <c r="X1" s="244" t="s">
        <v>92</v>
      </c>
      <c r="Y1" s="244" t="s">
        <v>192</v>
      </c>
      <c r="Z1" s="244" t="s">
        <v>193</v>
      </c>
      <c r="AA1" s="244" t="s">
        <v>194</v>
      </c>
      <c r="AB1" s="244" t="s">
        <v>150</v>
      </c>
      <c r="AC1" s="97" t="s">
        <v>80</v>
      </c>
      <c r="AD1" s="97" t="s">
        <v>216</v>
      </c>
      <c r="AE1" s="249" t="s">
        <v>94</v>
      </c>
      <c r="AF1" s="249" t="s">
        <v>81</v>
      </c>
      <c r="AG1" s="249" t="s">
        <v>82</v>
      </c>
      <c r="AH1" s="249" t="s">
        <v>83</v>
      </c>
      <c r="AI1" s="249" t="s">
        <v>84</v>
      </c>
      <c r="AJ1" s="249" t="s">
        <v>85</v>
      </c>
      <c r="AK1" s="249" t="s">
        <v>95</v>
      </c>
      <c r="AL1" s="247" t="s">
        <v>195</v>
      </c>
      <c r="AM1" s="247" t="s">
        <v>81</v>
      </c>
      <c r="AN1" s="247" t="s">
        <v>82</v>
      </c>
      <c r="AO1" s="247" t="s">
        <v>83</v>
      </c>
      <c r="AP1" s="247" t="s">
        <v>84</v>
      </c>
      <c r="AQ1" s="247" t="s">
        <v>85</v>
      </c>
      <c r="AR1" s="247" t="s">
        <v>197</v>
      </c>
      <c r="AS1" s="248" t="s">
        <v>196</v>
      </c>
      <c r="AT1" s="248" t="s">
        <v>81</v>
      </c>
      <c r="AU1" s="248" t="s">
        <v>82</v>
      </c>
      <c r="AV1" s="248" t="s">
        <v>83</v>
      </c>
      <c r="AW1" s="248" t="s">
        <v>84</v>
      </c>
      <c r="AX1" s="248" t="s">
        <v>85</v>
      </c>
      <c r="AY1" s="248" t="s">
        <v>93</v>
      </c>
      <c r="AZ1" s="97" t="s">
        <v>198</v>
      </c>
      <c r="BA1" s="97" t="s">
        <v>199</v>
      </c>
      <c r="BB1" s="97" t="s">
        <v>200</v>
      </c>
    </row>
    <row r="2" spans="1:54">
      <c r="A2" s="45">
        <f>実績報告基本情報!D5</f>
        <v>0</v>
      </c>
      <c r="B2" s="313">
        <f>実績報告基本情報!D6</f>
        <v>0</v>
      </c>
      <c r="C2" s="45">
        <f>実績報告基本情報!D7</f>
        <v>0</v>
      </c>
      <c r="D2" s="47">
        <f>実績報告基本情報!D8</f>
        <v>0</v>
      </c>
      <c r="E2" s="45">
        <f>実績報告基本情報!D9</f>
        <v>0</v>
      </c>
      <c r="F2" s="45">
        <f>実績報告基本情報!D10</f>
        <v>0</v>
      </c>
      <c r="G2" s="45">
        <f>実績報告基本情報!D11</f>
        <v>0</v>
      </c>
      <c r="H2" s="46">
        <f>実績報告基本情報!D12</f>
        <v>0</v>
      </c>
      <c r="I2" s="46">
        <f>実績報告基本情報!D13</f>
        <v>0</v>
      </c>
      <c r="J2" s="45">
        <f>実績報告基本情報!D14</f>
        <v>0</v>
      </c>
      <c r="K2" s="45">
        <f>実績報告基本情報!D15</f>
        <v>0</v>
      </c>
      <c r="L2" s="45">
        <f>実績報告基本情報!D16</f>
        <v>0</v>
      </c>
      <c r="M2" s="50">
        <f>実績報告基本情報!D17</f>
        <v>0</v>
      </c>
      <c r="N2" s="50">
        <f>実績報告基本情報!D18</f>
        <v>0</v>
      </c>
      <c r="O2" s="50">
        <f>実績報告基本情報!D19</f>
        <v>0</v>
      </c>
      <c r="P2" s="47">
        <f>実績報告基本情報!D20</f>
        <v>0</v>
      </c>
      <c r="Q2" s="50">
        <f>実績報告基本情報!D21</f>
        <v>0</v>
      </c>
      <c r="R2" s="49">
        <f>実績報告基本情報!D24</f>
        <v>0</v>
      </c>
      <c r="S2" s="96">
        <f>SUMIF('2-1.精算額調書（ロボット）'!$E$12:$E$20,"移乗支援",'2-1.精算額調書（ロボット）'!$G$12:$G$20)+SUMIF('2-3.精算額調書（パッケージ）'!$D$21:$D$28,"移乗支援",'2-3.精算額調書（パッケージ）'!$F$21:$F$28)</f>
        <v>0</v>
      </c>
      <c r="T2" s="96">
        <f>SUMIF('2-1.精算額調書（ロボット）'!$E$12:$E$20,"入浴支援",'2-1.精算額調書（ロボット）'!$G$12:$G$20)+SUMIF('2-3.精算額調書（パッケージ）'!$D$21:$D$28,"入浴支援",'2-3.精算額調書（パッケージ）'!$F$21:$F$28)</f>
        <v>0</v>
      </c>
      <c r="U2" s="96">
        <f>SUMIF('2-1.精算額調書（ロボット）'!$E$12:$E$20,"移動支援",'2-1.精算額調書（ロボット）'!$G$12:$G$20)+SUMIF('2-3.精算額調書（パッケージ）'!$D$21:$D$28,"移動支援",'2-3.精算額調書（パッケージ）'!$F$21:$F$28)</f>
        <v>0</v>
      </c>
      <c r="V2" s="96">
        <f>SUMIF('2-1.精算額調書（ロボット）'!$E$12:$E$20,"排泄支援",'2-1.精算額調書（ロボット）'!$G$12:$G$20)+SUMIF('2-3.精算額調書（パッケージ）'!$D$21:$D$28,"排泄支援",'2-3.精算額調書（パッケージ）'!$F$21:$F$28)</f>
        <v>0</v>
      </c>
      <c r="W2" s="96">
        <f>SUMIF('2-1.精算額調書（ロボット）'!$E$12:$E$20,"見守り・コミュニケーション",'2-1.精算額調書（ロボット）'!$G$12:$G$20)+SUMIF('2-3.精算額調書（パッケージ）'!$D$21:$D$28,"見守り・コミュニケーション",'2-3.精算額調書（パッケージ）'!$F$21:$F$28)</f>
        <v>0</v>
      </c>
      <c r="X2" s="96">
        <f>SUMIF('2-1.精算額調書（ロボット）'!$E$12:$E$20,"介護業務支援",'2-1.精算額調書（ロボット）'!$G$12:$G$20)+SUMIF('2-3.精算額調書（パッケージ）'!$D$21:$D$28,"介護業務支援",'2-3.精算額調書（パッケージ）'!$F$21:$F$28)+SUM('2-2.精算額調書（ICT）'!$F$11:$F$18)+SUM('2-3.精算額調書（パッケージ）'!$F$12:$F$19)</f>
        <v>0</v>
      </c>
      <c r="Y2" s="96">
        <f>SUMIF('2-1.精算額調書（ロボット）'!$E$12:$E$20,"機能訓練支援",'2-1.精算額調書（ロボット）'!$G$12:$G$20)+SUMIF('2-3.精算額調書（パッケージ）'!$D$21:$D$28,"機能訓練支援",'2-3.精算額調書（パッケージ）'!$F$21:$F$28)</f>
        <v>0</v>
      </c>
      <c r="Z2" s="96">
        <f>SUMIF('2-1.精算額調書（ロボット）'!$E$12:$E$20,"食事・栄養管理支援",'2-1.精算額調書（ロボット）'!$G$12:$G$20)+SUMIF('2-3.精算額調書（パッケージ）'!$D$21:$D$28,"食事・栄養管理支援",'2-3.精算額調書（パッケージ）'!$F$21:$F$28)</f>
        <v>0</v>
      </c>
      <c r="AA2" s="96">
        <f>SUMIF('2-1.精算額調書（ロボット）'!$E$12:$E$20,"認知症生活支援・認知症ケア支援",'2-1.精算額調書（ロボット）'!$G$12:$G$20)+SUMIF('2-3.精算額調書（パッケージ）'!$D$21:$D$28,"認知症生活支援・認知症ケア支援",'2-3.精算額調書（パッケージ）'!$F$21:$F$28)</f>
        <v>0</v>
      </c>
      <c r="AB2" s="96">
        <f>SUMIF('2-1.精算額調書（ロボット）'!$E$12:$E$20,"移乗支援",'2-1.精算額調書（ロボット）'!$G$12:$G$20)+SUMIF('2-3.精算額調書（パッケージ）'!$D$21:$D$28,"移乗支援",'2-3.精算額調書（パッケージ）'!$F$21:$F$28)</f>
        <v>0</v>
      </c>
      <c r="AC2" s="245">
        <f>SUM(S2:AA2)</f>
        <v>0</v>
      </c>
      <c r="AD2" s="245">
        <f>'3.導入報告書  '!J10</f>
        <v>0</v>
      </c>
      <c r="AE2" s="245">
        <f>'2-1.精算額調書（ロボット）'!H34</f>
        <v>0</v>
      </c>
      <c r="AF2" s="245">
        <f>'2-1.精算額調書（ロボット）'!I34</f>
        <v>0</v>
      </c>
      <c r="AG2" s="245">
        <f>'2-1.精算額調書（ロボット）'!K34</f>
        <v>0</v>
      </c>
      <c r="AH2" s="246">
        <v>0.8</v>
      </c>
      <c r="AI2" s="245">
        <f>'2-1.精算額調書（ロボット）'!M34</f>
        <v>0</v>
      </c>
      <c r="AJ2" s="245">
        <f>'2-1.精算額調書（ロボット）'!N21</f>
        <v>0</v>
      </c>
      <c r="AK2" s="245">
        <f>'2-1.精算額調書（ロボット）'!O34</f>
        <v>0</v>
      </c>
      <c r="AL2" s="245">
        <f>'2-2.精算額調書（ICT）'!$G$32</f>
        <v>0</v>
      </c>
      <c r="AM2" s="245">
        <f>'2-2.精算額調書（ICT）'!$H$32</f>
        <v>0</v>
      </c>
      <c r="AN2" s="245">
        <f>'2-2.精算額調書（ICT）'!$J$32</f>
        <v>0</v>
      </c>
      <c r="AO2" s="246">
        <v>0.8</v>
      </c>
      <c r="AP2" s="245">
        <f>'2-2.精算額調書（ICT）'!$L$32</f>
        <v>0</v>
      </c>
      <c r="AQ2" s="245">
        <f>'2-2.精算額調書（ICT）'!$M$32</f>
        <v>0</v>
      </c>
      <c r="AR2" s="245">
        <f>'2-2.精算額調書（ICT）'!$N$32</f>
        <v>0</v>
      </c>
      <c r="AS2" s="245">
        <f>'2-3.精算額調書（パッケージ）'!$G$42</f>
        <v>0</v>
      </c>
      <c r="AT2" s="245">
        <f>'2-3.精算額調書（パッケージ）'!$H$42</f>
        <v>0</v>
      </c>
      <c r="AU2" s="245">
        <f>'2-3.精算額調書（パッケージ）'!$J$42</f>
        <v>0</v>
      </c>
      <c r="AV2" s="246">
        <v>0.8</v>
      </c>
      <c r="AW2" s="245">
        <f>'2-3.精算額調書（パッケージ）'!L42</f>
        <v>0</v>
      </c>
      <c r="AX2" s="245">
        <f>'2-3.精算額調書（パッケージ）'!M42</f>
        <v>7000000</v>
      </c>
      <c r="AY2" s="250">
        <f>'2-3.精算額調書（パッケージ）'!N42</f>
        <v>0</v>
      </c>
      <c r="AZ2" s="245">
        <f>'2-4.精算額調書（合計）'!F11</f>
        <v>0</v>
      </c>
      <c r="BA2" s="245">
        <f>'2-4.精算額調書（合計）'!G11</f>
        <v>7000000</v>
      </c>
      <c r="BB2" s="245">
        <f>'2-4.精算額調書（合計）'!H11</f>
        <v>0</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D85A-1988-463B-9003-44793CD40A90}">
  <sheetPr>
    <tabColor rgb="FF66FF33"/>
  </sheetPr>
  <dimension ref="A1:R30"/>
  <sheetViews>
    <sheetView showGridLines="0" view="pageBreakPreview" topLeftCell="A2" zoomScale="86" zoomScaleNormal="85" zoomScaleSheetLayoutView="100" workbookViewId="0">
      <selection activeCell="E11" sqref="E11:G11"/>
    </sheetView>
  </sheetViews>
  <sheetFormatPr defaultColWidth="9" defaultRowHeight="13"/>
  <cols>
    <col min="1" max="1" width="4" style="10" customWidth="1"/>
    <col min="2" max="4" width="8.36328125" style="10" customWidth="1"/>
    <col min="5" max="5" width="5.6328125" style="10" customWidth="1"/>
    <col min="6" max="6" width="14.7265625" style="10" customWidth="1"/>
    <col min="7" max="7" width="5.6328125" style="10" customWidth="1"/>
    <col min="8" max="10" width="9.7265625" style="10" customWidth="1"/>
    <col min="11" max="11" width="3.26953125" style="10" customWidth="1"/>
    <col min="12" max="16384" width="9" style="10"/>
  </cols>
  <sheetData>
    <row r="1" spans="1:17" s="3" customFormat="1" ht="16.5" customHeight="1">
      <c r="A1" s="37"/>
      <c r="K1" s="4"/>
    </row>
    <row r="2" spans="1:17" ht="14">
      <c r="A2" s="25" t="s">
        <v>19</v>
      </c>
      <c r="B2" s="12"/>
      <c r="C2" s="12"/>
      <c r="D2" s="12"/>
      <c r="E2" s="12"/>
      <c r="F2" s="12"/>
      <c r="G2" s="12"/>
      <c r="H2" s="12"/>
      <c r="I2" s="12"/>
      <c r="J2" s="11"/>
      <c r="K2" s="11"/>
    </row>
    <row r="3" spans="1:17" ht="14">
      <c r="A3" s="11"/>
      <c r="B3" s="11"/>
      <c r="C3" s="11"/>
      <c r="D3" s="11"/>
      <c r="E3" s="11"/>
      <c r="F3" s="11"/>
      <c r="G3" s="11"/>
      <c r="H3" s="11"/>
      <c r="I3" s="11"/>
      <c r="J3" s="11"/>
      <c r="K3" s="11"/>
    </row>
    <row r="4" spans="1:17" ht="14">
      <c r="A4" s="11"/>
      <c r="B4" s="11"/>
      <c r="C4" s="11"/>
      <c r="D4" s="11"/>
      <c r="E4" s="11"/>
      <c r="F4" s="11"/>
      <c r="G4" s="11"/>
      <c r="H4" s="11"/>
      <c r="I4" s="11"/>
      <c r="J4" s="11"/>
      <c r="K4" s="11"/>
    </row>
    <row r="5" spans="1:17" ht="16.5">
      <c r="A5" s="507" t="s">
        <v>224</v>
      </c>
      <c r="B5" s="507"/>
      <c r="C5" s="507"/>
      <c r="D5" s="507"/>
      <c r="E5" s="507"/>
      <c r="F5" s="507"/>
      <c r="G5" s="507"/>
      <c r="H5" s="507"/>
      <c r="I5" s="507"/>
      <c r="J5" s="507"/>
      <c r="K5" s="507"/>
      <c r="L5" s="23"/>
    </row>
    <row r="6" spans="1:17" ht="14">
      <c r="A6" s="11"/>
      <c r="B6" s="11"/>
      <c r="C6" s="11"/>
      <c r="D6" s="11"/>
      <c r="E6" s="11"/>
      <c r="F6" s="11"/>
      <c r="G6" s="11"/>
      <c r="H6" s="11"/>
      <c r="I6" s="11"/>
      <c r="J6" s="11"/>
      <c r="K6" s="11"/>
    </row>
    <row r="7" spans="1:17" ht="14">
      <c r="A7" s="11"/>
      <c r="B7" s="11"/>
      <c r="C7" s="11"/>
      <c r="D7" s="11"/>
      <c r="E7" s="11"/>
      <c r="F7" s="11"/>
      <c r="G7" s="11"/>
      <c r="H7" s="11"/>
      <c r="I7" s="11"/>
      <c r="J7" s="11"/>
      <c r="K7" s="11"/>
    </row>
    <row r="8" spans="1:17" ht="33" customHeight="1">
      <c r="A8" s="11">
        <v>1</v>
      </c>
      <c r="B8" s="11" t="s">
        <v>5</v>
      </c>
      <c r="C8" s="11"/>
      <c r="D8" s="11"/>
      <c r="E8" s="11"/>
      <c r="F8" s="11"/>
      <c r="G8" s="11"/>
      <c r="H8" s="11"/>
      <c r="I8" s="11"/>
      <c r="J8" s="13" t="s">
        <v>6</v>
      </c>
      <c r="K8" s="11"/>
    </row>
    <row r="9" spans="1:17" ht="35.15" customHeight="1">
      <c r="A9" s="11"/>
      <c r="B9" s="496" t="s">
        <v>7</v>
      </c>
      <c r="C9" s="496"/>
      <c r="D9" s="496"/>
      <c r="E9" s="496" t="s">
        <v>242</v>
      </c>
      <c r="F9" s="496"/>
      <c r="G9" s="496"/>
      <c r="H9" s="496" t="s">
        <v>8</v>
      </c>
      <c r="I9" s="496"/>
      <c r="J9" s="496"/>
      <c r="K9" s="11"/>
      <c r="L9" s="508"/>
      <c r="M9" s="508"/>
      <c r="N9" s="508"/>
      <c r="O9" s="508"/>
    </row>
    <row r="10" spans="1:17" ht="25" customHeight="1">
      <c r="A10" s="11"/>
      <c r="B10" s="464" t="s">
        <v>9</v>
      </c>
      <c r="C10" s="465"/>
      <c r="D10" s="466"/>
      <c r="E10" s="413" t="s">
        <v>236</v>
      </c>
      <c r="F10" s="418">
        <f>実績報告基本情報!D23</f>
        <v>0</v>
      </c>
      <c r="G10" s="414" t="s">
        <v>235</v>
      </c>
      <c r="H10" s="498"/>
      <c r="I10" s="499"/>
      <c r="J10" s="500"/>
      <c r="K10" s="11"/>
      <c r="L10" s="26"/>
      <c r="M10" s="27"/>
      <c r="N10" s="27"/>
      <c r="O10" s="27"/>
      <c r="P10" s="27"/>
      <c r="Q10" s="27"/>
    </row>
    <row r="11" spans="1:17" ht="25" customHeight="1">
      <c r="A11" s="11"/>
      <c r="B11" s="467"/>
      <c r="C11" s="468"/>
      <c r="D11" s="469"/>
      <c r="E11" s="504">
        <f>'2-4.精算額調書（合計）'!J11</f>
        <v>0</v>
      </c>
      <c r="F11" s="505"/>
      <c r="G11" s="506"/>
      <c r="H11" s="501"/>
      <c r="I11" s="502"/>
      <c r="J11" s="503"/>
      <c r="K11" s="11"/>
      <c r="L11" s="26"/>
      <c r="M11" s="27"/>
      <c r="N11" s="27"/>
      <c r="O11" s="27"/>
      <c r="P11" s="27"/>
      <c r="Q11" s="27"/>
    </row>
    <row r="12" spans="1:17" ht="25" customHeight="1">
      <c r="A12" s="11"/>
      <c r="B12" s="464" t="s">
        <v>10</v>
      </c>
      <c r="C12" s="465"/>
      <c r="D12" s="466"/>
      <c r="E12" s="413" t="s">
        <v>236</v>
      </c>
      <c r="F12" s="418">
        <f>F15-F10</f>
        <v>0</v>
      </c>
      <c r="G12" s="444" t="s">
        <v>235</v>
      </c>
      <c r="H12" s="470"/>
      <c r="I12" s="471"/>
      <c r="J12" s="472"/>
      <c r="K12" s="11"/>
      <c r="L12" s="26"/>
      <c r="M12" s="27"/>
      <c r="N12" s="27"/>
      <c r="O12" s="27"/>
      <c r="P12" s="27"/>
      <c r="Q12" s="27"/>
    </row>
    <row r="13" spans="1:17" ht="25" customHeight="1">
      <c r="A13" s="11"/>
      <c r="B13" s="467"/>
      <c r="C13" s="468"/>
      <c r="D13" s="469"/>
      <c r="E13" s="476">
        <f>E16-E11</f>
        <v>0</v>
      </c>
      <c r="F13" s="477"/>
      <c r="G13" s="478"/>
      <c r="H13" s="473"/>
      <c r="I13" s="474"/>
      <c r="J13" s="475"/>
      <c r="K13" s="11"/>
    </row>
    <row r="14" spans="1:17" ht="50" customHeight="1">
      <c r="A14" s="11"/>
      <c r="B14" s="481"/>
      <c r="C14" s="481"/>
      <c r="D14" s="481"/>
      <c r="E14" s="497"/>
      <c r="F14" s="497"/>
      <c r="G14" s="497"/>
      <c r="H14" s="483"/>
      <c r="I14" s="483"/>
      <c r="J14" s="483"/>
      <c r="K14" s="11"/>
    </row>
    <row r="15" spans="1:17" ht="25" customHeight="1">
      <c r="A15" s="11"/>
      <c r="B15" s="464" t="s">
        <v>11</v>
      </c>
      <c r="C15" s="465"/>
      <c r="D15" s="466"/>
      <c r="E15" s="413" t="s">
        <v>236</v>
      </c>
      <c r="F15" s="418">
        <f>F27</f>
        <v>0</v>
      </c>
      <c r="G15" s="414" t="s">
        <v>235</v>
      </c>
      <c r="H15" s="470"/>
      <c r="I15" s="471"/>
      <c r="J15" s="472"/>
      <c r="K15" s="11"/>
    </row>
    <row r="16" spans="1:17" ht="25" customHeight="1">
      <c r="A16" s="11"/>
      <c r="B16" s="467"/>
      <c r="C16" s="468"/>
      <c r="D16" s="469"/>
      <c r="E16" s="476">
        <f>E28</f>
        <v>0</v>
      </c>
      <c r="F16" s="477"/>
      <c r="G16" s="478"/>
      <c r="H16" s="473"/>
      <c r="I16" s="474"/>
      <c r="J16" s="475"/>
      <c r="K16" s="11"/>
      <c r="L16" s="14"/>
    </row>
    <row r="17" spans="1:18" ht="33" customHeight="1">
      <c r="A17" s="11"/>
      <c r="B17" s="11"/>
      <c r="C17" s="11"/>
      <c r="D17" s="11"/>
      <c r="E17" s="11"/>
      <c r="F17" s="11"/>
      <c r="G17" s="11"/>
      <c r="H17" s="11"/>
      <c r="I17" s="11"/>
      <c r="J17" s="11"/>
      <c r="K17" s="11"/>
    </row>
    <row r="18" spans="1:18" ht="33" customHeight="1">
      <c r="A18" s="11">
        <v>2</v>
      </c>
      <c r="B18" s="11" t="s">
        <v>12</v>
      </c>
      <c r="C18" s="11"/>
      <c r="D18" s="11"/>
      <c r="E18" s="11"/>
      <c r="F18" s="11"/>
      <c r="G18" s="11"/>
      <c r="H18" s="11"/>
      <c r="I18" s="11"/>
      <c r="J18" s="13" t="s">
        <v>6</v>
      </c>
      <c r="K18" s="11"/>
    </row>
    <row r="19" spans="1:18" ht="35.15" customHeight="1">
      <c r="A19" s="11"/>
      <c r="B19" s="496" t="s">
        <v>7</v>
      </c>
      <c r="C19" s="496"/>
      <c r="D19" s="496"/>
      <c r="E19" s="496" t="s">
        <v>242</v>
      </c>
      <c r="F19" s="496"/>
      <c r="G19" s="496"/>
      <c r="H19" s="496" t="s">
        <v>8</v>
      </c>
      <c r="I19" s="496"/>
      <c r="J19" s="496"/>
      <c r="K19" s="11"/>
    </row>
    <row r="20" spans="1:18" ht="25" customHeight="1">
      <c r="A20" s="11"/>
      <c r="B20" s="484" t="s">
        <v>188</v>
      </c>
      <c r="C20" s="485"/>
      <c r="D20" s="486"/>
      <c r="E20" s="416" t="s">
        <v>236</v>
      </c>
      <c r="F20" s="445"/>
      <c r="G20" s="415" t="s">
        <v>235</v>
      </c>
      <c r="H20" s="470"/>
      <c r="I20" s="471"/>
      <c r="J20" s="472"/>
      <c r="K20" s="11"/>
      <c r="L20" s="479"/>
      <c r="M20" s="479"/>
      <c r="N20" s="479"/>
      <c r="O20" s="479"/>
      <c r="P20" s="479"/>
      <c r="Q20" s="28"/>
      <c r="R20" s="28"/>
    </row>
    <row r="21" spans="1:18" ht="25" customHeight="1">
      <c r="A21" s="11"/>
      <c r="B21" s="487"/>
      <c r="C21" s="488"/>
      <c r="D21" s="489"/>
      <c r="E21" s="476">
        <f>'2-1.精算額調書（ロボット）'!K34</f>
        <v>0</v>
      </c>
      <c r="F21" s="477"/>
      <c r="G21" s="478"/>
      <c r="H21" s="473"/>
      <c r="I21" s="474"/>
      <c r="J21" s="475"/>
      <c r="K21" s="11"/>
      <c r="L21" s="395"/>
      <c r="M21" s="395"/>
      <c r="N21" s="395"/>
      <c r="O21" s="395"/>
      <c r="P21" s="395"/>
      <c r="Q21" s="28"/>
      <c r="R21" s="28"/>
    </row>
    <row r="22" spans="1:18" ht="25" customHeight="1">
      <c r="A22" s="11"/>
      <c r="B22" s="490" t="s">
        <v>189</v>
      </c>
      <c r="C22" s="491"/>
      <c r="D22" s="492"/>
      <c r="E22" s="416" t="s">
        <v>236</v>
      </c>
      <c r="F22" s="445"/>
      <c r="G22" s="415" t="s">
        <v>235</v>
      </c>
      <c r="H22" s="470"/>
      <c r="I22" s="471"/>
      <c r="J22" s="472"/>
      <c r="K22" s="11"/>
      <c r="L22" s="480"/>
      <c r="M22" s="480"/>
      <c r="N22" s="480"/>
      <c r="O22" s="480"/>
      <c r="P22" s="480"/>
      <c r="Q22" s="480"/>
      <c r="R22" s="28"/>
    </row>
    <row r="23" spans="1:18" ht="25" customHeight="1">
      <c r="A23" s="11"/>
      <c r="B23" s="493"/>
      <c r="C23" s="494"/>
      <c r="D23" s="495"/>
      <c r="E23" s="476">
        <f>'2-2.精算額調書（ICT）'!J32</f>
        <v>0</v>
      </c>
      <c r="F23" s="477"/>
      <c r="G23" s="478"/>
      <c r="H23" s="473"/>
      <c r="I23" s="474"/>
      <c r="J23" s="475"/>
      <c r="K23" s="11"/>
      <c r="L23" s="396"/>
      <c r="M23" s="396"/>
      <c r="N23" s="396"/>
      <c r="O23" s="396"/>
      <c r="P23" s="396"/>
      <c r="Q23" s="396"/>
      <c r="R23" s="28"/>
    </row>
    <row r="24" spans="1:18" ht="25" customHeight="1">
      <c r="A24" s="11"/>
      <c r="B24" s="484" t="s">
        <v>190</v>
      </c>
      <c r="C24" s="485"/>
      <c r="D24" s="486"/>
      <c r="E24" s="416" t="s">
        <v>236</v>
      </c>
      <c r="F24" s="445"/>
      <c r="G24" s="415" t="s">
        <v>235</v>
      </c>
      <c r="H24" s="470"/>
      <c r="I24" s="471"/>
      <c r="J24" s="472"/>
      <c r="K24" s="11"/>
      <c r="L24" s="26"/>
      <c r="M24" s="27"/>
      <c r="N24" s="27"/>
      <c r="O24" s="27"/>
      <c r="P24" s="27"/>
      <c r="Q24" s="28"/>
      <c r="R24" s="28"/>
    </row>
    <row r="25" spans="1:18" ht="25" customHeight="1">
      <c r="A25" s="11"/>
      <c r="B25" s="487"/>
      <c r="C25" s="488"/>
      <c r="D25" s="489"/>
      <c r="E25" s="476">
        <f>'2-3.精算額調書（パッケージ）'!J42</f>
        <v>0</v>
      </c>
      <c r="F25" s="477"/>
      <c r="G25" s="478"/>
      <c r="H25" s="473"/>
      <c r="I25" s="474"/>
      <c r="J25" s="475"/>
      <c r="K25" s="11"/>
      <c r="L25" s="26"/>
      <c r="M25" s="27"/>
      <c r="N25" s="27"/>
      <c r="O25" s="27"/>
      <c r="P25" s="27"/>
      <c r="Q25" s="28"/>
      <c r="R25" s="28"/>
    </row>
    <row r="26" spans="1:18" ht="50" customHeight="1">
      <c r="A26" s="11"/>
      <c r="B26" s="481"/>
      <c r="C26" s="481"/>
      <c r="D26" s="481"/>
      <c r="E26" s="482"/>
      <c r="F26" s="482"/>
      <c r="G26" s="482"/>
      <c r="H26" s="483"/>
      <c r="I26" s="483"/>
      <c r="J26" s="483"/>
      <c r="K26" s="11"/>
      <c r="L26" s="26"/>
      <c r="M26" s="27"/>
      <c r="N26" s="27"/>
      <c r="O26" s="27"/>
      <c r="P26" s="27"/>
      <c r="Q26" s="28"/>
      <c r="R26" s="28"/>
    </row>
    <row r="27" spans="1:18" ht="25" customHeight="1">
      <c r="A27" s="11"/>
      <c r="B27" s="464" t="s">
        <v>11</v>
      </c>
      <c r="C27" s="465"/>
      <c r="D27" s="466"/>
      <c r="E27" s="416" t="s">
        <v>236</v>
      </c>
      <c r="F27" s="418">
        <f>SUM(F20,F22,F24)</f>
        <v>0</v>
      </c>
      <c r="G27" s="417" t="s">
        <v>235</v>
      </c>
      <c r="H27" s="470"/>
      <c r="I27" s="471"/>
      <c r="J27" s="472"/>
      <c r="K27" s="11"/>
      <c r="L27" s="26"/>
      <c r="M27" s="27"/>
      <c r="N27" s="27"/>
      <c r="O27" s="27"/>
      <c r="P27" s="27"/>
      <c r="Q27" s="28"/>
      <c r="R27" s="28"/>
    </row>
    <row r="28" spans="1:18" ht="25" customHeight="1">
      <c r="A28" s="11"/>
      <c r="B28" s="467"/>
      <c r="C28" s="468"/>
      <c r="D28" s="469"/>
      <c r="E28" s="476">
        <f>E21+E23+E25</f>
        <v>0</v>
      </c>
      <c r="F28" s="477"/>
      <c r="G28" s="478"/>
      <c r="H28" s="473"/>
      <c r="I28" s="474"/>
      <c r="J28" s="475"/>
      <c r="K28" s="11"/>
      <c r="L28" s="479"/>
      <c r="M28" s="480"/>
      <c r="N28" s="480"/>
      <c r="O28" s="480"/>
      <c r="P28" s="480"/>
      <c r="Q28" s="480"/>
      <c r="R28" s="480"/>
    </row>
    <row r="29" spans="1:18" ht="21.5" customHeight="1">
      <c r="A29" s="11"/>
      <c r="B29" s="11" t="s">
        <v>67</v>
      </c>
      <c r="C29" s="11"/>
      <c r="D29" s="11"/>
      <c r="E29" s="11"/>
      <c r="F29" s="11"/>
      <c r="G29" s="11"/>
      <c r="H29" s="11"/>
      <c r="I29" s="11"/>
      <c r="J29" s="11"/>
      <c r="K29" s="11"/>
    </row>
    <row r="30" spans="1:18" ht="21.5" customHeight="1">
      <c r="A30" s="11"/>
      <c r="B30" s="11" t="s">
        <v>243</v>
      </c>
      <c r="C30" s="11"/>
      <c r="D30" s="11"/>
      <c r="E30" s="11"/>
      <c r="F30" s="11"/>
      <c r="G30" s="11"/>
      <c r="H30" s="11"/>
      <c r="I30" s="11"/>
      <c r="J30" s="11"/>
      <c r="K30" s="11"/>
    </row>
  </sheetData>
  <sheetProtection sheet="1"/>
  <mergeCells count="38">
    <mergeCell ref="A5:K5"/>
    <mergeCell ref="B9:D9"/>
    <mergeCell ref="E9:G9"/>
    <mergeCell ref="H9:J9"/>
    <mergeCell ref="L9:O9"/>
    <mergeCell ref="B14:D14"/>
    <mergeCell ref="E14:G14"/>
    <mergeCell ref="H14:J14"/>
    <mergeCell ref="B10:D11"/>
    <mergeCell ref="H10:J11"/>
    <mergeCell ref="E11:G11"/>
    <mergeCell ref="E13:G13"/>
    <mergeCell ref="B12:D13"/>
    <mergeCell ref="H12:J13"/>
    <mergeCell ref="B19:D19"/>
    <mergeCell ref="E19:G19"/>
    <mergeCell ref="H19:J19"/>
    <mergeCell ref="B24:D25"/>
    <mergeCell ref="H24:J25"/>
    <mergeCell ref="E21:G21"/>
    <mergeCell ref="E23:G23"/>
    <mergeCell ref="E25:G25"/>
    <mergeCell ref="B15:D16"/>
    <mergeCell ref="H15:J16"/>
    <mergeCell ref="E16:G16"/>
    <mergeCell ref="L28:R28"/>
    <mergeCell ref="B26:D26"/>
    <mergeCell ref="E26:G26"/>
    <mergeCell ref="H26:J26"/>
    <mergeCell ref="B27:D28"/>
    <mergeCell ref="H27:J28"/>
    <mergeCell ref="E28:G28"/>
    <mergeCell ref="L20:P20"/>
    <mergeCell ref="L22:Q22"/>
    <mergeCell ref="B20:D21"/>
    <mergeCell ref="H20:J21"/>
    <mergeCell ref="B22:D23"/>
    <mergeCell ref="H22:J23"/>
  </mergeCells>
  <phoneticPr fontId="4"/>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5C93-E306-4BBD-896E-7401D559D27E}">
  <dimension ref="A1:S61"/>
  <sheetViews>
    <sheetView showGridLines="0" view="pageBreakPreview" zoomScale="24" zoomScaleNormal="36" workbookViewId="0">
      <selection activeCell="S15" sqref="S15"/>
    </sheetView>
  </sheetViews>
  <sheetFormatPr defaultColWidth="9" defaultRowHeight="13"/>
  <cols>
    <col min="1" max="1" width="2.7265625" style="101" customWidth="1"/>
    <col min="2" max="2" width="36.6328125" style="101" customWidth="1"/>
    <col min="3" max="3" width="30.1796875" style="101" customWidth="1"/>
    <col min="4" max="4" width="70.81640625" style="101" customWidth="1"/>
    <col min="5" max="5" width="36.36328125" style="101" customWidth="1"/>
    <col min="6" max="6" width="25.81640625" style="101" customWidth="1"/>
    <col min="7" max="7" width="14" style="101" customWidth="1"/>
    <col min="8" max="11" width="25.6328125" style="101" customWidth="1"/>
    <col min="12" max="12" width="23.08984375" style="101" customWidth="1"/>
    <col min="13" max="13" width="25.6328125" style="101" customWidth="1"/>
    <col min="14" max="14" width="23.90625" style="101" customWidth="1"/>
    <col min="15" max="15" width="25.6328125" style="101" customWidth="1"/>
    <col min="16" max="16" width="25.6328125" style="308" customWidth="1"/>
    <col min="17" max="17" width="2.36328125" style="101" customWidth="1"/>
    <col min="18" max="40" width="27.453125" style="101" customWidth="1"/>
    <col min="41" max="16384" width="9" style="101"/>
  </cols>
  <sheetData>
    <row r="1" spans="1:19" ht="135.5" customHeight="1">
      <c r="A1" s="522"/>
      <c r="B1" s="522"/>
      <c r="C1" s="522"/>
      <c r="D1" s="522"/>
      <c r="E1" s="522"/>
      <c r="F1" s="522"/>
      <c r="G1" s="522"/>
      <c r="H1" s="522"/>
      <c r="I1" s="522"/>
      <c r="J1" s="522"/>
      <c r="K1" s="522"/>
      <c r="L1" s="522"/>
      <c r="M1" s="522"/>
      <c r="N1" s="522"/>
      <c r="O1" s="522"/>
    </row>
    <row r="2" spans="1:19" ht="20.25" customHeight="1"/>
    <row r="3" spans="1:19" ht="41.5">
      <c r="B3" s="523" t="s">
        <v>225</v>
      </c>
      <c r="C3" s="523"/>
      <c r="D3" s="524"/>
      <c r="E3" s="524"/>
      <c r="F3" s="524"/>
      <c r="G3" s="524"/>
      <c r="H3" s="524"/>
      <c r="I3" s="524"/>
      <c r="J3" s="524"/>
      <c r="K3" s="524"/>
      <c r="L3" s="524"/>
      <c r="M3" s="524"/>
      <c r="N3" s="525"/>
      <c r="O3" s="525"/>
      <c r="P3" s="309"/>
    </row>
    <row r="4" spans="1:19" ht="25.5" hidden="1">
      <c r="D4" s="526"/>
      <c r="E4" s="526"/>
      <c r="F4" s="526"/>
      <c r="G4" s="526"/>
      <c r="H4" s="526"/>
      <c r="I4" s="526"/>
      <c r="J4" s="526"/>
      <c r="K4" s="526"/>
      <c r="L4" s="526"/>
      <c r="M4" s="526"/>
      <c r="N4" s="526"/>
      <c r="O4" s="526"/>
      <c r="P4" s="310"/>
    </row>
    <row r="5" spans="1:19" ht="40" customHeight="1">
      <c r="D5" s="102"/>
      <c r="E5" s="102"/>
      <c r="F5" s="102"/>
      <c r="G5" s="102"/>
      <c r="H5" s="102"/>
      <c r="I5" s="102"/>
      <c r="J5" s="102"/>
      <c r="K5" s="102"/>
      <c r="L5" s="103" t="s">
        <v>120</v>
      </c>
      <c r="M5" s="512">
        <f>実績報告基本情報!D12</f>
        <v>0</v>
      </c>
      <c r="N5" s="512"/>
      <c r="O5" s="512"/>
      <c r="P5" s="512"/>
    </row>
    <row r="6" spans="1:19" ht="40" customHeight="1">
      <c r="D6" s="102"/>
      <c r="E6" s="102"/>
      <c r="F6" s="102"/>
      <c r="G6" s="102"/>
      <c r="H6" s="102"/>
      <c r="I6" s="102"/>
      <c r="J6" s="102"/>
      <c r="K6" s="102"/>
      <c r="L6" s="103" t="s">
        <v>121</v>
      </c>
      <c r="M6" s="513">
        <f>実績報告基本情報!D16</f>
        <v>0</v>
      </c>
      <c r="N6" s="513"/>
      <c r="O6" s="513"/>
      <c r="P6" s="513"/>
    </row>
    <row r="7" spans="1:19" ht="40" customHeight="1">
      <c r="D7" s="102"/>
      <c r="E7" s="102"/>
      <c r="F7" s="102"/>
      <c r="G7" s="102"/>
      <c r="H7" s="102"/>
      <c r="I7" s="102"/>
      <c r="J7" s="102"/>
      <c r="K7" s="102"/>
      <c r="L7" s="103" t="s">
        <v>122</v>
      </c>
      <c r="M7" s="513">
        <f>実績報告基本情報!D15</f>
        <v>0</v>
      </c>
      <c r="N7" s="513"/>
      <c r="O7" s="513"/>
      <c r="P7" s="513"/>
    </row>
    <row r="8" spans="1:19" ht="19">
      <c r="I8" s="104"/>
      <c r="J8" s="104"/>
      <c r="M8" s="105"/>
      <c r="N8" s="106"/>
      <c r="O8" s="106"/>
      <c r="P8" s="106"/>
    </row>
    <row r="9" spans="1:19" ht="30.5" thickBot="1">
      <c r="B9" s="107" t="s">
        <v>123</v>
      </c>
      <c r="C9" s="108"/>
      <c r="D9" s="104"/>
      <c r="E9" s="109"/>
      <c r="F9" s="109"/>
      <c r="G9" s="109"/>
      <c r="H9" s="109"/>
      <c r="I9" s="109"/>
      <c r="J9" s="109"/>
      <c r="M9" s="110"/>
      <c r="N9" s="111"/>
      <c r="O9" s="112"/>
      <c r="P9" s="112" t="s">
        <v>26</v>
      </c>
      <c r="Q9" s="113"/>
      <c r="R9" s="113"/>
    </row>
    <row r="10" spans="1:19" ht="70.5">
      <c r="B10" s="114" t="s">
        <v>63</v>
      </c>
      <c r="C10" s="115" t="s">
        <v>124</v>
      </c>
      <c r="D10" s="116" t="s">
        <v>125</v>
      </c>
      <c r="E10" s="117" t="s">
        <v>64</v>
      </c>
      <c r="F10" s="116" t="s">
        <v>126</v>
      </c>
      <c r="G10" s="118" t="s">
        <v>127</v>
      </c>
      <c r="H10" s="119" t="s">
        <v>128</v>
      </c>
      <c r="I10" s="120" t="s">
        <v>129</v>
      </c>
      <c r="J10" s="121" t="s">
        <v>130</v>
      </c>
      <c r="K10" s="116" t="s">
        <v>238</v>
      </c>
      <c r="L10" s="116" t="s">
        <v>131</v>
      </c>
      <c r="M10" s="116" t="s">
        <v>132</v>
      </c>
      <c r="N10" s="116" t="s">
        <v>133</v>
      </c>
      <c r="O10" s="116" t="s">
        <v>134</v>
      </c>
      <c r="P10" s="419" t="s">
        <v>203</v>
      </c>
      <c r="Q10" s="122"/>
      <c r="R10" s="122"/>
    </row>
    <row r="11" spans="1:19" ht="42.5" thickBot="1">
      <c r="B11" s="123"/>
      <c r="C11" s="124"/>
      <c r="D11" s="125" t="s">
        <v>135</v>
      </c>
      <c r="E11" s="171" t="s">
        <v>153</v>
      </c>
      <c r="F11" s="126"/>
      <c r="G11" s="127"/>
      <c r="H11" s="128" t="s">
        <v>136</v>
      </c>
      <c r="I11" s="128"/>
      <c r="J11" s="129" t="s">
        <v>137</v>
      </c>
      <c r="K11" s="129" t="s">
        <v>138</v>
      </c>
      <c r="L11" s="130" t="s">
        <v>139</v>
      </c>
      <c r="M11" s="129" t="s">
        <v>140</v>
      </c>
      <c r="N11" s="129"/>
      <c r="O11" s="129" t="s">
        <v>141</v>
      </c>
      <c r="P11" s="420"/>
      <c r="Q11" s="122"/>
      <c r="R11" s="122"/>
    </row>
    <row r="12" spans="1:19" ht="80" customHeight="1">
      <c r="B12" s="527" t="s">
        <v>123</v>
      </c>
      <c r="C12" s="131">
        <v>1</v>
      </c>
      <c r="D12" s="99"/>
      <c r="E12" s="172"/>
      <c r="F12" s="252"/>
      <c r="G12" s="252"/>
      <c r="H12" s="332" t="str">
        <f>IF(F12*G12=0,"",F12*G12)</f>
        <v/>
      </c>
      <c r="I12" s="253">
        <v>0</v>
      </c>
      <c r="J12" s="332" t="str">
        <f>IFERROR(H12-I12,"")</f>
        <v/>
      </c>
      <c r="K12" s="402" t="str">
        <f>J12</f>
        <v/>
      </c>
      <c r="L12" s="283">
        <v>0.8</v>
      </c>
      <c r="M12" s="255" t="str">
        <f>IF(ROUNDDOWN(MIN(J12,K12)*L12,0)=0,"",ROUNDDOWN(MIN(J12,K12)*L12,0))</f>
        <v/>
      </c>
      <c r="N12" s="255" t="str">
        <f>IFERROR(VLOOKUP(E12,県確認用!$A$40:$B$49,2,FALSE)*G12,"")</f>
        <v/>
      </c>
      <c r="O12" s="332" t="str">
        <f>IF(MIN(M12:N12)=0,"",MIN(M12:N12))</f>
        <v/>
      </c>
      <c r="P12" s="421" t="str">
        <f>IF(MIN(SUMIF($C$12:$C$32,1,$O$12:$O$32),N12)=0,"",MIN(SUMIF($C$12:$C$32,1,$O$12:$O$32),N12))</f>
        <v/>
      </c>
      <c r="Q12" s="113"/>
      <c r="R12" s="113"/>
      <c r="S12" s="1"/>
    </row>
    <row r="13" spans="1:19" ht="80" customHeight="1">
      <c r="B13" s="514"/>
      <c r="C13" s="135">
        <v>2</v>
      </c>
      <c r="D13" s="164"/>
      <c r="E13" s="173"/>
      <c r="F13" s="256"/>
      <c r="G13" s="256"/>
      <c r="H13" s="258" t="str">
        <f t="shared" ref="H13:H20" si="0">IF(F13*G13=0,"",F13*G13)</f>
        <v/>
      </c>
      <c r="I13" s="257">
        <v>0</v>
      </c>
      <c r="J13" s="258" t="str">
        <f t="shared" ref="J13:J20" si="1">IFERROR(H13-I13,"")</f>
        <v/>
      </c>
      <c r="K13" s="257" t="str">
        <f t="shared" ref="K13:K20" si="2">J13</f>
        <v/>
      </c>
      <c r="L13" s="284">
        <v>0.8</v>
      </c>
      <c r="M13" s="258" t="str">
        <f t="shared" ref="M13:M20" si="3">IF(ROUNDDOWN(MIN(J13,K13)*L13,0)=0,"",ROUNDDOWN(MIN(J13,K13)*L13,0))</f>
        <v/>
      </c>
      <c r="N13" s="258" t="str">
        <f>IFERROR(VLOOKUP(E13,県確認用!$A$40:$B$49,2,FALSE)*G13,"")</f>
        <v/>
      </c>
      <c r="O13" s="397" t="str">
        <f t="shared" ref="O13:O20" si="4">IF(MIN(M13:N13)=0,"",MIN(M13:N13))</f>
        <v/>
      </c>
      <c r="P13" s="422" t="str">
        <f>IF(MIN(SUMIF($C$12:$C$32,2,$O$12:$O$32),N13)=0,"",MIN(SUMIF($C$12:$C$32,2,$O$12:$O$32),N13))</f>
        <v/>
      </c>
      <c r="Q13" s="113"/>
      <c r="R13" s="113"/>
      <c r="S13" s="1"/>
    </row>
    <row r="14" spans="1:19" ht="80" customHeight="1">
      <c r="B14" s="514"/>
      <c r="C14" s="135">
        <v>3</v>
      </c>
      <c r="D14" s="164"/>
      <c r="E14" s="173"/>
      <c r="F14" s="256"/>
      <c r="G14" s="256"/>
      <c r="H14" s="258" t="str">
        <f t="shared" si="0"/>
        <v/>
      </c>
      <c r="I14" s="257">
        <v>0</v>
      </c>
      <c r="J14" s="258" t="str">
        <f t="shared" si="1"/>
        <v/>
      </c>
      <c r="K14" s="257" t="str">
        <f t="shared" si="2"/>
        <v/>
      </c>
      <c r="L14" s="284">
        <v>0.8</v>
      </c>
      <c r="M14" s="258" t="str">
        <f t="shared" si="3"/>
        <v/>
      </c>
      <c r="N14" s="258" t="str">
        <f>IFERROR(VLOOKUP(E14,県確認用!$A$40:$B$49,2,FALSE)*G14,"")</f>
        <v/>
      </c>
      <c r="O14" s="397" t="str">
        <f t="shared" si="4"/>
        <v/>
      </c>
      <c r="P14" s="422" t="str">
        <f>IF(MIN(SUMIF($C$12:$C$32,3,$O$12:$O$32),N14)=0,"",MIN(SUMIF($C$12:$C$32,3,$O$12:$O$32),N14))</f>
        <v/>
      </c>
      <c r="Q14" s="113"/>
      <c r="R14" s="113"/>
      <c r="S14" s="1"/>
    </row>
    <row r="15" spans="1:19" ht="80" customHeight="1">
      <c r="B15" s="514"/>
      <c r="C15" s="135">
        <v>4</v>
      </c>
      <c r="D15" s="164"/>
      <c r="E15" s="173"/>
      <c r="F15" s="259"/>
      <c r="G15" s="259"/>
      <c r="H15" s="333" t="str">
        <f t="shared" si="0"/>
        <v/>
      </c>
      <c r="I15" s="260">
        <v>0</v>
      </c>
      <c r="J15" s="333" t="str">
        <f t="shared" si="1"/>
        <v/>
      </c>
      <c r="K15" s="257" t="str">
        <f t="shared" si="2"/>
        <v/>
      </c>
      <c r="L15" s="284">
        <v>0.8</v>
      </c>
      <c r="M15" s="258" t="str">
        <f t="shared" si="3"/>
        <v/>
      </c>
      <c r="N15" s="258" t="str">
        <f>IFERROR(VLOOKUP(E15,県確認用!$A$40:$B$49,2,FALSE)*G15,"")</f>
        <v/>
      </c>
      <c r="O15" s="397" t="str">
        <f t="shared" si="4"/>
        <v/>
      </c>
      <c r="P15" s="422" t="str">
        <f>IF(MIN(SUMIF($C$12:$C$32,4,$O$12:$O$32),N15)=0,"",MIN(SUMIF($C$12:$C$32,4,$O$12:$O$32),N15))</f>
        <v/>
      </c>
      <c r="Q15" s="113"/>
      <c r="R15" s="113"/>
      <c r="S15" s="1"/>
    </row>
    <row r="16" spans="1:19" ht="80" customHeight="1">
      <c r="B16" s="514"/>
      <c r="C16" s="135">
        <v>5</v>
      </c>
      <c r="D16" s="98"/>
      <c r="E16" s="174"/>
      <c r="F16" s="256"/>
      <c r="G16" s="256"/>
      <c r="H16" s="258" t="str">
        <f t="shared" si="0"/>
        <v/>
      </c>
      <c r="I16" s="261">
        <v>0</v>
      </c>
      <c r="J16" s="258" t="str">
        <f t="shared" si="1"/>
        <v/>
      </c>
      <c r="K16" s="257" t="str">
        <f t="shared" si="2"/>
        <v/>
      </c>
      <c r="L16" s="284">
        <v>0.8</v>
      </c>
      <c r="M16" s="258" t="str">
        <f t="shared" si="3"/>
        <v/>
      </c>
      <c r="N16" s="258" t="str">
        <f>IFERROR(VLOOKUP(E16,県確認用!$A$40:$B$49,2,FALSE)*G16,"")</f>
        <v/>
      </c>
      <c r="O16" s="397" t="str">
        <f t="shared" si="4"/>
        <v/>
      </c>
      <c r="P16" s="422" t="str">
        <f>IF(MIN(SUMIF($C$12:$C$32,5,$O$12:$O$32),N16)=0,"",MIN(SUMIF($C$12:$C$32,5,$O$12:$O$32),N16))</f>
        <v/>
      </c>
      <c r="Q16" s="113"/>
      <c r="R16" s="113"/>
      <c r="S16" s="1"/>
    </row>
    <row r="17" spans="2:19" s="412" customFormat="1" ht="80" customHeight="1">
      <c r="B17" s="514"/>
      <c r="C17" s="135">
        <v>6</v>
      </c>
      <c r="D17" s="48"/>
      <c r="E17" s="174"/>
      <c r="F17" s="256"/>
      <c r="G17" s="256"/>
      <c r="H17" s="258" t="str">
        <f t="shared" si="0"/>
        <v/>
      </c>
      <c r="I17" s="261">
        <v>0</v>
      </c>
      <c r="J17" s="258" t="str">
        <f t="shared" si="1"/>
        <v/>
      </c>
      <c r="K17" s="257" t="str">
        <f t="shared" si="2"/>
        <v/>
      </c>
      <c r="L17" s="284">
        <v>0.8</v>
      </c>
      <c r="M17" s="258" t="str">
        <f t="shared" si="3"/>
        <v/>
      </c>
      <c r="N17" s="258" t="str">
        <f>IFERROR(VLOOKUP(E17,県確認用!$A$40:$B$49,2,FALSE)*G17,"")</f>
        <v/>
      </c>
      <c r="O17" s="397" t="str">
        <f t="shared" si="4"/>
        <v/>
      </c>
      <c r="P17" s="422" t="str">
        <f>IF(MIN(SUMIF($C$12:$C$32,6,$O$12:$O$32),N17)=0,"",MIN(SUMIF($C$12:$C$32,6,$O$12:$O$32),N17))</f>
        <v/>
      </c>
      <c r="Q17" s="113"/>
      <c r="R17" s="113"/>
      <c r="S17" s="1"/>
    </row>
    <row r="18" spans="2:19" ht="80" customHeight="1">
      <c r="B18" s="514"/>
      <c r="C18" s="135">
        <v>7</v>
      </c>
      <c r="D18" s="48"/>
      <c r="E18" s="174"/>
      <c r="F18" s="256"/>
      <c r="G18" s="256"/>
      <c r="H18" s="258" t="str">
        <f t="shared" si="0"/>
        <v/>
      </c>
      <c r="I18" s="261">
        <v>0</v>
      </c>
      <c r="J18" s="258" t="str">
        <f t="shared" si="1"/>
        <v/>
      </c>
      <c r="K18" s="257" t="str">
        <f t="shared" si="2"/>
        <v/>
      </c>
      <c r="L18" s="284">
        <v>0.8</v>
      </c>
      <c r="M18" s="258" t="str">
        <f t="shared" si="3"/>
        <v/>
      </c>
      <c r="N18" s="258" t="str">
        <f>IFERROR(VLOOKUP(E18,県確認用!$A$40:$B$49,2,FALSE)*G18,"")</f>
        <v/>
      </c>
      <c r="O18" s="397" t="str">
        <f t="shared" si="4"/>
        <v/>
      </c>
      <c r="P18" s="422" t="str">
        <f>IF(MIN(SUMIF($C$12:$C$32,7,$O$12:$O$32),N18)=0,"",MIN(SUMIF($C$12:$C$32,7,$O$12:$O$32),N18))</f>
        <v/>
      </c>
      <c r="Q18" s="113"/>
      <c r="R18" s="113"/>
      <c r="S18" s="1"/>
    </row>
    <row r="19" spans="2:19" ht="80" customHeight="1">
      <c r="B19" s="514"/>
      <c r="C19" s="135">
        <v>8</v>
      </c>
      <c r="D19" s="98"/>
      <c r="E19" s="174"/>
      <c r="F19" s="256"/>
      <c r="G19" s="256"/>
      <c r="H19" s="258" t="str">
        <f t="shared" si="0"/>
        <v/>
      </c>
      <c r="I19" s="261">
        <v>0</v>
      </c>
      <c r="J19" s="258" t="str">
        <f t="shared" si="1"/>
        <v/>
      </c>
      <c r="K19" s="257" t="str">
        <f t="shared" si="2"/>
        <v/>
      </c>
      <c r="L19" s="284">
        <v>0.8</v>
      </c>
      <c r="M19" s="258" t="str">
        <f t="shared" si="3"/>
        <v/>
      </c>
      <c r="N19" s="258" t="str">
        <f>IFERROR(VLOOKUP(E19,県確認用!$A$40:$B$49,2,FALSE)*G19,"")</f>
        <v/>
      </c>
      <c r="O19" s="397" t="str">
        <f t="shared" si="4"/>
        <v/>
      </c>
      <c r="P19" s="422" t="str">
        <f>IF(MIN(SUMIF($C$12:$C$32,8,$O$12:$O$32),N19)=0,"",MIN(SUMIF($C$12:$C$32,8,$O$12:$O$32),N19))</f>
        <v/>
      </c>
      <c r="Q19" s="113"/>
      <c r="R19" s="113"/>
      <c r="S19" s="1"/>
    </row>
    <row r="20" spans="2:19" ht="80" customHeight="1" thickBot="1">
      <c r="B20" s="514"/>
      <c r="C20" s="135">
        <v>9</v>
      </c>
      <c r="D20" s="165"/>
      <c r="E20" s="175"/>
      <c r="F20" s="262"/>
      <c r="G20" s="262"/>
      <c r="H20" s="265" t="str">
        <f t="shared" si="0"/>
        <v/>
      </c>
      <c r="I20" s="263">
        <v>0</v>
      </c>
      <c r="J20" s="265" t="str">
        <f t="shared" si="1"/>
        <v/>
      </c>
      <c r="K20" s="264" t="str">
        <f t="shared" si="2"/>
        <v/>
      </c>
      <c r="L20" s="285">
        <v>0.8</v>
      </c>
      <c r="M20" s="265" t="str">
        <f t="shared" si="3"/>
        <v/>
      </c>
      <c r="N20" s="266" t="str">
        <f>IFERROR(VLOOKUP(E20,県確認用!$A$40:$B$49,2,FALSE)*G20,"")</f>
        <v/>
      </c>
      <c r="O20" s="398" t="str">
        <f t="shared" si="4"/>
        <v/>
      </c>
      <c r="P20" s="421" t="str">
        <f>IF(MIN(SUMIF($C$12:$C$32,9,$O$12:$O$32),N20)=0,"",MIN(SUMIF($C$12:$C$32,9,$O$12:$O$32),N20))</f>
        <v/>
      </c>
      <c r="Q20" s="113"/>
      <c r="R20" s="113"/>
      <c r="S20" s="1"/>
    </row>
    <row r="21" spans="2:19" ht="80" customHeight="1" thickTop="1" thickBot="1">
      <c r="B21" s="528"/>
      <c r="C21" s="529" t="s">
        <v>143</v>
      </c>
      <c r="D21" s="530"/>
      <c r="E21" s="531"/>
      <c r="F21" s="267"/>
      <c r="G21" s="385">
        <f>SUM(G12:G20)</f>
        <v>0</v>
      </c>
      <c r="H21" s="386">
        <f>SUM(H12:H20)</f>
        <v>0</v>
      </c>
      <c r="I21" s="333">
        <f>SUM(I12:I20)</f>
        <v>0</v>
      </c>
      <c r="J21" s="333">
        <f>SUM(J12:J20)</f>
        <v>0</v>
      </c>
      <c r="K21" s="266">
        <f>SUM(K12:K20)</f>
        <v>0</v>
      </c>
      <c r="L21" s="387"/>
      <c r="M21" s="268">
        <f>SUM(M12:M20)</f>
        <v>0</v>
      </c>
      <c r="N21" s="269">
        <f>SUM(N12:N20)</f>
        <v>0</v>
      </c>
      <c r="O21" s="399">
        <f>SUM(O12:O20)</f>
        <v>0</v>
      </c>
      <c r="P21" s="423">
        <f>SUM(P12:P20)</f>
        <v>0</v>
      </c>
      <c r="Q21" s="113"/>
      <c r="R21" s="113"/>
      <c r="S21" s="1"/>
    </row>
    <row r="22" spans="2:19" ht="80" customHeight="1">
      <c r="B22" s="514" t="s">
        <v>144</v>
      </c>
      <c r="C22" s="166"/>
      <c r="D22" s="167"/>
      <c r="E22" s="176"/>
      <c r="F22" s="270"/>
      <c r="G22" s="271"/>
      <c r="H22" s="334" t="str">
        <f>IF(F22*G22=0,"",F22*G22)</f>
        <v/>
      </c>
      <c r="I22" s="254">
        <v>0</v>
      </c>
      <c r="J22" s="335" t="str">
        <f>IFERROR(IF(H22-I22=0,"",H22-I22),"")</f>
        <v/>
      </c>
      <c r="K22" s="402" t="str">
        <f>J22</f>
        <v/>
      </c>
      <c r="L22" s="287">
        <v>0.8</v>
      </c>
      <c r="M22" s="266" t="str">
        <f>IF(ROUNDDOWN(MIN(J22:K22)*L22,0)=0,"",ROUNDDOWN(MIN(J22:K22)*L22,0))</f>
        <v/>
      </c>
      <c r="N22" s="266" t="str">
        <f>IFERROR(VLOOKUP(E22,県確認用!$A$52:$B$52,2,FALSE)*G22,"")</f>
        <v/>
      </c>
      <c r="O22" s="333" t="str">
        <f>IF(MIN(M22:N22)=0,"",MIN(M22:N22))</f>
        <v/>
      </c>
      <c r="P22" s="509"/>
      <c r="Q22" s="113"/>
      <c r="R22" s="113"/>
      <c r="S22" s="1"/>
    </row>
    <row r="23" spans="2:19" ht="80" customHeight="1">
      <c r="B23" s="514"/>
      <c r="C23" s="168"/>
      <c r="D23" s="169"/>
      <c r="E23" s="177"/>
      <c r="F23" s="270"/>
      <c r="G23" s="271"/>
      <c r="H23" s="334" t="str">
        <f t="shared" ref="H23:H32" si="5">IF(F23*G23=0,"",F23*G23)</f>
        <v/>
      </c>
      <c r="I23" s="272">
        <v>0</v>
      </c>
      <c r="J23" s="336" t="str">
        <f t="shared" ref="J23:J32" si="6">IFERROR(IF(H23-I23=0,"",H23-I23),"")</f>
        <v/>
      </c>
      <c r="K23" s="257" t="str">
        <f t="shared" ref="K23:K32" si="7">J23</f>
        <v/>
      </c>
      <c r="L23" s="287">
        <v>0.8</v>
      </c>
      <c r="M23" s="258" t="str">
        <f t="shared" ref="M23:M32" si="8">IF(ROUNDDOWN(MIN(J23:K23)*L23,0)=0,"",ROUNDDOWN(MIN(J23:K23)*L23,0))</f>
        <v/>
      </c>
      <c r="N23" s="258" t="str">
        <f>IFERROR(VLOOKUP(E23,県確認用!$A$52:$B$52,2,FALSE)*G23,"")</f>
        <v/>
      </c>
      <c r="O23" s="397" t="str">
        <f t="shared" ref="O23:O32" si="9">IF(MIN(M23:N23)=0,"",MIN(M23:N23))</f>
        <v/>
      </c>
      <c r="P23" s="510"/>
      <c r="Q23" s="113"/>
      <c r="R23" s="113"/>
      <c r="S23" s="1"/>
    </row>
    <row r="24" spans="2:19" ht="80" customHeight="1">
      <c r="B24" s="514"/>
      <c r="C24" s="168"/>
      <c r="D24" s="169"/>
      <c r="E24" s="177"/>
      <c r="F24" s="270"/>
      <c r="G24" s="271"/>
      <c r="H24" s="334" t="str">
        <f t="shared" si="5"/>
        <v/>
      </c>
      <c r="I24" s="272">
        <v>0</v>
      </c>
      <c r="J24" s="336" t="str">
        <f t="shared" si="6"/>
        <v/>
      </c>
      <c r="K24" s="257" t="str">
        <f t="shared" si="7"/>
        <v/>
      </c>
      <c r="L24" s="287">
        <v>0.8</v>
      </c>
      <c r="M24" s="258" t="str">
        <f t="shared" si="8"/>
        <v/>
      </c>
      <c r="N24" s="258" t="str">
        <f>IFERROR(VLOOKUP(E24,県確認用!$A$52:$B$52,2,FALSE)*G24,"")</f>
        <v/>
      </c>
      <c r="O24" s="397" t="str">
        <f t="shared" si="9"/>
        <v/>
      </c>
      <c r="P24" s="510"/>
      <c r="Q24" s="113"/>
      <c r="R24" s="113"/>
      <c r="S24" s="1"/>
    </row>
    <row r="25" spans="2:19" ht="80" customHeight="1">
      <c r="B25" s="514"/>
      <c r="C25" s="168"/>
      <c r="D25" s="169"/>
      <c r="E25" s="177"/>
      <c r="F25" s="270"/>
      <c r="G25" s="271"/>
      <c r="H25" s="334" t="str">
        <f t="shared" si="5"/>
        <v/>
      </c>
      <c r="I25" s="272">
        <v>0</v>
      </c>
      <c r="J25" s="336" t="str">
        <f t="shared" si="6"/>
        <v/>
      </c>
      <c r="K25" s="257" t="str">
        <f t="shared" si="7"/>
        <v/>
      </c>
      <c r="L25" s="287">
        <v>0.8</v>
      </c>
      <c r="M25" s="258" t="str">
        <f t="shared" si="8"/>
        <v/>
      </c>
      <c r="N25" s="258" t="str">
        <f>IFERROR(VLOOKUP(E25,県確認用!$A$52:$B$52,2,FALSE)*G25,"")</f>
        <v/>
      </c>
      <c r="O25" s="397" t="str">
        <f t="shared" si="9"/>
        <v/>
      </c>
      <c r="P25" s="510"/>
      <c r="Q25" s="113"/>
      <c r="R25" s="113"/>
      <c r="S25" s="1"/>
    </row>
    <row r="26" spans="2:19" ht="80" customHeight="1">
      <c r="B26" s="514"/>
      <c r="C26" s="168"/>
      <c r="D26" s="169"/>
      <c r="E26" s="177"/>
      <c r="F26" s="270"/>
      <c r="G26" s="271"/>
      <c r="H26" s="334" t="str">
        <f t="shared" si="5"/>
        <v/>
      </c>
      <c r="I26" s="272">
        <v>0</v>
      </c>
      <c r="J26" s="336" t="str">
        <f t="shared" si="6"/>
        <v/>
      </c>
      <c r="K26" s="257" t="str">
        <f t="shared" si="7"/>
        <v/>
      </c>
      <c r="L26" s="287">
        <v>0.8</v>
      </c>
      <c r="M26" s="258" t="str">
        <f t="shared" si="8"/>
        <v/>
      </c>
      <c r="N26" s="258" t="str">
        <f>IFERROR(VLOOKUP(E26,県確認用!$A$52:$B$52,2,FALSE)*G26,"")</f>
        <v/>
      </c>
      <c r="O26" s="397" t="str">
        <f t="shared" si="9"/>
        <v/>
      </c>
      <c r="P26" s="510"/>
      <c r="Q26" s="113"/>
      <c r="R26" s="113"/>
      <c r="S26" s="1"/>
    </row>
    <row r="27" spans="2:19" ht="80" customHeight="1">
      <c r="B27" s="514"/>
      <c r="C27" s="168"/>
      <c r="D27" s="169"/>
      <c r="E27" s="177"/>
      <c r="F27" s="270"/>
      <c r="G27" s="271"/>
      <c r="H27" s="334" t="str">
        <f t="shared" si="5"/>
        <v/>
      </c>
      <c r="I27" s="272">
        <v>0</v>
      </c>
      <c r="J27" s="336" t="str">
        <f t="shared" si="6"/>
        <v/>
      </c>
      <c r="K27" s="257" t="str">
        <f t="shared" si="7"/>
        <v/>
      </c>
      <c r="L27" s="287">
        <v>0.8</v>
      </c>
      <c r="M27" s="258" t="str">
        <f t="shared" si="8"/>
        <v/>
      </c>
      <c r="N27" s="258" t="str">
        <f>IFERROR(VLOOKUP(E27,県確認用!$A$52:$B$52,2,FALSE)*G27,"")</f>
        <v/>
      </c>
      <c r="O27" s="397" t="str">
        <f t="shared" si="9"/>
        <v/>
      </c>
      <c r="P27" s="510"/>
      <c r="Q27" s="113"/>
      <c r="R27" s="113"/>
      <c r="S27" s="1"/>
    </row>
    <row r="28" spans="2:19" ht="80" customHeight="1">
      <c r="B28" s="514"/>
      <c r="C28" s="168"/>
      <c r="D28" s="169"/>
      <c r="E28" s="177"/>
      <c r="F28" s="270"/>
      <c r="G28" s="271"/>
      <c r="H28" s="334" t="str">
        <f t="shared" si="5"/>
        <v/>
      </c>
      <c r="I28" s="272">
        <v>0</v>
      </c>
      <c r="J28" s="336" t="str">
        <f t="shared" si="6"/>
        <v/>
      </c>
      <c r="K28" s="257" t="str">
        <f t="shared" si="7"/>
        <v/>
      </c>
      <c r="L28" s="287">
        <v>0.8</v>
      </c>
      <c r="M28" s="258" t="str">
        <f t="shared" si="8"/>
        <v/>
      </c>
      <c r="N28" s="258" t="str">
        <f>IFERROR(VLOOKUP(E28,県確認用!$A$52:$B$52,2,FALSE)*G28,"")</f>
        <v/>
      </c>
      <c r="O28" s="397" t="str">
        <f t="shared" si="9"/>
        <v/>
      </c>
      <c r="P28" s="510"/>
      <c r="Q28" s="113"/>
      <c r="R28" s="113"/>
      <c r="S28" s="1"/>
    </row>
    <row r="29" spans="2:19" ht="80" customHeight="1">
      <c r="B29" s="514"/>
      <c r="C29" s="168"/>
      <c r="D29" s="169"/>
      <c r="E29" s="177"/>
      <c r="F29" s="270"/>
      <c r="G29" s="271"/>
      <c r="H29" s="334" t="str">
        <f t="shared" si="5"/>
        <v/>
      </c>
      <c r="I29" s="272">
        <v>0</v>
      </c>
      <c r="J29" s="336" t="str">
        <f t="shared" si="6"/>
        <v/>
      </c>
      <c r="K29" s="257" t="str">
        <f t="shared" si="7"/>
        <v/>
      </c>
      <c r="L29" s="287">
        <v>0.8</v>
      </c>
      <c r="M29" s="258" t="str">
        <f t="shared" si="8"/>
        <v/>
      </c>
      <c r="N29" s="258" t="str">
        <f>IFERROR(VLOOKUP(E29,県確認用!$A$52:$B$52,2,FALSE)*G29,"")</f>
        <v/>
      </c>
      <c r="O29" s="397" t="str">
        <f t="shared" si="9"/>
        <v/>
      </c>
      <c r="P29" s="510"/>
      <c r="Q29" s="113"/>
      <c r="R29" s="113"/>
      <c r="S29" s="1"/>
    </row>
    <row r="30" spans="2:19" ht="80" customHeight="1">
      <c r="B30" s="514"/>
      <c r="C30" s="168"/>
      <c r="D30" s="169"/>
      <c r="E30" s="177"/>
      <c r="F30" s="270"/>
      <c r="G30" s="271"/>
      <c r="H30" s="334" t="str">
        <f t="shared" si="5"/>
        <v/>
      </c>
      <c r="I30" s="272">
        <v>0</v>
      </c>
      <c r="J30" s="336" t="str">
        <f t="shared" si="6"/>
        <v/>
      </c>
      <c r="K30" s="257" t="str">
        <f t="shared" si="7"/>
        <v/>
      </c>
      <c r="L30" s="287">
        <v>0.8</v>
      </c>
      <c r="M30" s="258" t="str">
        <f t="shared" si="8"/>
        <v/>
      </c>
      <c r="N30" s="258" t="str">
        <f>IFERROR(VLOOKUP(E30,県確認用!$A$52:$B$52,2,FALSE)*G30,"")</f>
        <v/>
      </c>
      <c r="O30" s="397" t="str">
        <f t="shared" si="9"/>
        <v/>
      </c>
      <c r="P30" s="510"/>
      <c r="Q30" s="113"/>
      <c r="R30" s="113"/>
      <c r="S30" s="1"/>
    </row>
    <row r="31" spans="2:19" ht="80" customHeight="1">
      <c r="B31" s="514"/>
      <c r="C31" s="168"/>
      <c r="D31" s="98"/>
      <c r="E31" s="178"/>
      <c r="F31" s="273"/>
      <c r="G31" s="256"/>
      <c r="H31" s="334" t="str">
        <f t="shared" si="5"/>
        <v/>
      </c>
      <c r="I31" s="261">
        <v>0</v>
      </c>
      <c r="J31" s="336" t="str">
        <f t="shared" si="6"/>
        <v/>
      </c>
      <c r="K31" s="257" t="str">
        <f t="shared" si="7"/>
        <v/>
      </c>
      <c r="L31" s="287">
        <v>0.8</v>
      </c>
      <c r="M31" s="258" t="str">
        <f t="shared" si="8"/>
        <v/>
      </c>
      <c r="N31" s="258" t="str">
        <f>IFERROR(VLOOKUP(E31,県確認用!$A$52:$B$52,2,FALSE)*G31,"")</f>
        <v/>
      </c>
      <c r="O31" s="397" t="str">
        <f t="shared" si="9"/>
        <v/>
      </c>
      <c r="P31" s="510"/>
      <c r="Q31" s="113"/>
      <c r="R31" s="113"/>
      <c r="S31" s="1"/>
    </row>
    <row r="32" spans="2:19" ht="80" customHeight="1" thickBot="1">
      <c r="B32" s="514"/>
      <c r="C32" s="170"/>
      <c r="D32" s="165"/>
      <c r="E32" s="179"/>
      <c r="F32" s="274"/>
      <c r="G32" s="262"/>
      <c r="H32" s="265" t="str">
        <f t="shared" si="5"/>
        <v/>
      </c>
      <c r="I32" s="263">
        <v>0</v>
      </c>
      <c r="J32" s="265" t="str">
        <f t="shared" si="6"/>
        <v/>
      </c>
      <c r="K32" s="264" t="str">
        <f t="shared" si="7"/>
        <v/>
      </c>
      <c r="L32" s="285">
        <v>0.8</v>
      </c>
      <c r="M32" s="265" t="str">
        <f t="shared" si="8"/>
        <v/>
      </c>
      <c r="N32" s="265" t="str">
        <f>IFERROR(VLOOKUP(E32,県確認用!$A$52:$B$52,2,FALSE)*G32,"")</f>
        <v/>
      </c>
      <c r="O32" s="398" t="str">
        <f t="shared" si="9"/>
        <v/>
      </c>
      <c r="P32" s="511"/>
      <c r="Q32" s="113"/>
      <c r="R32" s="113"/>
      <c r="S32" s="1"/>
    </row>
    <row r="33" spans="2:19" s="1" customFormat="1" ht="80" customHeight="1" thickTop="1" thickBot="1">
      <c r="B33" s="515"/>
      <c r="C33" s="516" t="s">
        <v>145</v>
      </c>
      <c r="D33" s="517"/>
      <c r="E33" s="518"/>
      <c r="F33" s="275"/>
      <c r="G33" s="266">
        <f>SUM(G22:G32)</f>
        <v>0</v>
      </c>
      <c r="H33" s="266">
        <f>SUM(H22:H32)</f>
        <v>0</v>
      </c>
      <c r="I33" s="266">
        <f>SUM(I22:I32)</f>
        <v>0</v>
      </c>
      <c r="J33" s="266">
        <f>SUM(J22:J32)</f>
        <v>0</v>
      </c>
      <c r="K33" s="276">
        <f>SUM(K22:K32)</f>
        <v>0</v>
      </c>
      <c r="L33" s="288"/>
      <c r="M33" s="277">
        <f>SUM(M22:M32)</f>
        <v>0</v>
      </c>
      <c r="N33" s="278"/>
      <c r="O33" s="400">
        <f>SUM(O22:O32)</f>
        <v>0</v>
      </c>
      <c r="P33" s="424"/>
      <c r="Q33" s="113"/>
      <c r="R33" s="113"/>
    </row>
    <row r="34" spans="2:19" s="2" customFormat="1" ht="80" customHeight="1" thickTop="1" thickBot="1">
      <c r="B34" s="519" t="s">
        <v>146</v>
      </c>
      <c r="C34" s="520"/>
      <c r="D34" s="520"/>
      <c r="E34" s="521"/>
      <c r="F34" s="279"/>
      <c r="G34" s="280">
        <f t="shared" ref="G34:K34" si="10">SUM(G21,G33)</f>
        <v>0</v>
      </c>
      <c r="H34" s="280">
        <f t="shared" si="10"/>
        <v>0</v>
      </c>
      <c r="I34" s="280">
        <f t="shared" si="10"/>
        <v>0</v>
      </c>
      <c r="J34" s="280">
        <f t="shared" si="10"/>
        <v>0</v>
      </c>
      <c r="K34" s="280">
        <f t="shared" si="10"/>
        <v>0</v>
      </c>
      <c r="L34" s="286"/>
      <c r="M34" s="281">
        <f>SUM(M21,M33)</f>
        <v>0</v>
      </c>
      <c r="N34" s="282"/>
      <c r="O34" s="401">
        <f>MIN(SUM(O21,O33),N21)</f>
        <v>0</v>
      </c>
      <c r="P34" s="425">
        <f>P21</f>
        <v>0</v>
      </c>
      <c r="Q34" s="113"/>
      <c r="R34" s="113"/>
      <c r="S34" s="1"/>
    </row>
    <row r="35" spans="2:19" s="2" customFormat="1" ht="23.5">
      <c r="B35" s="148"/>
      <c r="C35" s="148"/>
      <c r="D35" s="149"/>
      <c r="E35" s="149"/>
      <c r="F35" s="149"/>
      <c r="G35" s="149"/>
      <c r="H35" s="150"/>
      <c r="I35" s="151"/>
      <c r="J35" s="151"/>
      <c r="K35" s="152"/>
      <c r="L35" s="153"/>
      <c r="M35" s="154"/>
      <c r="N35" s="154"/>
      <c r="O35" s="154"/>
      <c r="P35" s="154"/>
      <c r="Q35" s="113"/>
      <c r="R35" s="113"/>
      <c r="S35" s="1"/>
    </row>
    <row r="36" spans="2:19" ht="23.5">
      <c r="B36" s="149"/>
      <c r="C36" s="149"/>
      <c r="D36" s="149"/>
      <c r="E36" s="149"/>
      <c r="F36" s="149"/>
      <c r="G36" s="149"/>
      <c r="H36" s="149"/>
      <c r="I36" s="149"/>
      <c r="J36" s="149"/>
      <c r="K36" s="149"/>
      <c r="L36" s="155"/>
      <c r="M36" s="149"/>
      <c r="N36" s="149"/>
      <c r="O36" s="149"/>
      <c r="P36" s="149"/>
      <c r="Q36" s="157"/>
      <c r="R36" s="157"/>
    </row>
    <row r="37" spans="2:19" ht="23.5">
      <c r="B37" s="156"/>
      <c r="C37" s="156"/>
      <c r="D37" s="156"/>
      <c r="E37" s="156"/>
      <c r="F37" s="156"/>
      <c r="G37" s="156"/>
      <c r="H37" s="156"/>
      <c r="I37" s="156"/>
      <c r="J37" s="156"/>
      <c r="K37" s="156"/>
      <c r="L37" s="102"/>
      <c r="M37" s="156"/>
      <c r="N37" s="156"/>
      <c r="O37" s="156"/>
      <c r="P37" s="311"/>
      <c r="Q37" s="156"/>
      <c r="R37" s="157"/>
    </row>
    <row r="38" spans="2:19" ht="23.5">
      <c r="B38" s="156"/>
      <c r="C38" s="156"/>
      <c r="D38" s="156"/>
      <c r="E38" s="156"/>
      <c r="F38" s="156"/>
      <c r="G38" s="156"/>
      <c r="H38" s="156"/>
      <c r="I38" s="156"/>
      <c r="J38" s="156"/>
      <c r="K38" s="156"/>
      <c r="L38" s="156"/>
      <c r="M38" s="156"/>
      <c r="N38" s="156"/>
      <c r="O38" s="156"/>
      <c r="P38" s="311"/>
      <c r="Q38" s="156"/>
      <c r="R38" s="156"/>
      <c r="S38" s="157"/>
    </row>
    <row r="39" spans="2:19" s="157" customFormat="1" ht="23.5">
      <c r="B39" s="156"/>
      <c r="C39" s="156"/>
      <c r="D39" s="156"/>
      <c r="E39" s="156"/>
      <c r="F39" s="156"/>
      <c r="G39" s="156"/>
      <c r="H39" s="156"/>
      <c r="I39" s="156"/>
      <c r="J39" s="156"/>
      <c r="K39" s="156"/>
      <c r="L39" s="156"/>
      <c r="M39" s="156"/>
      <c r="N39" s="156"/>
      <c r="O39" s="156"/>
      <c r="P39" s="311"/>
      <c r="Q39" s="156"/>
      <c r="R39" s="156"/>
      <c r="S39" s="156"/>
    </row>
    <row r="40" spans="2:19" s="156" customFormat="1" ht="23.5">
      <c r="P40" s="311"/>
    </row>
    <row r="41" spans="2:19" s="156" customFormat="1" ht="23.5">
      <c r="P41" s="311"/>
    </row>
    <row r="42" spans="2:19" s="156" customFormat="1" ht="23.5">
      <c r="P42" s="311"/>
    </row>
    <row r="43" spans="2:19" s="156" customFormat="1" ht="23.5">
      <c r="P43" s="311"/>
    </row>
    <row r="44" spans="2:19" s="156" customFormat="1" ht="23.5">
      <c r="P44" s="311"/>
    </row>
    <row r="45" spans="2:19" s="156" customFormat="1" ht="23.5">
      <c r="P45" s="311"/>
    </row>
    <row r="46" spans="2:19" s="156" customFormat="1" ht="23.5">
      <c r="P46" s="311"/>
    </row>
    <row r="47" spans="2:19" s="156" customFormat="1" ht="23.5">
      <c r="P47" s="311"/>
    </row>
    <row r="48" spans="2:19" s="156" customFormat="1" ht="23.5">
      <c r="P48" s="311"/>
    </row>
    <row r="49" spans="2:19" s="156" customFormat="1" ht="23.5">
      <c r="P49" s="311"/>
    </row>
    <row r="50" spans="2:19" s="156" customFormat="1" ht="23.5">
      <c r="P50" s="311"/>
    </row>
    <row r="51" spans="2:19" s="156" customFormat="1" ht="23.5">
      <c r="D51" s="101"/>
      <c r="P51" s="311"/>
    </row>
    <row r="52" spans="2:19" s="156" customFormat="1" ht="23.5">
      <c r="D52" s="101"/>
      <c r="P52" s="311"/>
    </row>
    <row r="53" spans="2:19" s="156" customFormat="1" ht="23.5">
      <c r="D53" s="101"/>
      <c r="P53" s="311"/>
    </row>
    <row r="54" spans="2:19" s="156" customFormat="1" ht="23.5">
      <c r="D54" s="101"/>
      <c r="P54" s="311"/>
    </row>
    <row r="55" spans="2:19" s="156" customFormat="1" ht="23.5">
      <c r="D55" s="101"/>
      <c r="E55" s="101"/>
      <c r="F55" s="101"/>
      <c r="G55" s="101"/>
      <c r="P55" s="311"/>
    </row>
    <row r="56" spans="2:19" s="156" customFormat="1" ht="23.5">
      <c r="B56" s="101"/>
      <c r="C56" s="101"/>
      <c r="D56" s="101"/>
      <c r="E56" s="101"/>
      <c r="F56" s="101"/>
      <c r="G56" s="101"/>
      <c r="H56" s="101"/>
      <c r="I56" s="101"/>
      <c r="J56" s="101"/>
      <c r="K56" s="101"/>
      <c r="L56" s="101"/>
      <c r="M56" s="101"/>
      <c r="N56" s="101"/>
      <c r="O56" s="101"/>
      <c r="P56" s="308"/>
    </row>
    <row r="57" spans="2:19" s="156" customFormat="1" ht="23.5">
      <c r="B57" s="101"/>
      <c r="C57" s="101"/>
      <c r="D57" s="101"/>
      <c r="E57" s="101"/>
      <c r="F57" s="101"/>
      <c r="G57" s="101"/>
      <c r="H57" s="101"/>
      <c r="I57" s="101"/>
      <c r="J57" s="101"/>
      <c r="K57" s="101"/>
      <c r="L57" s="101"/>
      <c r="M57" s="101"/>
      <c r="N57" s="101"/>
      <c r="O57" s="101"/>
      <c r="P57" s="308"/>
    </row>
    <row r="58" spans="2:19" s="156" customFormat="1" ht="23.5">
      <c r="B58" s="101"/>
      <c r="C58" s="101"/>
      <c r="D58" s="101"/>
      <c r="E58" s="101"/>
      <c r="F58" s="101"/>
      <c r="G58" s="101"/>
      <c r="H58" s="101"/>
      <c r="I58" s="101"/>
      <c r="J58" s="101"/>
      <c r="K58" s="101"/>
      <c r="L58" s="101"/>
      <c r="M58" s="101"/>
      <c r="N58" s="101"/>
      <c r="O58" s="101"/>
      <c r="P58" s="308"/>
      <c r="Q58" s="101"/>
    </row>
    <row r="59" spans="2:19" s="156" customFormat="1" ht="23.5">
      <c r="B59" s="101"/>
      <c r="C59" s="101"/>
      <c r="D59" s="101"/>
      <c r="E59" s="101"/>
      <c r="F59" s="101"/>
      <c r="G59" s="101"/>
      <c r="H59" s="101"/>
      <c r="I59" s="101"/>
      <c r="J59" s="101"/>
      <c r="K59" s="101"/>
      <c r="L59" s="101"/>
      <c r="M59" s="101"/>
      <c r="N59" s="101"/>
      <c r="O59" s="101"/>
      <c r="P59" s="308"/>
      <c r="Q59" s="101"/>
    </row>
    <row r="60" spans="2:19" s="156" customFormat="1" ht="23.5">
      <c r="B60" s="101"/>
      <c r="C60" s="101"/>
      <c r="D60" s="101"/>
      <c r="E60" s="101"/>
      <c r="F60" s="101"/>
      <c r="G60" s="101"/>
      <c r="H60" s="101"/>
      <c r="I60" s="101"/>
      <c r="J60" s="101"/>
      <c r="K60" s="101"/>
      <c r="L60" s="101"/>
      <c r="M60" s="101"/>
      <c r="N60" s="101"/>
      <c r="O60" s="101"/>
      <c r="P60" s="308"/>
      <c r="Q60" s="101"/>
      <c r="R60" s="101"/>
    </row>
    <row r="61" spans="2:19" s="156" customFormat="1" ht="23.5">
      <c r="B61" s="101"/>
      <c r="C61" s="101"/>
      <c r="D61" s="101"/>
      <c r="E61" s="101"/>
      <c r="F61" s="101"/>
      <c r="G61" s="101"/>
      <c r="H61" s="101"/>
      <c r="I61" s="101"/>
      <c r="J61" s="101"/>
      <c r="K61" s="101"/>
      <c r="L61" s="101"/>
      <c r="M61" s="101"/>
      <c r="N61" s="101"/>
      <c r="O61" s="101"/>
      <c r="P61" s="308"/>
      <c r="Q61" s="101"/>
      <c r="R61" s="101"/>
      <c r="S61" s="101"/>
    </row>
  </sheetData>
  <sheetProtection sheet="1" objects="1" scenarios="1"/>
  <mergeCells count="12">
    <mergeCell ref="B34:E34"/>
    <mergeCell ref="A1:O1"/>
    <mergeCell ref="B3:O3"/>
    <mergeCell ref="D4:O4"/>
    <mergeCell ref="B12:B21"/>
    <mergeCell ref="C21:E21"/>
    <mergeCell ref="P22:P32"/>
    <mergeCell ref="M5:P5"/>
    <mergeCell ref="M6:P6"/>
    <mergeCell ref="M7:P7"/>
    <mergeCell ref="B22:B33"/>
    <mergeCell ref="C33:E33"/>
  </mergeCells>
  <phoneticPr fontId="4"/>
  <dataValidations count="1">
    <dataValidation type="list" allowBlank="1" showInputMessage="1" showErrorMessage="1" sqref="E22:E32" xr:uid="{518AA6A3-DDAE-4B08-8F7F-C868C49BFFD3}">
      <formula1>"情報端末（PC等）,情報端末でない"</formula1>
    </dataValidation>
  </dataValidations>
  <pageMargins left="0.70866141732283472" right="0.70866141732283472" top="0.74803149606299213" bottom="0.74803149606299213" header="0.31496062992125984" footer="0.31496062992125984"/>
  <pageSetup paperSize="9" scale="21" orientation="landscape" r:id="rId1"/>
  <rowBreaks count="1" manualBreakCount="1">
    <brk id="3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C1D53E-ED29-444E-8576-F61CD456EC84}">
          <x14:formula1>
            <xm:f>県確認用!$A$40:$A$49</xm:f>
          </x14:formula1>
          <xm:sqref>E12:E20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7A4-EE66-4FFB-8049-D97E7CB640F1}">
  <dimension ref="A1:P68"/>
  <sheetViews>
    <sheetView showGridLines="0" view="pageBreakPreview" zoomScale="13" zoomScaleNormal="39" workbookViewId="0">
      <selection activeCell="P69" sqref="P59:P69"/>
    </sheetView>
  </sheetViews>
  <sheetFormatPr defaultColWidth="9" defaultRowHeight="13"/>
  <cols>
    <col min="1" max="1" width="4.7265625" style="101" customWidth="1"/>
    <col min="2" max="2" width="20.81640625" style="101" customWidth="1"/>
    <col min="3" max="3" width="68.81640625" style="101" customWidth="1"/>
    <col min="4" max="4" width="27.6328125" style="101" customWidth="1"/>
    <col min="5" max="5" width="19.36328125" style="101" customWidth="1"/>
    <col min="6" max="6" width="19.453125" style="101" customWidth="1"/>
    <col min="7" max="7" width="19.26953125" style="101" customWidth="1"/>
    <col min="8" max="8" width="23.6328125" style="101" customWidth="1"/>
    <col min="9" max="9" width="21.26953125" style="101" customWidth="1"/>
    <col min="10" max="10" width="22.08984375" style="101" customWidth="1"/>
    <col min="11" max="11" width="21" style="101" customWidth="1"/>
    <col min="12" max="12" width="22.90625" style="101" customWidth="1"/>
    <col min="13" max="13" width="29.36328125" style="101" customWidth="1"/>
    <col min="14" max="14" width="24.26953125" style="101" customWidth="1"/>
    <col min="15" max="19" width="27.453125" style="101" customWidth="1"/>
    <col min="20" max="16384" width="9" style="101"/>
  </cols>
  <sheetData>
    <row r="1" spans="1:14" s="181" customFormat="1" ht="136.5" customHeight="1">
      <c r="A1" s="180"/>
      <c r="B1" s="542"/>
      <c r="C1" s="542"/>
      <c r="D1" s="542"/>
      <c r="E1" s="542"/>
      <c r="F1" s="542"/>
      <c r="G1" s="542"/>
      <c r="H1" s="542"/>
      <c r="I1" s="542"/>
      <c r="J1" s="542"/>
      <c r="K1" s="542"/>
    </row>
    <row r="2" spans="1:14" ht="30" customHeight="1">
      <c r="B2" s="182"/>
      <c r="C2" s="182"/>
      <c r="D2" s="182"/>
    </row>
    <row r="3" spans="1:14" ht="36.75" customHeight="1">
      <c r="B3" s="523" t="s">
        <v>226</v>
      </c>
      <c r="C3" s="523"/>
      <c r="D3" s="523"/>
      <c r="E3" s="523"/>
      <c r="F3" s="523"/>
      <c r="G3" s="523"/>
      <c r="H3" s="523"/>
      <c r="I3" s="523"/>
      <c r="J3" s="523"/>
      <c r="K3" s="523"/>
      <c r="L3" s="523"/>
      <c r="M3" s="523"/>
      <c r="N3" s="523"/>
    </row>
    <row r="4" spans="1:14" ht="40" customHeight="1">
      <c r="B4" s="102"/>
      <c r="C4" s="102"/>
      <c r="D4" s="102"/>
      <c r="E4" s="102"/>
      <c r="F4" s="102"/>
      <c r="G4" s="102"/>
      <c r="H4" s="102"/>
      <c r="I4" s="102"/>
      <c r="J4" s="102"/>
      <c r="K4" s="183" t="s">
        <v>120</v>
      </c>
      <c r="L4" s="512">
        <f>実績報告基本情報!D12</f>
        <v>0</v>
      </c>
      <c r="M4" s="512"/>
      <c r="N4" s="512"/>
    </row>
    <row r="5" spans="1:14" ht="40" customHeight="1">
      <c r="H5" s="104"/>
      <c r="I5" s="104"/>
      <c r="K5" s="183" t="s">
        <v>121</v>
      </c>
      <c r="L5" s="513">
        <f>実績報告基本情報!D16</f>
        <v>0</v>
      </c>
      <c r="M5" s="513"/>
      <c r="N5" s="513"/>
    </row>
    <row r="6" spans="1:14" ht="40" customHeight="1">
      <c r="H6" s="104"/>
      <c r="I6" s="104"/>
      <c r="K6" s="183" t="s">
        <v>122</v>
      </c>
      <c r="L6" s="513">
        <f>実績報告基本情報!D15</f>
        <v>0</v>
      </c>
      <c r="M6" s="513"/>
      <c r="N6" s="513"/>
    </row>
    <row r="7" spans="1:14" ht="30" customHeight="1">
      <c r="B7" s="107" t="s">
        <v>154</v>
      </c>
      <c r="C7" s="108"/>
      <c r="D7" s="108"/>
      <c r="E7" s="109"/>
      <c r="F7" s="109"/>
      <c r="G7" s="109"/>
      <c r="H7" s="109"/>
      <c r="I7" s="109"/>
      <c r="L7" s="552" t="s">
        <v>240</v>
      </c>
      <c r="M7" s="552"/>
      <c r="N7" s="552"/>
    </row>
    <row r="8" spans="1:14" ht="9" customHeight="1" thickBot="1">
      <c r="B8" s="104"/>
      <c r="C8" s="104"/>
      <c r="D8" s="104"/>
      <c r="E8" s="184"/>
      <c r="F8" s="184"/>
      <c r="G8" s="184"/>
      <c r="H8" s="109"/>
      <c r="I8" s="109"/>
      <c r="L8" s="110"/>
      <c r="M8" s="185"/>
      <c r="N8" s="185"/>
    </row>
    <row r="9" spans="1:14" ht="70.5" customHeight="1">
      <c r="A9" s="209"/>
      <c r="B9" s="553" t="s">
        <v>155</v>
      </c>
      <c r="C9" s="555" t="s">
        <v>156</v>
      </c>
      <c r="D9" s="556"/>
      <c r="E9" s="557" t="s">
        <v>157</v>
      </c>
      <c r="F9" s="557"/>
      <c r="G9" s="557"/>
      <c r="H9" s="558" t="s">
        <v>158</v>
      </c>
      <c r="I9" s="548" t="s">
        <v>159</v>
      </c>
      <c r="J9" s="548" t="s">
        <v>239</v>
      </c>
      <c r="K9" s="537" t="s">
        <v>160</v>
      </c>
      <c r="L9" s="537" t="s">
        <v>168</v>
      </c>
      <c r="M9" s="537" t="s">
        <v>161</v>
      </c>
      <c r="N9" s="560" t="s">
        <v>162</v>
      </c>
    </row>
    <row r="10" spans="1:14" ht="108.5" customHeight="1" thickBot="1">
      <c r="A10" s="209"/>
      <c r="B10" s="554"/>
      <c r="C10" s="550"/>
      <c r="D10" s="551"/>
      <c r="E10" s="210" t="s">
        <v>163</v>
      </c>
      <c r="F10" s="210" t="s">
        <v>164</v>
      </c>
      <c r="G10" s="211" t="s">
        <v>165</v>
      </c>
      <c r="H10" s="559"/>
      <c r="I10" s="549"/>
      <c r="J10" s="549"/>
      <c r="K10" s="538"/>
      <c r="L10" s="538"/>
      <c r="M10" s="538"/>
      <c r="N10" s="561"/>
    </row>
    <row r="11" spans="1:14" ht="70" customHeight="1">
      <c r="A11" s="1"/>
      <c r="B11" s="539" t="s">
        <v>154</v>
      </c>
      <c r="C11" s="544"/>
      <c r="D11" s="545"/>
      <c r="E11" s="337"/>
      <c r="F11" s="338"/>
      <c r="G11" s="343" t="str">
        <f>IF(E11*F11=0,"",E11*F11)</f>
        <v/>
      </c>
      <c r="H11" s="289">
        <v>0</v>
      </c>
      <c r="I11" s="346" t="str">
        <f>IFERROR(IF(G11-H11=0,"",G11-H11),"")</f>
        <v/>
      </c>
      <c r="J11" s="388" t="str">
        <f>I11</f>
        <v/>
      </c>
      <c r="K11" s="186">
        <v>0.8</v>
      </c>
      <c r="L11" s="293" t="str">
        <f>IF(ROUNDDOWN(MIN(I11,J11)*K11,0)=0,"",ROUNDDOWN(MIN(I11,J11)*K11,0))</f>
        <v/>
      </c>
      <c r="M11" s="532"/>
      <c r="N11" s="426" t="str">
        <f>L11</f>
        <v/>
      </c>
    </row>
    <row r="12" spans="1:14" ht="70" customHeight="1">
      <c r="A12" s="1"/>
      <c r="B12" s="540"/>
      <c r="C12" s="546"/>
      <c r="D12" s="547"/>
      <c r="E12" s="339"/>
      <c r="F12" s="340"/>
      <c r="G12" s="344" t="str">
        <f t="shared" ref="G12:G18" si="0">IF(E12*F12=0,"",E12*F12)</f>
        <v/>
      </c>
      <c r="H12" s="290">
        <v>0</v>
      </c>
      <c r="I12" s="344" t="str">
        <f t="shared" ref="I12:I18" si="1">IFERROR(IF(G12-H12=0,"",G12-H12),"")</f>
        <v/>
      </c>
      <c r="J12" s="290" t="str">
        <f t="shared" ref="J12:J18" si="2">I12</f>
        <v/>
      </c>
      <c r="K12" s="187">
        <v>0.8</v>
      </c>
      <c r="L12" s="294" t="str">
        <f t="shared" ref="L12:L18" si="3">IF(ROUNDDOWN(MIN(I12,J12)*K12,0)=0,"",ROUNDDOWN(MIN(I12,J12)*K12,0))</f>
        <v/>
      </c>
      <c r="M12" s="533"/>
      <c r="N12" s="427" t="str">
        <f t="shared" ref="N12:N18" si="4">L12</f>
        <v/>
      </c>
    </row>
    <row r="13" spans="1:14" ht="70" customHeight="1">
      <c r="A13" s="1"/>
      <c r="B13" s="540"/>
      <c r="C13" s="546"/>
      <c r="D13" s="547"/>
      <c r="E13" s="339"/>
      <c r="F13" s="340"/>
      <c r="G13" s="344" t="str">
        <f t="shared" si="0"/>
        <v/>
      </c>
      <c r="H13" s="290">
        <v>0</v>
      </c>
      <c r="I13" s="344" t="str">
        <f t="shared" si="1"/>
        <v/>
      </c>
      <c r="J13" s="290" t="str">
        <f t="shared" si="2"/>
        <v/>
      </c>
      <c r="K13" s="187">
        <v>0.8</v>
      </c>
      <c r="L13" s="294" t="str">
        <f t="shared" si="3"/>
        <v/>
      </c>
      <c r="M13" s="533"/>
      <c r="N13" s="427" t="str">
        <f t="shared" si="4"/>
        <v/>
      </c>
    </row>
    <row r="14" spans="1:14" ht="70" customHeight="1">
      <c r="A14" s="1"/>
      <c r="B14" s="540"/>
      <c r="C14" s="546"/>
      <c r="D14" s="547"/>
      <c r="E14" s="339"/>
      <c r="F14" s="340"/>
      <c r="G14" s="344" t="str">
        <f t="shared" si="0"/>
        <v/>
      </c>
      <c r="H14" s="290">
        <v>0</v>
      </c>
      <c r="I14" s="344" t="str">
        <f t="shared" si="1"/>
        <v/>
      </c>
      <c r="J14" s="290" t="str">
        <f t="shared" si="2"/>
        <v/>
      </c>
      <c r="K14" s="187">
        <v>0.8</v>
      </c>
      <c r="L14" s="294" t="str">
        <f t="shared" si="3"/>
        <v/>
      </c>
      <c r="M14" s="533"/>
      <c r="N14" s="427" t="str">
        <f t="shared" si="4"/>
        <v/>
      </c>
    </row>
    <row r="15" spans="1:14" ht="70" customHeight="1">
      <c r="A15" s="1"/>
      <c r="B15" s="540"/>
      <c r="C15" s="546"/>
      <c r="D15" s="547"/>
      <c r="E15" s="339"/>
      <c r="F15" s="340"/>
      <c r="G15" s="344" t="str">
        <f t="shared" si="0"/>
        <v/>
      </c>
      <c r="H15" s="290">
        <v>0</v>
      </c>
      <c r="I15" s="344" t="str">
        <f t="shared" si="1"/>
        <v/>
      </c>
      <c r="J15" s="290" t="str">
        <f t="shared" si="2"/>
        <v/>
      </c>
      <c r="K15" s="187">
        <v>0.8</v>
      </c>
      <c r="L15" s="294" t="str">
        <f t="shared" si="3"/>
        <v/>
      </c>
      <c r="M15" s="533"/>
      <c r="N15" s="427" t="str">
        <f t="shared" si="4"/>
        <v/>
      </c>
    </row>
    <row r="16" spans="1:14" ht="70" customHeight="1">
      <c r="A16" s="1"/>
      <c r="B16" s="540"/>
      <c r="C16" s="546"/>
      <c r="D16" s="547"/>
      <c r="E16" s="339"/>
      <c r="F16" s="340"/>
      <c r="G16" s="344" t="str">
        <f t="shared" si="0"/>
        <v/>
      </c>
      <c r="H16" s="291">
        <v>0</v>
      </c>
      <c r="I16" s="344" t="str">
        <f t="shared" si="1"/>
        <v/>
      </c>
      <c r="J16" s="290" t="str">
        <f t="shared" si="2"/>
        <v/>
      </c>
      <c r="K16" s="187">
        <v>0.8</v>
      </c>
      <c r="L16" s="294" t="str">
        <f t="shared" si="3"/>
        <v/>
      </c>
      <c r="M16" s="533"/>
      <c r="N16" s="427" t="str">
        <f t="shared" si="4"/>
        <v/>
      </c>
    </row>
    <row r="17" spans="1:14" ht="70" customHeight="1">
      <c r="A17" s="1"/>
      <c r="B17" s="540"/>
      <c r="C17" s="546"/>
      <c r="D17" s="547"/>
      <c r="E17" s="341"/>
      <c r="F17" s="290"/>
      <c r="G17" s="344" t="str">
        <f t="shared" si="0"/>
        <v/>
      </c>
      <c r="H17" s="290">
        <v>0</v>
      </c>
      <c r="I17" s="344" t="str">
        <f t="shared" si="1"/>
        <v/>
      </c>
      <c r="J17" s="290" t="str">
        <f t="shared" si="2"/>
        <v/>
      </c>
      <c r="K17" s="187">
        <v>0.8</v>
      </c>
      <c r="L17" s="294" t="str">
        <f t="shared" si="3"/>
        <v/>
      </c>
      <c r="M17" s="533"/>
      <c r="N17" s="427" t="str">
        <f t="shared" si="4"/>
        <v/>
      </c>
    </row>
    <row r="18" spans="1:14" ht="70" customHeight="1" thickBot="1">
      <c r="A18" s="1"/>
      <c r="B18" s="540"/>
      <c r="C18" s="535"/>
      <c r="D18" s="536"/>
      <c r="E18" s="342"/>
      <c r="F18" s="292"/>
      <c r="G18" s="345" t="str">
        <f t="shared" si="0"/>
        <v/>
      </c>
      <c r="H18" s="292">
        <v>0</v>
      </c>
      <c r="I18" s="347" t="str">
        <f t="shared" si="1"/>
        <v/>
      </c>
      <c r="J18" s="292" t="str">
        <f t="shared" si="2"/>
        <v/>
      </c>
      <c r="K18" s="188">
        <v>0.8</v>
      </c>
      <c r="L18" s="295" t="str">
        <f t="shared" si="3"/>
        <v/>
      </c>
      <c r="M18" s="534"/>
      <c r="N18" s="428" t="str">
        <f t="shared" si="4"/>
        <v/>
      </c>
    </row>
    <row r="19" spans="1:14" ht="70" customHeight="1" thickTop="1" thickBot="1">
      <c r="A19" s="1"/>
      <c r="B19" s="543"/>
      <c r="C19" s="529" t="s">
        <v>143</v>
      </c>
      <c r="D19" s="531"/>
      <c r="E19" s="212"/>
      <c r="F19" s="305">
        <f>SUM(F11:F18)</f>
        <v>0</v>
      </c>
      <c r="G19" s="305">
        <f>SUM(G11:G18)</f>
        <v>0</v>
      </c>
      <c r="H19" s="305">
        <f>SUM(H11:H18)</f>
        <v>0</v>
      </c>
      <c r="I19" s="305">
        <f>SUM(I11:I18)</f>
        <v>0</v>
      </c>
      <c r="J19" s="305">
        <f>SUM(J11:J18)</f>
        <v>0</v>
      </c>
      <c r="K19" s="306"/>
      <c r="L19" s="307">
        <f>SUM(L11:L18)</f>
        <v>0</v>
      </c>
      <c r="M19" s="404"/>
      <c r="N19" s="429">
        <f>L19</f>
        <v>0</v>
      </c>
    </row>
    <row r="20" spans="1:14" ht="70" customHeight="1">
      <c r="A20" s="1"/>
      <c r="B20" s="539" t="s">
        <v>169</v>
      </c>
      <c r="C20" s="348"/>
      <c r="D20" s="349"/>
      <c r="E20" s="350"/>
      <c r="F20" s="296"/>
      <c r="G20" s="358" t="str">
        <f>IF(E20*F20=0,"",E20*F20)</f>
        <v/>
      </c>
      <c r="H20" s="296">
        <v>0</v>
      </c>
      <c r="I20" s="358" t="str">
        <f>IFERROR(IF(G20-H20=0,"",G20-H20),"")</f>
        <v/>
      </c>
      <c r="J20" s="403" t="str">
        <f>I20</f>
        <v/>
      </c>
      <c r="K20" s="189">
        <v>0.8</v>
      </c>
      <c r="L20" s="293" t="str">
        <f>IF(ROUNDDOWN(MIN(I20,J20)*K20,0)=0,"",ROUNDDOWN(MIN(I20,J20)*K20,0))</f>
        <v/>
      </c>
      <c r="M20" s="405" t="str">
        <f>IFERROR(VLOOKUP(D20,県確認用!$A$52:$B$52,2,FALSE)*F20,"")</f>
        <v/>
      </c>
      <c r="N20" s="428" t="str">
        <f>IF(MIN(L20:M20)=0,"",MIN(L20:M20))</f>
        <v/>
      </c>
    </row>
    <row r="21" spans="1:14" ht="70" customHeight="1">
      <c r="A21" s="1"/>
      <c r="B21" s="540"/>
      <c r="C21" s="351"/>
      <c r="D21" s="352"/>
      <c r="E21" s="271"/>
      <c r="F21" s="297"/>
      <c r="G21" s="359" t="str">
        <f t="shared" ref="G21:G30" si="5">IF(E21*F21=0,"",E21*F21)</f>
        <v/>
      </c>
      <c r="H21" s="297">
        <v>0</v>
      </c>
      <c r="I21" s="359" t="str">
        <f t="shared" ref="I21:I30" si="6">IFERROR(IF(G21-H21=0,"",G21-H21),"")</f>
        <v/>
      </c>
      <c r="J21" s="298" t="str">
        <f t="shared" ref="J21:J30" si="7">I21</f>
        <v/>
      </c>
      <c r="K21" s="187">
        <v>0.8</v>
      </c>
      <c r="L21" s="294" t="str">
        <f t="shared" ref="L21:L30" si="8">IF(ROUNDDOWN(MIN(I21,J21)*K21,0)=0,"",ROUNDDOWN(MIN(I21,J21)*K21,0))</f>
        <v/>
      </c>
      <c r="M21" s="406" t="str">
        <f>IFERROR(VLOOKUP(D21,県確認用!$A$52:$B$52,2,FALSE)*F21,"")</f>
        <v/>
      </c>
      <c r="N21" s="427" t="str">
        <f t="shared" ref="N21:N30" si="9">IF(MIN(L21:M21)=0,"",MIN(L21:M21))</f>
        <v/>
      </c>
    </row>
    <row r="22" spans="1:14" ht="70" customHeight="1">
      <c r="A22" s="1"/>
      <c r="B22" s="540"/>
      <c r="C22" s="351"/>
      <c r="D22" s="352"/>
      <c r="E22" s="271"/>
      <c r="F22" s="297"/>
      <c r="G22" s="359" t="str">
        <f t="shared" si="5"/>
        <v/>
      </c>
      <c r="H22" s="297">
        <v>0</v>
      </c>
      <c r="I22" s="359" t="str">
        <f t="shared" si="6"/>
        <v/>
      </c>
      <c r="J22" s="298" t="str">
        <f t="shared" si="7"/>
        <v/>
      </c>
      <c r="K22" s="187">
        <v>0.8</v>
      </c>
      <c r="L22" s="294" t="str">
        <f t="shared" si="8"/>
        <v/>
      </c>
      <c r="M22" s="406" t="str">
        <f>IFERROR(VLOOKUP(D22,県確認用!$A$52:$B$52,2,FALSE)*F22,"")</f>
        <v/>
      </c>
      <c r="N22" s="427" t="str">
        <f t="shared" si="9"/>
        <v/>
      </c>
    </row>
    <row r="23" spans="1:14" ht="70" customHeight="1">
      <c r="A23" s="1"/>
      <c r="B23" s="540"/>
      <c r="C23" s="351"/>
      <c r="D23" s="352"/>
      <c r="E23" s="271"/>
      <c r="F23" s="297"/>
      <c r="G23" s="359" t="str">
        <f t="shared" si="5"/>
        <v/>
      </c>
      <c r="H23" s="297">
        <v>0</v>
      </c>
      <c r="I23" s="359" t="str">
        <f t="shared" si="6"/>
        <v/>
      </c>
      <c r="J23" s="298" t="str">
        <f t="shared" si="7"/>
        <v/>
      </c>
      <c r="K23" s="187">
        <v>0.8</v>
      </c>
      <c r="L23" s="294" t="str">
        <f t="shared" si="8"/>
        <v/>
      </c>
      <c r="M23" s="406" t="str">
        <f>IFERROR(VLOOKUP(D23,県確認用!$A$52:$B$52,2,FALSE)*F23,"")</f>
        <v/>
      </c>
      <c r="N23" s="427" t="str">
        <f t="shared" si="9"/>
        <v/>
      </c>
    </row>
    <row r="24" spans="1:14" ht="70" customHeight="1">
      <c r="A24" s="1"/>
      <c r="B24" s="540"/>
      <c r="C24" s="351"/>
      <c r="D24" s="352"/>
      <c r="E24" s="271"/>
      <c r="F24" s="297"/>
      <c r="G24" s="359" t="str">
        <f t="shared" si="5"/>
        <v/>
      </c>
      <c r="H24" s="297">
        <v>0</v>
      </c>
      <c r="I24" s="359" t="str">
        <f t="shared" si="6"/>
        <v/>
      </c>
      <c r="J24" s="298" t="str">
        <f t="shared" si="7"/>
        <v/>
      </c>
      <c r="K24" s="187">
        <v>0.8</v>
      </c>
      <c r="L24" s="294" t="str">
        <f t="shared" si="8"/>
        <v/>
      </c>
      <c r="M24" s="406" t="str">
        <f>IFERROR(VLOOKUP(D24,県確認用!$A$52:$B$52,2,FALSE)*F24,"")</f>
        <v/>
      </c>
      <c r="N24" s="427" t="str">
        <f t="shared" si="9"/>
        <v/>
      </c>
    </row>
    <row r="25" spans="1:14" ht="70" customHeight="1">
      <c r="A25" s="1"/>
      <c r="B25" s="540"/>
      <c r="C25" s="351"/>
      <c r="D25" s="352"/>
      <c r="E25" s="271"/>
      <c r="F25" s="297"/>
      <c r="G25" s="359" t="str">
        <f t="shared" si="5"/>
        <v/>
      </c>
      <c r="H25" s="297">
        <v>0</v>
      </c>
      <c r="I25" s="359" t="str">
        <f t="shared" si="6"/>
        <v/>
      </c>
      <c r="J25" s="298" t="str">
        <f t="shared" si="7"/>
        <v/>
      </c>
      <c r="K25" s="187">
        <v>0.8</v>
      </c>
      <c r="L25" s="294" t="str">
        <f t="shared" si="8"/>
        <v/>
      </c>
      <c r="M25" s="406" t="str">
        <f>IFERROR(VLOOKUP(D25,県確認用!$A$52:$B$52,2,FALSE)*F25,"")</f>
        <v/>
      </c>
      <c r="N25" s="427" t="str">
        <f t="shared" si="9"/>
        <v/>
      </c>
    </row>
    <row r="26" spans="1:14" ht="70" customHeight="1">
      <c r="A26" s="1"/>
      <c r="B26" s="540"/>
      <c r="C26" s="351"/>
      <c r="D26" s="352"/>
      <c r="E26" s="271"/>
      <c r="F26" s="297"/>
      <c r="G26" s="359" t="str">
        <f t="shared" si="5"/>
        <v/>
      </c>
      <c r="H26" s="297">
        <v>0</v>
      </c>
      <c r="I26" s="359" t="str">
        <f t="shared" si="6"/>
        <v/>
      </c>
      <c r="J26" s="298" t="str">
        <f t="shared" si="7"/>
        <v/>
      </c>
      <c r="K26" s="187">
        <v>0.8</v>
      </c>
      <c r="L26" s="294" t="str">
        <f t="shared" si="8"/>
        <v/>
      </c>
      <c r="M26" s="406" t="str">
        <f>IFERROR(VLOOKUP(D26,県確認用!$A$52:$B$52,2,FALSE)*F26,"")</f>
        <v/>
      </c>
      <c r="N26" s="427" t="str">
        <f t="shared" si="9"/>
        <v/>
      </c>
    </row>
    <row r="27" spans="1:14" ht="70" customHeight="1">
      <c r="A27" s="1"/>
      <c r="B27" s="540"/>
      <c r="C27" s="351"/>
      <c r="D27" s="352"/>
      <c r="E27" s="271"/>
      <c r="F27" s="297"/>
      <c r="G27" s="359" t="str">
        <f t="shared" si="5"/>
        <v/>
      </c>
      <c r="H27" s="297">
        <v>0</v>
      </c>
      <c r="I27" s="359" t="str">
        <f t="shared" si="6"/>
        <v/>
      </c>
      <c r="J27" s="298" t="str">
        <f t="shared" si="7"/>
        <v/>
      </c>
      <c r="K27" s="187">
        <v>0.8</v>
      </c>
      <c r="L27" s="294" t="str">
        <f t="shared" si="8"/>
        <v/>
      </c>
      <c r="M27" s="406" t="str">
        <f>IFERROR(VLOOKUP(D27,県確認用!$A$52:$B$52,2,FALSE)*F27,"")</f>
        <v/>
      </c>
      <c r="N27" s="427" t="str">
        <f t="shared" si="9"/>
        <v/>
      </c>
    </row>
    <row r="28" spans="1:14" ht="70" customHeight="1">
      <c r="A28" s="1"/>
      <c r="B28" s="540"/>
      <c r="C28" s="351"/>
      <c r="D28" s="352"/>
      <c r="E28" s="271"/>
      <c r="F28" s="297"/>
      <c r="G28" s="359" t="str">
        <f t="shared" si="5"/>
        <v/>
      </c>
      <c r="H28" s="298">
        <v>0</v>
      </c>
      <c r="I28" s="359" t="str">
        <f t="shared" si="6"/>
        <v/>
      </c>
      <c r="J28" s="298" t="str">
        <f t="shared" si="7"/>
        <v/>
      </c>
      <c r="K28" s="187">
        <v>0.8</v>
      </c>
      <c r="L28" s="294" t="str">
        <f t="shared" si="8"/>
        <v/>
      </c>
      <c r="M28" s="406" t="str">
        <f>IFERROR(VLOOKUP(D28,県確認用!$A$52:$B$52,2,FALSE)*F28,"")</f>
        <v/>
      </c>
      <c r="N28" s="427" t="str">
        <f t="shared" si="9"/>
        <v/>
      </c>
    </row>
    <row r="29" spans="1:14" ht="70" customHeight="1">
      <c r="A29" s="1"/>
      <c r="B29" s="540"/>
      <c r="C29" s="353"/>
      <c r="D29" s="354"/>
      <c r="E29" s="256"/>
      <c r="F29" s="298"/>
      <c r="G29" s="359" t="str">
        <f t="shared" si="5"/>
        <v/>
      </c>
      <c r="H29" s="298">
        <v>0</v>
      </c>
      <c r="I29" s="359" t="str">
        <f t="shared" si="6"/>
        <v/>
      </c>
      <c r="J29" s="298" t="str">
        <f t="shared" si="7"/>
        <v/>
      </c>
      <c r="K29" s="187">
        <v>0.8</v>
      </c>
      <c r="L29" s="294" t="str">
        <f t="shared" si="8"/>
        <v/>
      </c>
      <c r="M29" s="406" t="str">
        <f>IFERROR(VLOOKUP(D29,県確認用!$A$52:$B$52,2,FALSE)*F29,"")</f>
        <v/>
      </c>
      <c r="N29" s="427" t="str">
        <f t="shared" si="9"/>
        <v/>
      </c>
    </row>
    <row r="30" spans="1:14" ht="70" customHeight="1" thickBot="1">
      <c r="A30" s="1"/>
      <c r="B30" s="540"/>
      <c r="C30" s="355"/>
      <c r="D30" s="356"/>
      <c r="E30" s="262"/>
      <c r="F30" s="357"/>
      <c r="G30" s="360" t="str">
        <f t="shared" si="5"/>
        <v/>
      </c>
      <c r="H30" s="299">
        <v>0</v>
      </c>
      <c r="I30" s="360" t="str">
        <f t="shared" si="6"/>
        <v/>
      </c>
      <c r="J30" s="357" t="str">
        <f t="shared" si="7"/>
        <v/>
      </c>
      <c r="K30" s="188">
        <v>0.8</v>
      </c>
      <c r="L30" s="300" t="str">
        <f t="shared" si="8"/>
        <v/>
      </c>
      <c r="M30" s="407" t="str">
        <f>IFERROR(VLOOKUP(D30,県確認用!$A$52:$B$52,2,FALSE)*F30,"")</f>
        <v/>
      </c>
      <c r="N30" s="430" t="str">
        <f t="shared" si="9"/>
        <v/>
      </c>
    </row>
    <row r="31" spans="1:14" s="1" customFormat="1" ht="70" customHeight="1" thickTop="1" thickBot="1">
      <c r="B31" s="541"/>
      <c r="C31" s="516" t="s">
        <v>145</v>
      </c>
      <c r="D31" s="518"/>
      <c r="E31" s="213"/>
      <c r="F31" s="303">
        <f>SUM(F20:F30)</f>
        <v>0</v>
      </c>
      <c r="G31" s="361">
        <f t="shared" ref="G31:J31" si="10">SUM(G20:G30)</f>
        <v>0</v>
      </c>
      <c r="H31" s="303">
        <f t="shared" si="10"/>
        <v>0</v>
      </c>
      <c r="I31" s="361">
        <f t="shared" si="10"/>
        <v>0</v>
      </c>
      <c r="J31" s="303">
        <f t="shared" si="10"/>
        <v>0</v>
      </c>
      <c r="K31" s="214"/>
      <c r="L31" s="295">
        <f>SUM(L20:L30)</f>
        <v>0</v>
      </c>
      <c r="M31" s="301"/>
      <c r="N31" s="431">
        <f>SUM(N20:N30)</f>
        <v>0</v>
      </c>
    </row>
    <row r="32" spans="1:14" s="2" customFormat="1" ht="70" customHeight="1" thickTop="1" thickBot="1">
      <c r="A32" s="1"/>
      <c r="B32" s="519" t="s">
        <v>166</v>
      </c>
      <c r="C32" s="520"/>
      <c r="D32" s="521"/>
      <c r="E32" s="215"/>
      <c r="F32" s="304">
        <f>SUM(F19,F31)</f>
        <v>0</v>
      </c>
      <c r="G32" s="362">
        <f t="shared" ref="G32:J32" si="11">SUM(G19,G31)</f>
        <v>0</v>
      </c>
      <c r="H32" s="304">
        <f t="shared" si="11"/>
        <v>0</v>
      </c>
      <c r="I32" s="362">
        <f t="shared" si="11"/>
        <v>0</v>
      </c>
      <c r="J32" s="304">
        <f t="shared" si="11"/>
        <v>0</v>
      </c>
      <c r="K32" s="216"/>
      <c r="L32" s="302">
        <f>SUM(L19,L31)</f>
        <v>0</v>
      </c>
      <c r="M32" s="447"/>
      <c r="N32" s="446">
        <f>MIN(N19+N31,M32)</f>
        <v>0</v>
      </c>
    </row>
    <row r="33" spans="1:16" s="1" customFormat="1" ht="64" customHeight="1">
      <c r="A33" s="191"/>
      <c r="B33" s="208" t="s">
        <v>167</v>
      </c>
      <c r="C33" s="192"/>
      <c r="D33" s="192"/>
      <c r="E33" s="193"/>
      <c r="F33" s="193"/>
      <c r="G33" s="193"/>
      <c r="H33" s="194"/>
      <c r="J33" s="193"/>
      <c r="K33" s="193"/>
    </row>
    <row r="34" spans="1:16" s="191" customFormat="1" ht="25" customHeight="1">
      <c r="B34" s="195"/>
      <c r="C34" s="195"/>
      <c r="D34" s="195"/>
      <c r="E34" s="195"/>
      <c r="F34" s="195"/>
      <c r="G34" s="194"/>
      <c r="I34" s="194"/>
      <c r="J34" s="194"/>
      <c r="K34" s="194"/>
      <c r="L34" s="194"/>
      <c r="M34" s="194"/>
      <c r="N34" s="194"/>
      <c r="O34" s="194"/>
      <c r="P34" s="1"/>
    </row>
    <row r="35" spans="1:16" s="191" customFormat="1" ht="25" customHeight="1">
      <c r="B35" s="196"/>
      <c r="C35" s="196"/>
      <c r="D35" s="196"/>
      <c r="E35" s="196"/>
      <c r="F35" s="196"/>
      <c r="G35" s="196"/>
      <c r="H35" s="196"/>
      <c r="I35" s="196"/>
      <c r="J35" s="196"/>
      <c r="K35" s="196"/>
      <c r="L35" s="196"/>
      <c r="M35" s="196"/>
      <c r="N35" s="196"/>
      <c r="O35" s="196"/>
      <c r="P35" s="196"/>
    </row>
    <row r="36" spans="1:16" s="191" customFormat="1" ht="25" customHeight="1">
      <c r="E36" s="196"/>
      <c r="F36" s="196"/>
      <c r="G36" s="196"/>
      <c r="H36" s="196"/>
      <c r="I36" s="196"/>
      <c r="J36" s="196"/>
      <c r="K36" s="196"/>
      <c r="L36" s="196"/>
      <c r="M36" s="196"/>
      <c r="N36" s="196"/>
      <c r="O36" s="196"/>
      <c r="P36" s="196"/>
    </row>
    <row r="37" spans="1:16" s="191" customFormat="1" ht="23.25" customHeight="1">
      <c r="B37" s="196"/>
      <c r="C37" s="196"/>
      <c r="D37" s="196"/>
      <c r="E37" s="196"/>
      <c r="F37" s="196"/>
      <c r="G37" s="196"/>
      <c r="H37" s="196"/>
      <c r="I37" s="196"/>
      <c r="J37" s="196"/>
      <c r="K37" s="196"/>
      <c r="L37" s="196"/>
      <c r="M37" s="196"/>
      <c r="N37" s="196"/>
      <c r="O37" s="196"/>
      <c r="P37" s="196"/>
    </row>
    <row r="38" spans="1:16" s="191" customFormat="1" ht="17.25" customHeight="1">
      <c r="B38" s="196"/>
      <c r="C38" s="196"/>
      <c r="D38" s="196"/>
      <c r="E38" s="196"/>
      <c r="F38" s="196"/>
      <c r="G38" s="196"/>
      <c r="H38" s="196"/>
      <c r="I38" s="196"/>
      <c r="J38" s="196"/>
      <c r="K38" s="196"/>
      <c r="L38" s="196"/>
      <c r="M38" s="196"/>
      <c r="N38" s="196"/>
      <c r="O38" s="196"/>
      <c r="P38" s="196"/>
    </row>
    <row r="39" spans="1:16" s="197" customFormat="1" ht="30" customHeight="1">
      <c r="G39" s="198"/>
      <c r="H39" s="199"/>
      <c r="I39" s="199"/>
      <c r="J39" s="199"/>
      <c r="K39" s="200"/>
      <c r="L39" s="201"/>
      <c r="M39" s="201"/>
      <c r="N39" s="201"/>
    </row>
    <row r="40" spans="1:16" ht="50.15" customHeight="1">
      <c r="A40" s="157"/>
      <c r="B40" s="156"/>
      <c r="C40" s="156"/>
      <c r="D40" s="156"/>
      <c r="E40" s="202"/>
      <c r="F40" s="202"/>
      <c r="G40" s="203"/>
      <c r="H40" s="203"/>
      <c r="I40" s="203"/>
      <c r="J40" s="203"/>
      <c r="K40" s="203"/>
      <c r="L40" s="203"/>
      <c r="M40" s="203"/>
      <c r="N40" s="203"/>
    </row>
    <row r="41" spans="1:16" ht="50.15" customHeight="1">
      <c r="A41" s="157"/>
      <c r="B41" s="156"/>
      <c r="C41" s="156"/>
      <c r="D41" s="156"/>
      <c r="E41" s="204"/>
      <c r="F41" s="204"/>
      <c r="G41" s="203"/>
      <c r="H41" s="203"/>
      <c r="I41" s="203"/>
      <c r="J41" s="203"/>
      <c r="K41" s="203"/>
      <c r="L41" s="203"/>
      <c r="M41" s="203"/>
      <c r="N41" s="203"/>
    </row>
    <row r="42" spans="1:16" ht="23.15" customHeight="1">
      <c r="A42" s="157"/>
      <c r="B42" s="156"/>
      <c r="C42" s="156"/>
      <c r="D42" s="156"/>
      <c r="E42" s="156"/>
      <c r="F42" s="156"/>
      <c r="G42" s="156"/>
      <c r="H42" s="156"/>
      <c r="I42" s="156"/>
      <c r="J42" s="156"/>
      <c r="K42" s="156"/>
      <c r="L42" s="156"/>
      <c r="M42" s="156"/>
      <c r="N42" s="156"/>
    </row>
    <row r="43" spans="1:16" ht="23.15" customHeight="1">
      <c r="A43" s="156"/>
      <c r="B43" s="156"/>
      <c r="C43" s="156"/>
      <c r="D43" s="156"/>
      <c r="E43" s="156"/>
      <c r="F43" s="156"/>
      <c r="G43" s="156"/>
      <c r="H43" s="156"/>
      <c r="I43" s="156"/>
      <c r="J43" s="156"/>
      <c r="K43" s="156"/>
      <c r="L43" s="156"/>
      <c r="M43" s="156"/>
      <c r="N43" s="156"/>
    </row>
    <row r="44" spans="1:16" ht="23.15" customHeight="1">
      <c r="A44" s="156"/>
      <c r="B44" s="156"/>
      <c r="C44" s="156"/>
      <c r="D44" s="156"/>
      <c r="E44" s="156"/>
      <c r="F44" s="156"/>
      <c r="G44" s="156"/>
      <c r="H44" s="156"/>
      <c r="I44" s="156"/>
      <c r="J44" s="156"/>
      <c r="K44" s="156"/>
      <c r="L44" s="156"/>
      <c r="M44" s="156"/>
      <c r="N44" s="156"/>
    </row>
    <row r="45" spans="1:16" ht="23.15" customHeight="1">
      <c r="A45" s="156"/>
      <c r="B45" s="156"/>
      <c r="C45" s="156"/>
      <c r="D45" s="156"/>
      <c r="E45" s="156"/>
      <c r="F45" s="156"/>
      <c r="G45" s="156"/>
      <c r="H45" s="156"/>
      <c r="I45" s="156"/>
      <c r="J45" s="156"/>
      <c r="K45" s="156"/>
      <c r="L45" s="156"/>
      <c r="M45" s="156"/>
      <c r="N45" s="156"/>
    </row>
    <row r="46" spans="1:16" s="157" customFormat="1" ht="23.15" customHeight="1">
      <c r="A46" s="156"/>
      <c r="B46" s="156"/>
      <c r="C46" s="156"/>
      <c r="D46" s="156"/>
      <c r="E46" s="156"/>
      <c r="F46" s="156"/>
      <c r="G46" s="156"/>
      <c r="H46" s="156"/>
      <c r="I46" s="156"/>
      <c r="J46" s="156"/>
      <c r="K46" s="156"/>
      <c r="L46" s="156"/>
      <c r="M46" s="156"/>
      <c r="N46" s="156"/>
    </row>
    <row r="47" spans="1:16" s="156" customFormat="1" ht="30" customHeight="1"/>
    <row r="48" spans="1:16" s="156" customFormat="1" ht="30" customHeight="1"/>
    <row r="49" spans="2:14" s="156" customFormat="1" ht="30" customHeight="1"/>
    <row r="50" spans="2:14" s="156" customFormat="1" ht="30" customHeight="1"/>
    <row r="51" spans="2:14" s="156" customFormat="1" ht="30" customHeight="1"/>
    <row r="52" spans="2:14" s="156" customFormat="1" ht="30" customHeight="1"/>
    <row r="53" spans="2:14" s="156" customFormat="1" ht="30" customHeight="1"/>
    <row r="54" spans="2:14" s="156" customFormat="1" ht="30" customHeight="1"/>
    <row r="55" spans="2:14" s="156" customFormat="1" ht="30" customHeight="1"/>
    <row r="56" spans="2:14" s="156" customFormat="1" ht="30" customHeight="1"/>
    <row r="57" spans="2:14" s="156" customFormat="1" ht="30" customHeight="1"/>
    <row r="58" spans="2:14" s="156" customFormat="1" ht="30" customHeight="1">
      <c r="B58" s="101"/>
      <c r="C58" s="101"/>
      <c r="D58" s="101"/>
    </row>
    <row r="59" spans="2:14" s="156" customFormat="1" ht="36.75" customHeight="1">
      <c r="B59" s="101"/>
      <c r="C59" s="101"/>
      <c r="D59" s="101"/>
    </row>
    <row r="60" spans="2:14" s="156" customFormat="1" ht="23.5">
      <c r="B60" s="101"/>
      <c r="C60" s="101"/>
      <c r="D60" s="101"/>
    </row>
    <row r="61" spans="2:14" s="156" customFormat="1" ht="23.5">
      <c r="B61" s="101"/>
      <c r="C61" s="101"/>
      <c r="D61" s="101"/>
    </row>
    <row r="62" spans="2:14" s="156" customFormat="1" ht="20.149999999999999" customHeight="1">
      <c r="B62" s="101"/>
      <c r="C62" s="101"/>
      <c r="D62" s="101"/>
      <c r="E62" s="101"/>
      <c r="F62" s="101"/>
    </row>
    <row r="63" spans="2:14" s="156" customFormat="1" ht="20.149999999999999" customHeight="1">
      <c r="B63" s="101"/>
      <c r="C63" s="101"/>
      <c r="D63" s="101"/>
      <c r="E63" s="101"/>
      <c r="F63" s="101"/>
      <c r="G63" s="101"/>
      <c r="H63" s="101"/>
      <c r="I63" s="101"/>
      <c r="J63" s="101"/>
      <c r="K63" s="101"/>
      <c r="L63" s="101"/>
      <c r="M63" s="101"/>
      <c r="N63" s="101"/>
    </row>
    <row r="64" spans="2:14" s="156" customFormat="1" ht="20.149999999999999" customHeight="1">
      <c r="B64" s="101"/>
      <c r="C64" s="101"/>
      <c r="D64" s="101"/>
      <c r="E64" s="101"/>
      <c r="F64" s="101"/>
      <c r="G64" s="101"/>
      <c r="H64" s="101"/>
      <c r="I64" s="101"/>
      <c r="J64" s="101"/>
      <c r="K64" s="101"/>
      <c r="L64" s="101"/>
      <c r="M64" s="101"/>
      <c r="N64" s="101"/>
    </row>
    <row r="65" spans="1:14" s="156" customFormat="1" ht="23.5">
      <c r="A65" s="101"/>
      <c r="B65" s="101"/>
      <c r="C65" s="101"/>
      <c r="D65" s="101"/>
      <c r="E65" s="101"/>
      <c r="F65" s="101"/>
      <c r="G65" s="101"/>
      <c r="H65" s="101"/>
      <c r="I65" s="101"/>
      <c r="J65" s="101"/>
      <c r="K65" s="101"/>
      <c r="L65" s="101"/>
      <c r="M65" s="101"/>
      <c r="N65" s="101"/>
    </row>
    <row r="66" spans="1:14" s="156" customFormat="1" ht="23.5">
      <c r="A66" s="101"/>
      <c r="B66" s="101"/>
      <c r="C66" s="101"/>
      <c r="D66" s="101"/>
      <c r="E66" s="101"/>
      <c r="F66" s="101"/>
      <c r="G66" s="101"/>
      <c r="H66" s="101"/>
      <c r="I66" s="101"/>
      <c r="J66" s="101"/>
      <c r="K66" s="101"/>
      <c r="L66" s="101"/>
      <c r="M66" s="101"/>
      <c r="N66" s="101"/>
    </row>
    <row r="67" spans="1:14" s="156" customFormat="1" ht="16.5" customHeight="1">
      <c r="A67" s="101"/>
      <c r="B67" s="101"/>
      <c r="C67" s="101"/>
      <c r="D67" s="101"/>
      <c r="E67" s="101"/>
      <c r="F67" s="101"/>
      <c r="G67" s="101"/>
      <c r="H67" s="101"/>
      <c r="I67" s="101"/>
      <c r="J67" s="101"/>
      <c r="K67" s="101"/>
      <c r="L67" s="101"/>
      <c r="M67" s="101"/>
      <c r="N67" s="101"/>
    </row>
    <row r="68" spans="1:14" s="156" customFormat="1" ht="23.5">
      <c r="A68" s="101"/>
      <c r="B68" s="101"/>
      <c r="C68" s="101"/>
      <c r="D68" s="101"/>
      <c r="E68" s="101"/>
      <c r="F68" s="101"/>
      <c r="G68" s="101"/>
      <c r="H68" s="101"/>
      <c r="I68" s="101"/>
      <c r="J68" s="101"/>
      <c r="K68" s="101"/>
      <c r="L68" s="101"/>
      <c r="M68" s="101"/>
      <c r="N68" s="101"/>
    </row>
  </sheetData>
  <sheetProtection sheet="1" objects="1" scenarios="1"/>
  <mergeCells count="31">
    <mergeCell ref="L4:N4"/>
    <mergeCell ref="L5:N5"/>
    <mergeCell ref="L6:N6"/>
    <mergeCell ref="L7:N7"/>
    <mergeCell ref="B9:B10"/>
    <mergeCell ref="C9:D9"/>
    <mergeCell ref="E9:G9"/>
    <mergeCell ref="H9:H10"/>
    <mergeCell ref="I9:I10"/>
    <mergeCell ref="N9:N10"/>
    <mergeCell ref="B20:B31"/>
    <mergeCell ref="C31:D31"/>
    <mergeCell ref="B32:D32"/>
    <mergeCell ref="B1:K1"/>
    <mergeCell ref="B11:B19"/>
    <mergeCell ref="C11:D11"/>
    <mergeCell ref="C12:D12"/>
    <mergeCell ref="C13:D13"/>
    <mergeCell ref="C14:D14"/>
    <mergeCell ref="C15:D15"/>
    <mergeCell ref="C16:D16"/>
    <mergeCell ref="C17:D17"/>
    <mergeCell ref="J9:J10"/>
    <mergeCell ref="K9:K10"/>
    <mergeCell ref="C10:D10"/>
    <mergeCell ref="B3:N3"/>
    <mergeCell ref="M11:M18"/>
    <mergeCell ref="C18:D18"/>
    <mergeCell ref="C19:D19"/>
    <mergeCell ref="L9:L10"/>
    <mergeCell ref="M9:M10"/>
  </mergeCells>
  <phoneticPr fontId="4"/>
  <dataValidations count="1">
    <dataValidation type="list" allowBlank="1" showInputMessage="1" showErrorMessage="1" sqref="D20:D30" xr:uid="{5547F4CE-E6CC-4AFE-8A45-0E2C794D4D52}">
      <formula1>"情報端末（PC等）,情報端末でない"</formula1>
    </dataValidation>
  </dataValidations>
  <pageMargins left="0.70866141732283472" right="0.70866141732283472" top="0.74803149606299213" bottom="0.74803149606299213" header="0.31496062992125984" footer="0.31496062992125984"/>
  <pageSetup paperSize="9" scale="2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5CACA46-E8C9-4D72-9816-586ADE84AF80}">
          <x14:formula1>
            <xm:f>県確認用!$A$55:$A$62</xm:f>
          </x14:formula1>
          <xm:sqref>M32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980-7299-4BCE-9C36-2D6A89E12AD4}">
  <dimension ref="A1:Q68"/>
  <sheetViews>
    <sheetView showGridLines="0" view="pageBreakPreview" topLeftCell="A29" zoomScale="20" zoomScaleNormal="24" workbookViewId="0">
      <selection activeCell="X52" sqref="X52"/>
    </sheetView>
  </sheetViews>
  <sheetFormatPr defaultColWidth="9" defaultRowHeight="13"/>
  <cols>
    <col min="1" max="1" width="2.7265625" style="101" customWidth="1"/>
    <col min="2" max="2" width="36.6328125" style="101" customWidth="1"/>
    <col min="3" max="3" width="65.26953125" style="101" customWidth="1"/>
    <col min="4" max="4" width="32" style="101" customWidth="1"/>
    <col min="5" max="5" width="25.54296875" style="101" customWidth="1"/>
    <col min="6" max="6" width="17.6328125" style="101" customWidth="1"/>
    <col min="7" max="10" width="25.6328125" style="101" customWidth="1"/>
    <col min="11" max="11" width="25.1796875" style="217" customWidth="1"/>
    <col min="12" max="14" width="25.6328125" style="101" customWidth="1"/>
    <col min="15" max="15" width="2.36328125" style="101" customWidth="1"/>
    <col min="16" max="38" width="27.453125" style="101" customWidth="1"/>
    <col min="39" max="16384" width="9" style="101"/>
  </cols>
  <sheetData>
    <row r="1" spans="2:17" ht="153" customHeight="1">
      <c r="B1" s="562"/>
      <c r="C1" s="562"/>
      <c r="D1" s="562"/>
      <c r="E1" s="562"/>
      <c r="F1" s="562"/>
      <c r="G1" s="562"/>
      <c r="H1" s="562"/>
      <c r="I1" s="562"/>
      <c r="J1" s="562"/>
      <c r="K1" s="562"/>
      <c r="L1" s="562"/>
      <c r="M1" s="562"/>
      <c r="N1" s="562"/>
    </row>
    <row r="2" spans="2:17" ht="63" customHeight="1">
      <c r="B2" s="573" t="s">
        <v>225</v>
      </c>
      <c r="C2" s="574"/>
      <c r="D2" s="574"/>
      <c r="E2" s="574"/>
      <c r="F2" s="574"/>
      <c r="G2" s="574"/>
      <c r="H2" s="574"/>
      <c r="I2" s="574"/>
      <c r="J2" s="574"/>
      <c r="K2" s="574"/>
      <c r="L2" s="574"/>
      <c r="M2" s="575"/>
      <c r="N2" s="575"/>
    </row>
    <row r="3" spans="2:17" ht="19.5" hidden="1" customHeight="1">
      <c r="C3" s="526"/>
      <c r="D3" s="526"/>
      <c r="E3" s="526"/>
      <c r="F3" s="526"/>
      <c r="G3" s="526"/>
      <c r="H3" s="526"/>
      <c r="I3" s="526"/>
      <c r="J3" s="526"/>
      <c r="K3" s="526"/>
      <c r="L3" s="526"/>
      <c r="M3" s="526"/>
      <c r="N3" s="526"/>
    </row>
    <row r="4" spans="2:17" ht="19.5" customHeight="1">
      <c r="C4" s="218"/>
      <c r="D4" s="218"/>
      <c r="E4" s="218"/>
      <c r="F4" s="218"/>
      <c r="G4" s="218"/>
      <c r="H4" s="218"/>
      <c r="I4" s="218"/>
      <c r="J4" s="218"/>
      <c r="K4" s="218"/>
      <c r="L4" s="218"/>
      <c r="M4" s="218"/>
      <c r="N4" s="218"/>
    </row>
    <row r="5" spans="2:17" ht="40.5" customHeight="1">
      <c r="C5" s="218"/>
      <c r="D5" s="218"/>
      <c r="E5" s="218"/>
      <c r="F5" s="218"/>
      <c r="G5" s="218"/>
      <c r="H5" s="218"/>
      <c r="I5" s="218"/>
      <c r="J5" s="218"/>
      <c r="K5" s="155" t="s">
        <v>120</v>
      </c>
      <c r="L5" s="512">
        <f>実績報告基本情報!D12</f>
        <v>0</v>
      </c>
      <c r="M5" s="512"/>
      <c r="N5" s="512"/>
    </row>
    <row r="6" spans="2:17" ht="40.5" customHeight="1">
      <c r="C6" s="218"/>
      <c r="D6" s="218"/>
      <c r="E6" s="218"/>
      <c r="F6" s="218"/>
      <c r="G6" s="218"/>
      <c r="H6" s="218"/>
      <c r="I6" s="218"/>
      <c r="J6" s="218"/>
      <c r="K6" s="155" t="s">
        <v>121</v>
      </c>
      <c r="L6" s="513">
        <f>実績報告基本情報!D16</f>
        <v>0</v>
      </c>
      <c r="M6" s="513"/>
      <c r="N6" s="513"/>
    </row>
    <row r="7" spans="2:17" ht="44.25" customHeight="1">
      <c r="C7" s="102"/>
      <c r="D7" s="102"/>
      <c r="E7" s="102"/>
      <c r="F7" s="102"/>
      <c r="G7" s="102"/>
      <c r="H7" s="102"/>
      <c r="I7" s="102"/>
      <c r="J7" s="102"/>
      <c r="K7" s="155" t="s">
        <v>122</v>
      </c>
      <c r="L7" s="513">
        <f>実績報告基本情報!D15</f>
        <v>0</v>
      </c>
      <c r="M7" s="513"/>
      <c r="N7" s="513"/>
    </row>
    <row r="8" spans="2:17" ht="15.75" customHeight="1">
      <c r="H8" s="104"/>
      <c r="I8" s="104"/>
      <c r="L8" s="105"/>
      <c r="M8" s="106"/>
      <c r="N8" s="219"/>
    </row>
    <row r="9" spans="2:17" ht="45.5" customHeight="1" thickBot="1">
      <c r="B9" s="107" t="s">
        <v>171</v>
      </c>
      <c r="C9" s="104"/>
      <c r="D9" s="109"/>
      <c r="E9" s="109"/>
      <c r="F9" s="109"/>
      <c r="G9" s="109"/>
      <c r="H9" s="109"/>
      <c r="I9" s="109"/>
      <c r="L9" s="110"/>
      <c r="M9" s="111"/>
      <c r="N9" s="220" t="s">
        <v>26</v>
      </c>
      <c r="O9" s="113"/>
      <c r="P9" s="113"/>
    </row>
    <row r="10" spans="2:17" ht="75.75" customHeight="1">
      <c r="B10" s="114" t="s">
        <v>63</v>
      </c>
      <c r="C10" s="221" t="s">
        <v>172</v>
      </c>
      <c r="D10" s="121" t="s">
        <v>64</v>
      </c>
      <c r="E10" s="116" t="s">
        <v>126</v>
      </c>
      <c r="F10" s="118" t="s">
        <v>127</v>
      </c>
      <c r="G10" s="119" t="s">
        <v>128</v>
      </c>
      <c r="H10" s="120" t="s">
        <v>129</v>
      </c>
      <c r="I10" s="121" t="s">
        <v>173</v>
      </c>
      <c r="J10" s="116" t="s">
        <v>237</v>
      </c>
      <c r="K10" s="116" t="s">
        <v>174</v>
      </c>
      <c r="L10" s="116" t="s">
        <v>132</v>
      </c>
      <c r="M10" s="116" t="s">
        <v>133</v>
      </c>
      <c r="N10" s="419" t="s">
        <v>134</v>
      </c>
      <c r="O10" s="122"/>
      <c r="P10" s="122"/>
    </row>
    <row r="11" spans="2:17" ht="43.5" customHeight="1" thickBot="1">
      <c r="B11" s="123"/>
      <c r="C11" s="222"/>
      <c r="D11" s="223"/>
      <c r="E11" s="224"/>
      <c r="F11" s="127"/>
      <c r="G11" s="128" t="s">
        <v>175</v>
      </c>
      <c r="H11" s="128"/>
      <c r="I11" s="129" t="s">
        <v>176</v>
      </c>
      <c r="J11" s="129" t="s">
        <v>138</v>
      </c>
      <c r="K11" s="130" t="s">
        <v>139</v>
      </c>
      <c r="L11" s="129" t="s">
        <v>140</v>
      </c>
      <c r="M11" s="225">
        <v>7000000</v>
      </c>
      <c r="N11" s="420" t="s">
        <v>141</v>
      </c>
      <c r="O11" s="122"/>
      <c r="P11" s="122"/>
    </row>
    <row r="12" spans="2:17" ht="97" customHeight="1">
      <c r="B12" s="576" t="s">
        <v>177</v>
      </c>
      <c r="C12" s="363"/>
      <c r="D12" s="132" t="s">
        <v>178</v>
      </c>
      <c r="E12" s="366"/>
      <c r="F12" s="367"/>
      <c r="G12" s="372" t="str">
        <f>IF(E12*F12=0,"",E12*F12)</f>
        <v/>
      </c>
      <c r="H12" s="158">
        <v>0</v>
      </c>
      <c r="I12" s="372" t="str">
        <f>IFERROR(G12-H12,"")</f>
        <v/>
      </c>
      <c r="J12" s="408" t="str">
        <f>I12</f>
        <v/>
      </c>
      <c r="K12" s="133">
        <v>0.8</v>
      </c>
      <c r="L12" s="134" t="str">
        <f>IF(ROUNDDOWN(MIN(I12,J12)*K12,0)=0,"",ROUNDDOWN(MIN(I12,J12)*K12,0))</f>
        <v/>
      </c>
      <c r="M12" s="570" t="s">
        <v>142</v>
      </c>
      <c r="N12" s="432" t="str">
        <f>L12</f>
        <v/>
      </c>
      <c r="O12" s="113"/>
      <c r="P12" s="113"/>
      <c r="Q12" s="1"/>
    </row>
    <row r="13" spans="2:17" ht="97" customHeight="1">
      <c r="B13" s="577"/>
      <c r="C13" s="364"/>
      <c r="D13" s="139" t="s">
        <v>178</v>
      </c>
      <c r="E13" s="368"/>
      <c r="F13" s="369"/>
      <c r="G13" s="138" t="str">
        <f t="shared" ref="G13:G19" si="0">IF(E13*F13=0,"",E13*F13)</f>
        <v/>
      </c>
      <c r="H13" s="161">
        <v>0</v>
      </c>
      <c r="I13" s="138" t="str">
        <f t="shared" ref="I13:I19" si="1">IFERROR(G13-H13,"")</f>
        <v/>
      </c>
      <c r="J13" s="159" t="str">
        <f t="shared" ref="J13:J19" si="2">I13</f>
        <v/>
      </c>
      <c r="K13" s="137">
        <v>0.8</v>
      </c>
      <c r="L13" s="138" t="str">
        <f t="shared" ref="L13:L19" si="3">IF(ROUNDDOWN(MIN(I13,J13)*K13,0)=0,"",ROUNDDOWN(MIN(I13,J13)*K13,0))</f>
        <v/>
      </c>
      <c r="M13" s="571"/>
      <c r="N13" s="433" t="str">
        <f t="shared" ref="N13:N19" si="4">L13</f>
        <v/>
      </c>
      <c r="O13" s="113"/>
      <c r="P13" s="113"/>
      <c r="Q13" s="1"/>
    </row>
    <row r="14" spans="2:17" ht="97" customHeight="1">
      <c r="B14" s="577"/>
      <c r="C14" s="364"/>
      <c r="D14" s="139" t="s">
        <v>178</v>
      </c>
      <c r="E14" s="368"/>
      <c r="F14" s="369"/>
      <c r="G14" s="138" t="str">
        <f t="shared" si="0"/>
        <v/>
      </c>
      <c r="H14" s="161">
        <v>0</v>
      </c>
      <c r="I14" s="138" t="str">
        <f t="shared" si="1"/>
        <v/>
      </c>
      <c r="J14" s="159" t="str">
        <f t="shared" si="2"/>
        <v/>
      </c>
      <c r="K14" s="137">
        <v>0.8</v>
      </c>
      <c r="L14" s="138" t="str">
        <f t="shared" si="3"/>
        <v/>
      </c>
      <c r="M14" s="571"/>
      <c r="N14" s="433" t="str">
        <f t="shared" si="4"/>
        <v/>
      </c>
      <c r="O14" s="113"/>
      <c r="P14" s="113"/>
      <c r="Q14" s="1"/>
    </row>
    <row r="15" spans="2:17" ht="97" customHeight="1">
      <c r="B15" s="577"/>
      <c r="C15" s="364"/>
      <c r="D15" s="139" t="s">
        <v>178</v>
      </c>
      <c r="E15" s="368"/>
      <c r="F15" s="369"/>
      <c r="G15" s="138" t="str">
        <f t="shared" si="0"/>
        <v/>
      </c>
      <c r="H15" s="161">
        <v>0</v>
      </c>
      <c r="I15" s="138" t="str">
        <f t="shared" si="1"/>
        <v/>
      </c>
      <c r="J15" s="159" t="str">
        <f t="shared" si="2"/>
        <v/>
      </c>
      <c r="K15" s="137">
        <v>0.8</v>
      </c>
      <c r="L15" s="138" t="str">
        <f t="shared" si="3"/>
        <v/>
      </c>
      <c r="M15" s="571"/>
      <c r="N15" s="433" t="str">
        <f t="shared" si="4"/>
        <v/>
      </c>
      <c r="O15" s="113"/>
      <c r="P15" s="113"/>
      <c r="Q15" s="1"/>
    </row>
    <row r="16" spans="2:17" ht="97" customHeight="1">
      <c r="B16" s="577"/>
      <c r="C16" s="364"/>
      <c r="D16" s="139" t="s">
        <v>178</v>
      </c>
      <c r="E16" s="368"/>
      <c r="F16" s="369"/>
      <c r="G16" s="138" t="str">
        <f t="shared" si="0"/>
        <v/>
      </c>
      <c r="H16" s="161">
        <v>0</v>
      </c>
      <c r="I16" s="138" t="str">
        <f t="shared" si="1"/>
        <v/>
      </c>
      <c r="J16" s="159" t="str">
        <f t="shared" si="2"/>
        <v/>
      </c>
      <c r="K16" s="137">
        <v>0.8</v>
      </c>
      <c r="L16" s="138" t="str">
        <f t="shared" si="3"/>
        <v/>
      </c>
      <c r="M16" s="571"/>
      <c r="N16" s="433" t="str">
        <f t="shared" si="4"/>
        <v/>
      </c>
      <c r="O16" s="113"/>
      <c r="P16" s="113"/>
      <c r="Q16" s="1"/>
    </row>
    <row r="17" spans="2:17" ht="97" customHeight="1">
      <c r="B17" s="577"/>
      <c r="C17" s="364"/>
      <c r="D17" s="139" t="s">
        <v>178</v>
      </c>
      <c r="E17" s="368"/>
      <c r="F17" s="369"/>
      <c r="G17" s="138" t="str">
        <f t="shared" si="0"/>
        <v/>
      </c>
      <c r="H17" s="161">
        <v>0</v>
      </c>
      <c r="I17" s="138" t="str">
        <f t="shared" si="1"/>
        <v/>
      </c>
      <c r="J17" s="159" t="str">
        <f t="shared" si="2"/>
        <v/>
      </c>
      <c r="K17" s="137">
        <v>0.8</v>
      </c>
      <c r="L17" s="138" t="str">
        <f t="shared" si="3"/>
        <v/>
      </c>
      <c r="M17" s="571"/>
      <c r="N17" s="433" t="str">
        <f t="shared" si="4"/>
        <v/>
      </c>
      <c r="O17" s="113"/>
      <c r="P17" s="113"/>
      <c r="Q17" s="1"/>
    </row>
    <row r="18" spans="2:17" ht="97" customHeight="1">
      <c r="B18" s="577"/>
      <c r="C18" s="364"/>
      <c r="D18" s="139" t="s">
        <v>178</v>
      </c>
      <c r="E18" s="368"/>
      <c r="F18" s="369"/>
      <c r="G18" s="138" t="str">
        <f t="shared" si="0"/>
        <v/>
      </c>
      <c r="H18" s="161">
        <v>0</v>
      </c>
      <c r="I18" s="138" t="str">
        <f t="shared" si="1"/>
        <v/>
      </c>
      <c r="J18" s="159" t="str">
        <f t="shared" si="2"/>
        <v/>
      </c>
      <c r="K18" s="137">
        <v>0.8</v>
      </c>
      <c r="L18" s="138" t="str">
        <f t="shared" si="3"/>
        <v/>
      </c>
      <c r="M18" s="571"/>
      <c r="N18" s="433" t="str">
        <f t="shared" si="4"/>
        <v/>
      </c>
      <c r="O18" s="113"/>
      <c r="P18" s="113"/>
      <c r="Q18" s="1"/>
    </row>
    <row r="19" spans="2:17" ht="97" customHeight="1" thickBot="1">
      <c r="B19" s="577"/>
      <c r="C19" s="365"/>
      <c r="D19" s="140" t="s">
        <v>178</v>
      </c>
      <c r="E19" s="370"/>
      <c r="F19" s="371"/>
      <c r="G19" s="373" t="str">
        <f t="shared" si="0"/>
        <v/>
      </c>
      <c r="H19" s="162">
        <v>0</v>
      </c>
      <c r="I19" s="373" t="str">
        <f t="shared" si="1"/>
        <v/>
      </c>
      <c r="J19" s="409" t="str">
        <f t="shared" si="2"/>
        <v/>
      </c>
      <c r="K19" s="142">
        <v>0.8</v>
      </c>
      <c r="L19" s="143" t="str">
        <f t="shared" si="3"/>
        <v/>
      </c>
      <c r="M19" s="572"/>
      <c r="N19" s="434" t="str">
        <f t="shared" si="4"/>
        <v/>
      </c>
      <c r="O19" s="113"/>
      <c r="P19" s="113"/>
      <c r="Q19" s="1"/>
    </row>
    <row r="20" spans="2:17" s="1" customFormat="1" ht="97" customHeight="1" thickTop="1" thickBot="1">
      <c r="B20" s="578"/>
      <c r="C20" s="579" t="s">
        <v>143</v>
      </c>
      <c r="D20" s="580"/>
      <c r="E20" s="374"/>
      <c r="F20" s="375">
        <f>SUM(F12:F19)</f>
        <v>0</v>
      </c>
      <c r="G20" s="375">
        <f>SUM(G12:G19)</f>
        <v>0</v>
      </c>
      <c r="H20" s="375">
        <f>SUM(H12:H19)</f>
        <v>0</v>
      </c>
      <c r="I20" s="375">
        <f>SUM(I12:I19)</f>
        <v>0</v>
      </c>
      <c r="J20" s="375">
        <f>SUM(J12:J19)</f>
        <v>0</v>
      </c>
      <c r="K20" s="376"/>
      <c r="L20" s="377">
        <f>SUM(L12:L19)</f>
        <v>0</v>
      </c>
      <c r="M20" s="233"/>
      <c r="N20" s="435">
        <f>L20</f>
        <v>0</v>
      </c>
      <c r="O20" s="113"/>
      <c r="P20" s="113"/>
    </row>
    <row r="21" spans="2:17" s="2" customFormat="1" ht="97" customHeight="1">
      <c r="B21" s="581" t="s">
        <v>179</v>
      </c>
      <c r="C21" s="164"/>
      <c r="D21" s="172"/>
      <c r="E21" s="378"/>
      <c r="F21" s="378"/>
      <c r="G21" s="380" t="str">
        <f>IF(E21*F21=0,"",E21*F21)</f>
        <v/>
      </c>
      <c r="H21" s="163">
        <v>0</v>
      </c>
      <c r="I21" s="380" t="str">
        <f>IFERROR(G21-H21,"")</f>
        <v/>
      </c>
      <c r="J21" s="163" t="str">
        <f>I21</f>
        <v/>
      </c>
      <c r="K21" s="145">
        <v>0.8</v>
      </c>
      <c r="L21" s="136" t="str">
        <f>IF(ROUNDDOWN(MIN(I21,J21)*K21,0)=0,"",ROUNDDOWN(MIN(I21,J21)*K21,0))</f>
        <v/>
      </c>
      <c r="M21" s="570"/>
      <c r="N21" s="436" t="str">
        <f>L21</f>
        <v/>
      </c>
      <c r="O21" s="113"/>
      <c r="P21" s="113"/>
      <c r="Q21" s="1"/>
    </row>
    <row r="22" spans="2:17" s="2" customFormat="1" ht="97" customHeight="1">
      <c r="B22" s="563"/>
      <c r="C22" s="164"/>
      <c r="D22" s="173"/>
      <c r="E22" s="378"/>
      <c r="F22" s="378"/>
      <c r="G22" s="380" t="str">
        <f t="shared" ref="G22:G28" si="5">IF(E22*F22=0,"",E22*F22)</f>
        <v/>
      </c>
      <c r="H22" s="163">
        <v>0</v>
      </c>
      <c r="I22" s="380" t="str">
        <f t="shared" ref="I22:I28" si="6">IFERROR(G22-H22,"")</f>
        <v/>
      </c>
      <c r="J22" s="163" t="str">
        <f t="shared" ref="J22:J28" si="7">I22</f>
        <v/>
      </c>
      <c r="K22" s="145">
        <v>0.8</v>
      </c>
      <c r="L22" s="136" t="str">
        <f t="shared" ref="L22:L28" si="8">IF(ROUNDDOWN(MIN(I22,J22)*K22,0)=0,"",ROUNDDOWN(MIN(I22,J22)*K22,0))</f>
        <v/>
      </c>
      <c r="M22" s="571"/>
      <c r="N22" s="433" t="str">
        <f>L22</f>
        <v/>
      </c>
      <c r="O22" s="113"/>
      <c r="P22" s="113"/>
      <c r="Q22" s="1"/>
    </row>
    <row r="23" spans="2:17" s="2" customFormat="1" ht="97" customHeight="1">
      <c r="B23" s="563"/>
      <c r="C23" s="164"/>
      <c r="D23" s="173"/>
      <c r="E23" s="378"/>
      <c r="F23" s="378"/>
      <c r="G23" s="380" t="str">
        <f t="shared" si="5"/>
        <v/>
      </c>
      <c r="H23" s="163">
        <v>0</v>
      </c>
      <c r="I23" s="380" t="str">
        <f t="shared" si="6"/>
        <v/>
      </c>
      <c r="J23" s="163" t="str">
        <f t="shared" si="7"/>
        <v/>
      </c>
      <c r="K23" s="145">
        <v>0.8</v>
      </c>
      <c r="L23" s="136" t="str">
        <f t="shared" si="8"/>
        <v/>
      </c>
      <c r="M23" s="571"/>
      <c r="N23" s="433" t="str">
        <f t="shared" ref="N23:N28" si="9">L23</f>
        <v/>
      </c>
      <c r="O23" s="113"/>
      <c r="P23" s="113"/>
      <c r="Q23" s="1"/>
    </row>
    <row r="24" spans="2:17" s="2" customFormat="1" ht="97" customHeight="1">
      <c r="B24" s="563"/>
      <c r="C24" s="164"/>
      <c r="D24" s="173"/>
      <c r="E24" s="378"/>
      <c r="F24" s="378"/>
      <c r="G24" s="380" t="str">
        <f t="shared" si="5"/>
        <v/>
      </c>
      <c r="H24" s="163">
        <v>0</v>
      </c>
      <c r="I24" s="380" t="str">
        <f t="shared" si="6"/>
        <v/>
      </c>
      <c r="J24" s="163" t="str">
        <f t="shared" si="7"/>
        <v/>
      </c>
      <c r="K24" s="145">
        <v>0.8</v>
      </c>
      <c r="L24" s="136" t="str">
        <f t="shared" si="8"/>
        <v/>
      </c>
      <c r="M24" s="571"/>
      <c r="N24" s="433" t="str">
        <f t="shared" si="9"/>
        <v/>
      </c>
      <c r="O24" s="113"/>
      <c r="P24" s="113"/>
      <c r="Q24" s="1"/>
    </row>
    <row r="25" spans="2:17" s="2" customFormat="1" ht="97" customHeight="1">
      <c r="B25" s="563"/>
      <c r="C25" s="164"/>
      <c r="D25" s="173"/>
      <c r="E25" s="378"/>
      <c r="F25" s="378"/>
      <c r="G25" s="380" t="str">
        <f t="shared" si="5"/>
        <v/>
      </c>
      <c r="H25" s="163">
        <v>0</v>
      </c>
      <c r="I25" s="380" t="str">
        <f t="shared" si="6"/>
        <v/>
      </c>
      <c r="J25" s="163" t="str">
        <f t="shared" si="7"/>
        <v/>
      </c>
      <c r="K25" s="145">
        <v>0.8</v>
      </c>
      <c r="L25" s="136" t="str">
        <f t="shared" si="8"/>
        <v/>
      </c>
      <c r="M25" s="571"/>
      <c r="N25" s="433" t="str">
        <f t="shared" si="9"/>
        <v/>
      </c>
      <c r="O25" s="113"/>
      <c r="P25" s="113"/>
      <c r="Q25" s="1"/>
    </row>
    <row r="26" spans="2:17" s="2" customFormat="1" ht="97" customHeight="1">
      <c r="B26" s="563"/>
      <c r="C26" s="98"/>
      <c r="D26" s="174"/>
      <c r="E26" s="368"/>
      <c r="F26" s="368"/>
      <c r="G26" s="380" t="str">
        <f t="shared" si="5"/>
        <v/>
      </c>
      <c r="H26" s="159">
        <v>0</v>
      </c>
      <c r="I26" s="380" t="str">
        <f t="shared" si="6"/>
        <v/>
      </c>
      <c r="J26" s="163" t="str">
        <f t="shared" si="7"/>
        <v/>
      </c>
      <c r="K26" s="145">
        <v>0.8</v>
      </c>
      <c r="L26" s="136" t="str">
        <f t="shared" si="8"/>
        <v/>
      </c>
      <c r="M26" s="571"/>
      <c r="N26" s="433" t="str">
        <f t="shared" si="9"/>
        <v/>
      </c>
      <c r="O26" s="113"/>
      <c r="P26" s="113"/>
      <c r="Q26" s="1"/>
    </row>
    <row r="27" spans="2:17" s="2" customFormat="1" ht="97" customHeight="1">
      <c r="B27" s="563"/>
      <c r="C27" s="98"/>
      <c r="D27" s="174"/>
      <c r="E27" s="368"/>
      <c r="F27" s="368"/>
      <c r="G27" s="380" t="str">
        <f t="shared" si="5"/>
        <v/>
      </c>
      <c r="H27" s="159">
        <v>0</v>
      </c>
      <c r="I27" s="380" t="str">
        <f t="shared" si="6"/>
        <v/>
      </c>
      <c r="J27" s="163" t="str">
        <f t="shared" si="7"/>
        <v/>
      </c>
      <c r="K27" s="145">
        <v>0.8</v>
      </c>
      <c r="L27" s="136" t="str">
        <f t="shared" si="8"/>
        <v/>
      </c>
      <c r="M27" s="571"/>
      <c r="N27" s="433" t="str">
        <f t="shared" si="9"/>
        <v/>
      </c>
      <c r="O27" s="113"/>
      <c r="P27" s="113"/>
      <c r="Q27" s="1"/>
    </row>
    <row r="28" spans="2:17" s="2" customFormat="1" ht="97" customHeight="1" thickBot="1">
      <c r="B28" s="563"/>
      <c r="C28" s="48"/>
      <c r="D28" s="175"/>
      <c r="E28" s="379"/>
      <c r="F28" s="379"/>
      <c r="G28" s="380" t="str">
        <f t="shared" si="5"/>
        <v/>
      </c>
      <c r="H28" s="236">
        <v>0</v>
      </c>
      <c r="I28" s="380" t="str">
        <f t="shared" si="6"/>
        <v/>
      </c>
      <c r="J28" s="163" t="str">
        <f t="shared" si="7"/>
        <v/>
      </c>
      <c r="K28" s="227">
        <v>0.8</v>
      </c>
      <c r="L28" s="141" t="str">
        <f t="shared" si="8"/>
        <v/>
      </c>
      <c r="M28" s="572"/>
      <c r="N28" s="433" t="str">
        <f t="shared" si="9"/>
        <v/>
      </c>
      <c r="O28" s="113"/>
      <c r="P28" s="113"/>
      <c r="Q28" s="1"/>
    </row>
    <row r="29" spans="2:17" s="2" customFormat="1" ht="97" customHeight="1" thickTop="1" thickBot="1">
      <c r="B29" s="582"/>
      <c r="C29" s="530" t="s">
        <v>145</v>
      </c>
      <c r="D29" s="531"/>
      <c r="E29" s="190"/>
      <c r="F29" s="228">
        <f>SUM(F21:F28)</f>
        <v>0</v>
      </c>
      <c r="G29" s="228">
        <f t="shared" ref="G29:J29" si="10">SUM(G21:G28)</f>
        <v>0</v>
      </c>
      <c r="H29" s="228">
        <f t="shared" si="10"/>
        <v>0</v>
      </c>
      <c r="I29" s="228">
        <f t="shared" si="10"/>
        <v>0</v>
      </c>
      <c r="J29" s="228">
        <f t="shared" si="10"/>
        <v>0</v>
      </c>
      <c r="K29" s="144"/>
      <c r="L29" s="226">
        <f>SUM(L21:L28)</f>
        <v>0</v>
      </c>
      <c r="M29" s="233"/>
      <c r="N29" s="437">
        <f>L29</f>
        <v>0</v>
      </c>
      <c r="O29" s="113"/>
      <c r="P29" s="113"/>
      <c r="Q29" s="1"/>
    </row>
    <row r="30" spans="2:17" s="2" customFormat="1" ht="97" customHeight="1">
      <c r="B30" s="563" t="s">
        <v>144</v>
      </c>
      <c r="C30" s="99"/>
      <c r="D30" s="172"/>
      <c r="E30" s="381"/>
      <c r="F30" s="381"/>
      <c r="G30" s="234" t="str">
        <f>IF(E30*F30=0,"",E30*F30)</f>
        <v/>
      </c>
      <c r="H30" s="160">
        <v>0</v>
      </c>
      <c r="I30" s="234" t="str">
        <f>IFERROR(G30-H30,"")</f>
        <v/>
      </c>
      <c r="J30" s="160" t="str">
        <f>I30</f>
        <v/>
      </c>
      <c r="K30" s="145">
        <v>0.8</v>
      </c>
      <c r="L30" s="136" t="str">
        <f>IF(ROUNDDOWN(MIN(I30,J30)*K30,0)=0,"",ROUNDDOWN(MIN(I30:J30)*K30,0))</f>
        <v/>
      </c>
      <c r="M30" s="234" t="str">
        <f>IFERROR(VLOOKUP(D30,県確認用!$A$52:$B$52,2,FALSE)*F30,"")</f>
        <v/>
      </c>
      <c r="N30" s="436" t="str">
        <f>IF(MIN(L30:M30)=0,"",MIN(L30:M30))</f>
        <v/>
      </c>
      <c r="O30" s="113"/>
      <c r="P30" s="113"/>
      <c r="Q30" s="1"/>
    </row>
    <row r="31" spans="2:17" s="2" customFormat="1" ht="97" customHeight="1">
      <c r="B31" s="563"/>
      <c r="C31" s="98"/>
      <c r="D31" s="174"/>
      <c r="E31" s="368"/>
      <c r="F31" s="368"/>
      <c r="G31" s="138" t="str">
        <f t="shared" ref="G31:G40" si="11">IF(E31*F31=0,"",E31*F31)</f>
        <v/>
      </c>
      <c r="H31" s="159">
        <v>0</v>
      </c>
      <c r="I31" s="138" t="str">
        <f t="shared" ref="I31:I40" si="12">IFERROR(G31-H31,"")</f>
        <v/>
      </c>
      <c r="J31" s="159" t="str">
        <f t="shared" ref="J31:J40" si="13">I31</f>
        <v/>
      </c>
      <c r="K31" s="145">
        <v>0.8</v>
      </c>
      <c r="L31" s="136" t="str">
        <f t="shared" ref="L31:L40" si="14">IF(ROUNDDOWN(MIN(I31,J31)*K31,0)=0,"",ROUNDDOWN(MIN(I31:J31)*K31,0))</f>
        <v/>
      </c>
      <c r="M31" s="410" t="str">
        <f>IFERROR(VLOOKUP(D31,県確認用!$A$52:$B$52,2,FALSE)*F31,"")</f>
        <v/>
      </c>
      <c r="N31" s="433" t="str">
        <f t="shared" ref="N31:N40" si="15">IF(MIN(L31:M31)=0,"",MIN(L31:M31))</f>
        <v/>
      </c>
      <c r="O31" s="113"/>
      <c r="P31" s="113"/>
      <c r="Q31" s="1"/>
    </row>
    <row r="32" spans="2:17" s="2" customFormat="1" ht="97" customHeight="1">
      <c r="B32" s="563"/>
      <c r="C32" s="98"/>
      <c r="D32" s="174"/>
      <c r="E32" s="368"/>
      <c r="F32" s="368"/>
      <c r="G32" s="138" t="str">
        <f t="shared" si="11"/>
        <v/>
      </c>
      <c r="H32" s="159">
        <v>0</v>
      </c>
      <c r="I32" s="138" t="str">
        <f t="shared" si="12"/>
        <v/>
      </c>
      <c r="J32" s="159" t="str">
        <f t="shared" si="13"/>
        <v/>
      </c>
      <c r="K32" s="145">
        <v>0.8</v>
      </c>
      <c r="L32" s="136" t="str">
        <f t="shared" si="14"/>
        <v/>
      </c>
      <c r="M32" s="410" t="str">
        <f>IFERROR(VLOOKUP(D32,県確認用!$A$52:$B$52,2,FALSE)*F32,"")</f>
        <v/>
      </c>
      <c r="N32" s="433" t="str">
        <f t="shared" si="15"/>
        <v/>
      </c>
      <c r="O32" s="113"/>
      <c r="P32" s="113"/>
      <c r="Q32" s="1"/>
    </row>
    <row r="33" spans="1:17" s="2" customFormat="1" ht="97" customHeight="1">
      <c r="B33" s="563"/>
      <c r="C33" s="98"/>
      <c r="D33" s="174"/>
      <c r="E33" s="368"/>
      <c r="F33" s="368"/>
      <c r="G33" s="138" t="str">
        <f t="shared" si="11"/>
        <v/>
      </c>
      <c r="H33" s="159">
        <v>0</v>
      </c>
      <c r="I33" s="138" t="str">
        <f t="shared" si="12"/>
        <v/>
      </c>
      <c r="J33" s="159" t="str">
        <f t="shared" si="13"/>
        <v/>
      </c>
      <c r="K33" s="145">
        <v>0.8</v>
      </c>
      <c r="L33" s="136" t="str">
        <f t="shared" si="14"/>
        <v/>
      </c>
      <c r="M33" s="410" t="str">
        <f>IFERROR(VLOOKUP(D33,県確認用!$A$52:$B$52,2,FALSE)*F33,"")</f>
        <v/>
      </c>
      <c r="N33" s="433" t="str">
        <f t="shared" si="15"/>
        <v/>
      </c>
      <c r="O33" s="113"/>
      <c r="P33" s="113"/>
      <c r="Q33" s="1"/>
    </row>
    <row r="34" spans="1:17" s="2" customFormat="1" ht="97" customHeight="1">
      <c r="B34" s="563"/>
      <c r="C34" s="98"/>
      <c r="D34" s="174"/>
      <c r="E34" s="368"/>
      <c r="F34" s="368"/>
      <c r="G34" s="138" t="str">
        <f t="shared" si="11"/>
        <v/>
      </c>
      <c r="H34" s="159">
        <v>0</v>
      </c>
      <c r="I34" s="138" t="str">
        <f t="shared" si="12"/>
        <v/>
      </c>
      <c r="J34" s="159" t="str">
        <f t="shared" si="13"/>
        <v/>
      </c>
      <c r="K34" s="145">
        <v>0.8</v>
      </c>
      <c r="L34" s="136" t="str">
        <f t="shared" si="14"/>
        <v/>
      </c>
      <c r="M34" s="410" t="str">
        <f>IFERROR(VLOOKUP(D34,県確認用!$A$52:$B$52,2,FALSE)*F34,"")</f>
        <v/>
      </c>
      <c r="N34" s="433" t="str">
        <f t="shared" si="15"/>
        <v/>
      </c>
      <c r="O34" s="113"/>
      <c r="P34" s="113"/>
      <c r="Q34" s="1"/>
    </row>
    <row r="35" spans="1:17" s="2" customFormat="1" ht="97" customHeight="1">
      <c r="B35" s="563"/>
      <c r="C35" s="98"/>
      <c r="D35" s="174"/>
      <c r="E35" s="368"/>
      <c r="F35" s="368"/>
      <c r="G35" s="138" t="str">
        <f t="shared" si="11"/>
        <v/>
      </c>
      <c r="H35" s="159">
        <v>0</v>
      </c>
      <c r="I35" s="138" t="str">
        <f t="shared" si="12"/>
        <v/>
      </c>
      <c r="J35" s="159" t="str">
        <f t="shared" si="13"/>
        <v/>
      </c>
      <c r="K35" s="145">
        <v>0.8</v>
      </c>
      <c r="L35" s="136" t="str">
        <f t="shared" si="14"/>
        <v/>
      </c>
      <c r="M35" s="410" t="str">
        <f>IFERROR(VLOOKUP(D35,県確認用!$A$52:$B$52,2,FALSE)*F35,"")</f>
        <v/>
      </c>
      <c r="N35" s="433" t="str">
        <f t="shared" si="15"/>
        <v/>
      </c>
      <c r="O35" s="113"/>
      <c r="P35" s="113"/>
      <c r="Q35" s="1"/>
    </row>
    <row r="36" spans="1:17" s="2" customFormat="1" ht="97" customHeight="1">
      <c r="B36" s="563"/>
      <c r="C36" s="98"/>
      <c r="D36" s="174"/>
      <c r="E36" s="368"/>
      <c r="F36" s="368"/>
      <c r="G36" s="138" t="str">
        <f t="shared" si="11"/>
        <v/>
      </c>
      <c r="H36" s="159">
        <v>0</v>
      </c>
      <c r="I36" s="138" t="str">
        <f t="shared" si="12"/>
        <v/>
      </c>
      <c r="J36" s="159" t="str">
        <f t="shared" si="13"/>
        <v/>
      </c>
      <c r="K36" s="145">
        <v>0.8</v>
      </c>
      <c r="L36" s="136" t="str">
        <f t="shared" si="14"/>
        <v/>
      </c>
      <c r="M36" s="410" t="str">
        <f>IFERROR(VLOOKUP(D36,県確認用!$A$52:$B$52,2,FALSE)*F36,"")</f>
        <v/>
      </c>
      <c r="N36" s="433" t="str">
        <f t="shared" si="15"/>
        <v/>
      </c>
      <c r="O36" s="113"/>
      <c r="P36" s="113"/>
      <c r="Q36" s="1"/>
    </row>
    <row r="37" spans="1:17" s="2" customFormat="1" ht="97" customHeight="1">
      <c r="A37" s="2" t="s">
        <v>180</v>
      </c>
      <c r="B37" s="563"/>
      <c r="C37" s="98"/>
      <c r="D37" s="174"/>
      <c r="E37" s="368"/>
      <c r="F37" s="368"/>
      <c r="G37" s="138" t="str">
        <f t="shared" si="11"/>
        <v/>
      </c>
      <c r="H37" s="159">
        <v>0</v>
      </c>
      <c r="I37" s="138" t="str">
        <f t="shared" si="12"/>
        <v/>
      </c>
      <c r="J37" s="159" t="str">
        <f t="shared" si="13"/>
        <v/>
      </c>
      <c r="K37" s="145">
        <v>0.8</v>
      </c>
      <c r="L37" s="136" t="str">
        <f t="shared" si="14"/>
        <v/>
      </c>
      <c r="M37" s="410" t="str">
        <f>IFERROR(VLOOKUP(D37,県確認用!$A$52:$B$52,2,FALSE)*F37,"")</f>
        <v/>
      </c>
      <c r="N37" s="433" t="str">
        <f t="shared" si="15"/>
        <v/>
      </c>
      <c r="O37" s="113"/>
      <c r="P37" s="113"/>
      <c r="Q37" s="1"/>
    </row>
    <row r="38" spans="1:17" s="2" customFormat="1" ht="97" customHeight="1">
      <c r="B38" s="563"/>
      <c r="C38" s="98"/>
      <c r="D38" s="174"/>
      <c r="E38" s="381"/>
      <c r="F38" s="381"/>
      <c r="G38" s="138" t="str">
        <f t="shared" si="11"/>
        <v/>
      </c>
      <c r="H38" s="160">
        <v>0</v>
      </c>
      <c r="I38" s="138" t="str">
        <f t="shared" si="12"/>
        <v/>
      </c>
      <c r="J38" s="159" t="str">
        <f t="shared" si="13"/>
        <v/>
      </c>
      <c r="K38" s="145">
        <v>0.8</v>
      </c>
      <c r="L38" s="136" t="str">
        <f t="shared" si="14"/>
        <v/>
      </c>
      <c r="M38" s="410" t="str">
        <f>IFERROR(VLOOKUP(D38,県確認用!$A$52:$B$52,2,FALSE)*F38,"")</f>
        <v/>
      </c>
      <c r="N38" s="433" t="str">
        <f t="shared" si="15"/>
        <v/>
      </c>
      <c r="O38" s="113"/>
      <c r="P38" s="113"/>
      <c r="Q38" s="1"/>
    </row>
    <row r="39" spans="1:17" s="2" customFormat="1" ht="97" customHeight="1">
      <c r="B39" s="563"/>
      <c r="C39" s="98"/>
      <c r="D39" s="174"/>
      <c r="E39" s="382"/>
      <c r="F39" s="382"/>
      <c r="G39" s="138" t="str">
        <f t="shared" si="11"/>
        <v/>
      </c>
      <c r="H39" s="161">
        <v>0</v>
      </c>
      <c r="I39" s="138" t="str">
        <f t="shared" si="12"/>
        <v/>
      </c>
      <c r="J39" s="159" t="str">
        <f t="shared" si="13"/>
        <v/>
      </c>
      <c r="K39" s="145">
        <v>0.8</v>
      </c>
      <c r="L39" s="136" t="str">
        <f t="shared" si="14"/>
        <v/>
      </c>
      <c r="M39" s="410" t="str">
        <f>IFERROR(VLOOKUP(D39,県確認用!$A$52:$B$52,2,FALSE)*F39,"")</f>
        <v/>
      </c>
      <c r="N39" s="433" t="str">
        <f t="shared" si="15"/>
        <v/>
      </c>
      <c r="O39" s="113"/>
      <c r="P39" s="113"/>
      <c r="Q39" s="1"/>
    </row>
    <row r="40" spans="1:17" s="2" customFormat="1" ht="97" customHeight="1" thickBot="1">
      <c r="B40" s="563"/>
      <c r="C40" s="165"/>
      <c r="D40" s="175"/>
      <c r="E40" s="370"/>
      <c r="F40" s="370"/>
      <c r="G40" s="143" t="str">
        <f t="shared" si="11"/>
        <v/>
      </c>
      <c r="H40" s="162">
        <v>0</v>
      </c>
      <c r="I40" s="143" t="str">
        <f t="shared" si="12"/>
        <v/>
      </c>
      <c r="J40" s="160" t="str">
        <f t="shared" si="13"/>
        <v/>
      </c>
      <c r="K40" s="145">
        <v>0.8</v>
      </c>
      <c r="L40" s="141" t="str">
        <f t="shared" si="14"/>
        <v/>
      </c>
      <c r="M40" s="411" t="str">
        <f>IFERROR(VLOOKUP(D40,県確認用!$A$52:$B$52,2,FALSE)*F40,"")</f>
        <v/>
      </c>
      <c r="N40" s="434" t="str">
        <f t="shared" si="15"/>
        <v/>
      </c>
      <c r="O40" s="113"/>
      <c r="P40" s="113"/>
      <c r="Q40" s="1"/>
    </row>
    <row r="41" spans="1:17" s="2" customFormat="1" ht="97" customHeight="1" thickTop="1" thickBot="1">
      <c r="B41" s="564"/>
      <c r="C41" s="565" t="s">
        <v>181</v>
      </c>
      <c r="D41" s="566"/>
      <c r="E41" s="229"/>
      <c r="F41" s="230">
        <f>SUM(F30:F40)</f>
        <v>0</v>
      </c>
      <c r="G41" s="230">
        <f t="shared" ref="G41:J41" si="16">SUM(G30:G40)</f>
        <v>0</v>
      </c>
      <c r="H41" s="230">
        <f t="shared" si="16"/>
        <v>0</v>
      </c>
      <c r="I41" s="230">
        <f t="shared" si="16"/>
        <v>0</v>
      </c>
      <c r="J41" s="231">
        <f t="shared" si="16"/>
        <v>0</v>
      </c>
      <c r="K41" s="147"/>
      <c r="L41" s="146">
        <f>SUM(L30:L40)</f>
        <v>0</v>
      </c>
      <c r="M41" s="235"/>
      <c r="N41" s="438">
        <f>SUM(N30:N40)</f>
        <v>0</v>
      </c>
      <c r="O41" s="113"/>
      <c r="P41" s="113"/>
      <c r="Q41" s="1"/>
    </row>
    <row r="42" spans="1:17" s="2" customFormat="1" ht="97" customHeight="1" thickTop="1" thickBot="1">
      <c r="B42" s="567" t="s">
        <v>182</v>
      </c>
      <c r="C42" s="568"/>
      <c r="D42" s="569"/>
      <c r="E42" s="383"/>
      <c r="F42" s="384">
        <f>SUM(F20,F29,F41)</f>
        <v>0</v>
      </c>
      <c r="G42" s="384">
        <f>SUM(G20,G29,G41)</f>
        <v>0</v>
      </c>
      <c r="H42" s="384">
        <f>SUM(H20,H29,H41)</f>
        <v>0</v>
      </c>
      <c r="I42" s="384">
        <f>SUM(I20,I29,I41)</f>
        <v>0</v>
      </c>
      <c r="J42" s="384">
        <f>SUM(J20,J29,J41)</f>
        <v>0</v>
      </c>
      <c r="K42" s="376"/>
      <c r="L42" s="375">
        <f>SUM(L20,L29,L41)</f>
        <v>0</v>
      </c>
      <c r="M42" s="375">
        <v>7000000</v>
      </c>
      <c r="N42" s="437">
        <f>MIN(N20+N29+N41,M42)</f>
        <v>0</v>
      </c>
      <c r="O42" s="113"/>
      <c r="P42" s="113"/>
      <c r="Q42" s="1"/>
    </row>
    <row r="43" spans="1:17" ht="39" customHeight="1">
      <c r="B43" s="149"/>
      <c r="C43" s="149"/>
      <c r="D43" s="149"/>
      <c r="E43" s="149"/>
      <c r="F43" s="149"/>
      <c r="G43" s="149"/>
      <c r="H43" s="149"/>
      <c r="I43" s="149"/>
      <c r="J43" s="149"/>
      <c r="K43" s="155"/>
      <c r="L43" s="149"/>
      <c r="M43" s="149"/>
      <c r="N43" s="149"/>
      <c r="O43" s="157"/>
      <c r="P43" s="157"/>
    </row>
    <row r="44" spans="1:17" ht="39" customHeight="1">
      <c r="B44" s="156"/>
      <c r="C44" s="156"/>
      <c r="D44" s="156"/>
      <c r="E44" s="156"/>
      <c r="F44" s="156"/>
      <c r="G44" s="156"/>
      <c r="H44" s="156"/>
      <c r="I44" s="156"/>
      <c r="J44" s="156"/>
      <c r="K44" s="102"/>
      <c r="L44" s="156"/>
      <c r="M44" s="156"/>
      <c r="N44" s="156"/>
      <c r="O44" s="156"/>
      <c r="P44" s="157"/>
    </row>
    <row r="45" spans="1:17" ht="39" customHeight="1">
      <c r="B45" s="156"/>
      <c r="C45" s="156"/>
      <c r="D45" s="156"/>
      <c r="E45" s="156"/>
      <c r="F45" s="156"/>
      <c r="G45" s="156"/>
      <c r="H45" s="156"/>
      <c r="I45" s="156"/>
      <c r="J45" s="156"/>
      <c r="K45" s="102"/>
      <c r="L45" s="156"/>
      <c r="M45" s="156"/>
      <c r="N45" s="156"/>
      <c r="O45" s="156"/>
      <c r="P45" s="156"/>
      <c r="Q45" s="157"/>
    </row>
    <row r="46" spans="1:17" s="157" customFormat="1" ht="39" customHeight="1">
      <c r="B46" s="156"/>
      <c r="C46" s="156"/>
      <c r="D46" s="156"/>
      <c r="E46" s="156"/>
      <c r="F46" s="156"/>
      <c r="G46" s="156"/>
      <c r="H46" s="156"/>
      <c r="I46" s="156"/>
      <c r="J46" s="156"/>
      <c r="K46" s="102"/>
      <c r="L46" s="156"/>
      <c r="M46" s="156"/>
      <c r="N46" s="156"/>
      <c r="O46" s="156"/>
      <c r="P46" s="156"/>
      <c r="Q46" s="156"/>
    </row>
    <row r="47" spans="1:17" s="156" customFormat="1" ht="39" customHeight="1">
      <c r="K47" s="102"/>
    </row>
    <row r="48" spans="1:17" s="156" customFormat="1" ht="39" customHeight="1">
      <c r="K48" s="102"/>
    </row>
    <row r="49" spans="2:14" s="156" customFormat="1" ht="39" customHeight="1">
      <c r="K49" s="102"/>
    </row>
    <row r="50" spans="2:14" s="156" customFormat="1" ht="39" customHeight="1">
      <c r="K50" s="102"/>
    </row>
    <row r="51" spans="2:14" s="156" customFormat="1" ht="39" customHeight="1">
      <c r="K51" s="102"/>
    </row>
    <row r="52" spans="2:14" s="156" customFormat="1" ht="39" customHeight="1">
      <c r="K52" s="102"/>
    </row>
    <row r="53" spans="2:14" s="156" customFormat="1" ht="39" customHeight="1">
      <c r="K53" s="102"/>
    </row>
    <row r="54" spans="2:14" s="156" customFormat="1" ht="39" customHeight="1">
      <c r="K54" s="102"/>
    </row>
    <row r="55" spans="2:14" s="156" customFormat="1" ht="39" customHeight="1">
      <c r="K55" s="102"/>
    </row>
    <row r="56" spans="2:14" s="156" customFormat="1" ht="30" customHeight="1">
      <c r="K56" s="102"/>
    </row>
    <row r="57" spans="2:14" s="156" customFormat="1" ht="30" customHeight="1">
      <c r="K57" s="102"/>
    </row>
    <row r="58" spans="2:14" s="156" customFormat="1" ht="30" customHeight="1">
      <c r="C58" s="101"/>
      <c r="K58" s="102"/>
    </row>
    <row r="59" spans="2:14" s="156" customFormat="1" ht="36.75" customHeight="1">
      <c r="C59" s="101"/>
      <c r="K59" s="102"/>
    </row>
    <row r="60" spans="2:14" s="156" customFormat="1" ht="23.5">
      <c r="C60" s="101"/>
      <c r="K60" s="102"/>
    </row>
    <row r="61" spans="2:14" s="156" customFormat="1" ht="23.5">
      <c r="C61" s="101"/>
      <c r="K61" s="102"/>
    </row>
    <row r="62" spans="2:14" s="156" customFormat="1" ht="20.149999999999999" customHeight="1">
      <c r="C62" s="101"/>
      <c r="D62" s="101"/>
      <c r="E62" s="101"/>
      <c r="F62" s="101"/>
      <c r="K62" s="102"/>
    </row>
    <row r="63" spans="2:14" s="156" customFormat="1" ht="20.149999999999999" customHeight="1">
      <c r="B63" s="101"/>
      <c r="C63" s="101"/>
      <c r="D63" s="101"/>
      <c r="E63" s="101"/>
      <c r="F63" s="101"/>
      <c r="G63" s="101"/>
      <c r="H63" s="101"/>
      <c r="I63" s="101"/>
      <c r="J63" s="101"/>
      <c r="K63" s="217"/>
      <c r="L63" s="101"/>
      <c r="M63" s="101"/>
      <c r="N63" s="101"/>
    </row>
    <row r="64" spans="2:14" s="156" customFormat="1" ht="20.149999999999999" customHeight="1">
      <c r="B64" s="101"/>
      <c r="C64" s="101"/>
      <c r="D64" s="101"/>
      <c r="E64" s="101"/>
      <c r="F64" s="101"/>
      <c r="G64" s="101"/>
      <c r="H64" s="101"/>
      <c r="I64" s="101"/>
      <c r="J64" s="101"/>
      <c r="K64" s="217"/>
      <c r="L64" s="101"/>
      <c r="M64" s="101"/>
      <c r="N64" s="101"/>
    </row>
    <row r="65" spans="2:17" s="156" customFormat="1" ht="23.5">
      <c r="B65" s="101"/>
      <c r="C65" s="101"/>
      <c r="D65" s="101"/>
      <c r="E65" s="101"/>
      <c r="F65" s="101"/>
      <c r="G65" s="101"/>
      <c r="H65" s="101"/>
      <c r="I65" s="101"/>
      <c r="J65" s="101"/>
      <c r="K65" s="217"/>
      <c r="L65" s="101"/>
      <c r="M65" s="101"/>
      <c r="N65" s="101"/>
      <c r="O65" s="101"/>
    </row>
    <row r="66" spans="2:17" s="156" customFormat="1" ht="23.5">
      <c r="B66" s="101"/>
      <c r="C66" s="101"/>
      <c r="D66" s="101"/>
      <c r="E66" s="101"/>
      <c r="F66" s="101"/>
      <c r="G66" s="101"/>
      <c r="H66" s="101"/>
      <c r="I66" s="101"/>
      <c r="J66" s="101"/>
      <c r="K66" s="217"/>
      <c r="L66" s="101"/>
      <c r="M66" s="101"/>
      <c r="N66" s="101"/>
      <c r="O66" s="101"/>
    </row>
    <row r="67" spans="2:17" s="156" customFormat="1" ht="16.5" customHeight="1">
      <c r="B67" s="101"/>
      <c r="C67" s="101"/>
      <c r="D67" s="101"/>
      <c r="E67" s="101"/>
      <c r="F67" s="101"/>
      <c r="G67" s="101"/>
      <c r="H67" s="101"/>
      <c r="I67" s="101"/>
      <c r="J67" s="101"/>
      <c r="K67" s="217"/>
      <c r="L67" s="101"/>
      <c r="M67" s="101"/>
      <c r="N67" s="101"/>
      <c r="O67" s="101"/>
      <c r="P67" s="101"/>
    </row>
    <row r="68" spans="2:17" s="156" customFormat="1" ht="23.5">
      <c r="B68" s="101"/>
      <c r="C68" s="101"/>
      <c r="D68" s="101"/>
      <c r="E68" s="101"/>
      <c r="F68" s="101"/>
      <c r="G68" s="101"/>
      <c r="H68" s="101"/>
      <c r="I68" s="101"/>
      <c r="J68" s="101"/>
      <c r="K68" s="217"/>
      <c r="L68" s="101"/>
      <c r="M68" s="101"/>
      <c r="N68" s="101"/>
      <c r="O68" s="101"/>
      <c r="P68" s="101"/>
      <c r="Q68" s="101"/>
    </row>
  </sheetData>
  <sheetProtection sheet="1" objects="1" scenarios="1"/>
  <mergeCells count="15">
    <mergeCell ref="B1:N1"/>
    <mergeCell ref="C29:D29"/>
    <mergeCell ref="B30:B41"/>
    <mergeCell ref="C41:D41"/>
    <mergeCell ref="B42:D42"/>
    <mergeCell ref="M12:M19"/>
    <mergeCell ref="M21:M28"/>
    <mergeCell ref="B2:N2"/>
    <mergeCell ref="C3:N3"/>
    <mergeCell ref="L5:N5"/>
    <mergeCell ref="L6:N6"/>
    <mergeCell ref="L7:N7"/>
    <mergeCell ref="B12:B20"/>
    <mergeCell ref="C20:D20"/>
    <mergeCell ref="B21:B29"/>
  </mergeCells>
  <phoneticPr fontId="4"/>
  <dataValidations count="1">
    <dataValidation type="list" allowBlank="1" showInputMessage="1" showErrorMessage="1" sqref="D30:D40" xr:uid="{A7BC8F80-76A8-4254-989E-A187C88FA3AA}">
      <formula1>"情報端末（PC等）,情報端末でない"</formula1>
    </dataValidation>
  </dataValidations>
  <pageMargins left="0.70866141732283472" right="0.70866141732283472" top="0.74803149606299213" bottom="0.74803149606299213" header="0.31496062992125984" footer="0.31496062992125984"/>
  <pageSetup paperSize="9" scale="2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F00A80-7D5E-4C95-B0C9-D876296E411C}">
          <x14:formula1>
            <xm:f>県確認用!$A$40:$A$49</xm:f>
          </x14:formula1>
          <xm:sqref>D21:D28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3AA-70BF-412F-9608-D7162648776C}">
  <dimension ref="B1:R39"/>
  <sheetViews>
    <sheetView showGridLines="0" view="pageBreakPreview" topLeftCell="E6" zoomScale="30" zoomScaleNormal="36" workbookViewId="0">
      <selection activeCell="J11" sqref="J11"/>
    </sheetView>
  </sheetViews>
  <sheetFormatPr defaultColWidth="9" defaultRowHeight="13"/>
  <cols>
    <col min="1" max="1" width="2.7265625" style="101" customWidth="1"/>
    <col min="2" max="2" width="36.6328125" style="101" customWidth="1"/>
    <col min="3" max="10" width="45.6328125" style="101" customWidth="1"/>
    <col min="11" max="13" width="25.6328125" style="101" customWidth="1"/>
    <col min="14" max="14" width="2.36328125" style="101" customWidth="1"/>
    <col min="15" max="15" width="5.453125" style="101" customWidth="1"/>
    <col min="16" max="16" width="2.36328125" style="101" customWidth="1"/>
    <col min="17" max="39" width="27.453125" style="101" customWidth="1"/>
    <col min="40" max="16384" width="9" style="101"/>
  </cols>
  <sheetData>
    <row r="1" spans="2:18" ht="20.25" customHeight="1"/>
    <row r="2" spans="2:18" ht="38">
      <c r="C2" s="573" t="s">
        <v>227</v>
      </c>
      <c r="D2" s="573"/>
      <c r="E2" s="573"/>
      <c r="F2" s="573"/>
      <c r="G2" s="573"/>
      <c r="H2" s="573"/>
      <c r="I2" s="573"/>
      <c r="J2" s="573"/>
      <c r="K2" s="232"/>
      <c r="L2" s="232"/>
      <c r="M2" s="232"/>
    </row>
    <row r="3" spans="2:18" ht="25.5" hidden="1">
      <c r="C3" s="526"/>
      <c r="D3" s="526"/>
      <c r="E3" s="526"/>
      <c r="F3" s="526"/>
      <c r="G3" s="526"/>
      <c r="H3" s="526"/>
      <c r="I3" s="526"/>
      <c r="J3" s="526"/>
      <c r="K3" s="526"/>
      <c r="L3" s="526"/>
      <c r="M3" s="526"/>
    </row>
    <row r="4" spans="2:18" ht="25.5">
      <c r="C4" s="218"/>
      <c r="D4" s="218"/>
      <c r="E4" s="218"/>
      <c r="F4" s="218"/>
      <c r="G4" s="218"/>
      <c r="H4" s="218"/>
      <c r="I4" s="218"/>
      <c r="J4" s="218"/>
      <c r="K4" s="218"/>
      <c r="L4" s="218"/>
      <c r="M4" s="218"/>
    </row>
    <row r="5" spans="2:18" ht="40" customHeight="1">
      <c r="C5" s="218"/>
      <c r="D5" s="218"/>
      <c r="E5" s="218"/>
      <c r="F5" s="218"/>
      <c r="G5" s="103" t="s">
        <v>120</v>
      </c>
      <c r="H5" s="512">
        <f>実績報告基本情報!D12</f>
        <v>0</v>
      </c>
      <c r="I5" s="512"/>
      <c r="K5" s="587"/>
      <c r="L5" s="587"/>
      <c r="M5" s="587"/>
    </row>
    <row r="6" spans="2:18" ht="40" customHeight="1">
      <c r="C6" s="218"/>
      <c r="D6" s="218"/>
      <c r="E6" s="218"/>
      <c r="F6" s="218"/>
      <c r="G6" s="103" t="s">
        <v>121</v>
      </c>
      <c r="H6" s="513">
        <f>実績報告基本情報!D16</f>
        <v>0</v>
      </c>
      <c r="I6" s="513"/>
      <c r="K6" s="583"/>
      <c r="L6" s="583"/>
      <c r="M6" s="583"/>
    </row>
    <row r="7" spans="2:18" ht="40" customHeight="1">
      <c r="C7" s="102"/>
      <c r="D7" s="102"/>
      <c r="E7" s="102"/>
      <c r="F7" s="102"/>
      <c r="G7" s="103" t="s">
        <v>122</v>
      </c>
      <c r="H7" s="513">
        <f>実績報告基本情報!D15</f>
        <v>0</v>
      </c>
      <c r="I7" s="513"/>
      <c r="K7" s="583"/>
      <c r="L7" s="583"/>
      <c r="M7" s="583"/>
    </row>
    <row r="8" spans="2:18" ht="16.5">
      <c r="K8" s="105"/>
      <c r="L8" s="106"/>
      <c r="M8" s="219"/>
    </row>
    <row r="9" spans="2:18" ht="30.5" thickBot="1">
      <c r="B9" s="108"/>
      <c r="C9" s="104"/>
      <c r="D9" s="104"/>
      <c r="E9" s="104"/>
      <c r="F9" s="104"/>
      <c r="G9" s="109"/>
      <c r="H9" s="220"/>
      <c r="I9" s="109"/>
      <c r="J9" s="220" t="s">
        <v>26</v>
      </c>
      <c r="K9" s="110"/>
      <c r="L9" s="111"/>
      <c r="N9" s="113"/>
      <c r="P9" s="113"/>
      <c r="Q9" s="113"/>
    </row>
    <row r="10" spans="2:18" ht="97.5" customHeight="1">
      <c r="B10" s="584"/>
      <c r="C10" s="237" t="s">
        <v>183</v>
      </c>
      <c r="D10" s="238" t="s">
        <v>184</v>
      </c>
      <c r="E10" s="239" t="s">
        <v>185</v>
      </c>
      <c r="F10" s="238" t="s">
        <v>186</v>
      </c>
      <c r="G10" s="240" t="s">
        <v>187</v>
      </c>
      <c r="H10" s="239" t="s">
        <v>244</v>
      </c>
      <c r="I10" s="441" t="s">
        <v>245</v>
      </c>
      <c r="J10" s="442" t="s">
        <v>246</v>
      </c>
      <c r="K10" s="439"/>
      <c r="L10" s="585"/>
      <c r="M10" s="585"/>
      <c r="N10" s="113"/>
      <c r="O10" s="1"/>
      <c r="P10" s="113"/>
      <c r="Q10" s="113"/>
      <c r="R10" s="1"/>
    </row>
    <row r="11" spans="2:18" ht="115.5" customHeight="1" thickBot="1">
      <c r="B11" s="584"/>
      <c r="C11" s="241">
        <f>'2-1.精算額調書（ロボット）'!$P$34</f>
        <v>0</v>
      </c>
      <c r="D11" s="242">
        <f>'2-2.精算額調書（ICT）'!$N$32</f>
        <v>0</v>
      </c>
      <c r="E11" s="243">
        <f>'2-3.精算額調書（パッケージ）'!$N$42</f>
        <v>0</v>
      </c>
      <c r="F11" s="243">
        <f>SUM(C11:E11)</f>
        <v>0</v>
      </c>
      <c r="G11" s="243">
        <v>7000000</v>
      </c>
      <c r="H11" s="243">
        <f>MIN(ROUNDDOWN(F11,-3),G11)</f>
        <v>0</v>
      </c>
      <c r="I11" s="440">
        <f>実績報告基本情報!D23</f>
        <v>0</v>
      </c>
      <c r="J11" s="443">
        <f>MIN(H11,I11)</f>
        <v>0</v>
      </c>
      <c r="K11" s="439"/>
      <c r="L11" s="585"/>
      <c r="M11" s="585"/>
      <c r="N11" s="113"/>
      <c r="O11" s="1"/>
      <c r="P11" s="113"/>
      <c r="Q11" s="113"/>
      <c r="R11" s="1"/>
    </row>
    <row r="12" spans="2:18" ht="115.5" customHeight="1">
      <c r="B12" s="584"/>
      <c r="C12" s="586"/>
      <c r="D12" s="586"/>
      <c r="E12" s="586"/>
      <c r="F12" s="586"/>
      <c r="G12" s="586"/>
      <c r="H12" s="586"/>
      <c r="I12" s="586"/>
      <c r="J12" s="586"/>
      <c r="K12" s="586"/>
      <c r="L12" s="585"/>
      <c r="M12" s="585"/>
      <c r="N12" s="113"/>
      <c r="O12" s="1"/>
      <c r="P12" s="113"/>
      <c r="Q12" s="113"/>
      <c r="R12" s="1"/>
    </row>
    <row r="13" spans="2:18" ht="115.5" customHeight="1">
      <c r="B13" s="584"/>
      <c r="C13" s="586"/>
      <c r="D13" s="586"/>
      <c r="E13" s="586"/>
      <c r="F13" s="586"/>
      <c r="G13" s="586"/>
      <c r="H13" s="586"/>
      <c r="I13" s="586"/>
      <c r="J13" s="586"/>
      <c r="K13" s="586"/>
      <c r="L13" s="585"/>
      <c r="M13" s="585"/>
      <c r="N13" s="113"/>
      <c r="O13" s="1"/>
      <c r="P13" s="113"/>
      <c r="Q13" s="113"/>
      <c r="R13" s="1"/>
    </row>
    <row r="14" spans="2:18" ht="115.5" customHeight="1">
      <c r="B14" s="584"/>
      <c r="C14" s="586"/>
      <c r="D14" s="586"/>
      <c r="E14" s="586"/>
      <c r="F14" s="586"/>
      <c r="G14" s="586"/>
      <c r="H14" s="586"/>
      <c r="I14" s="586"/>
      <c r="J14" s="586"/>
      <c r="K14" s="586"/>
      <c r="L14" s="585"/>
      <c r="M14" s="585"/>
      <c r="N14" s="113"/>
      <c r="O14" s="1"/>
      <c r="P14" s="113"/>
      <c r="Q14" s="113"/>
      <c r="R14" s="1"/>
    </row>
    <row r="15" spans="2:18" ht="115.5" customHeight="1">
      <c r="B15" s="156"/>
      <c r="C15" s="156"/>
      <c r="D15" s="156"/>
      <c r="E15" s="156"/>
      <c r="F15" s="156"/>
      <c r="G15" s="156"/>
      <c r="H15" s="156"/>
      <c r="I15" s="156"/>
      <c r="J15" s="156"/>
      <c r="K15" s="156"/>
      <c r="L15" s="156"/>
      <c r="M15" s="156"/>
      <c r="N15" s="156"/>
      <c r="P15" s="156"/>
      <c r="Q15" s="157"/>
    </row>
    <row r="16" spans="2:18" ht="115.5" customHeight="1">
      <c r="B16" s="156"/>
      <c r="C16" s="156"/>
      <c r="D16" s="156"/>
      <c r="E16" s="156"/>
      <c r="F16" s="156"/>
      <c r="G16" s="156"/>
      <c r="H16" s="156"/>
      <c r="I16" s="156"/>
      <c r="J16" s="156"/>
      <c r="K16" s="156"/>
      <c r="L16" s="156"/>
      <c r="M16" s="156"/>
      <c r="N16" s="156"/>
      <c r="P16" s="156"/>
      <c r="Q16" s="156"/>
      <c r="R16" s="157"/>
    </row>
    <row r="17" spans="2:18" s="157" customFormat="1" ht="115.5" customHeight="1">
      <c r="B17" s="156"/>
      <c r="C17" s="156"/>
      <c r="D17" s="156"/>
      <c r="E17" s="156"/>
      <c r="F17" s="156"/>
      <c r="G17" s="156"/>
      <c r="H17" s="156"/>
      <c r="I17" s="156"/>
      <c r="J17" s="156"/>
      <c r="K17" s="156"/>
      <c r="L17" s="156"/>
      <c r="M17" s="156"/>
      <c r="N17" s="156"/>
      <c r="P17" s="156"/>
      <c r="Q17" s="156"/>
      <c r="R17" s="156"/>
    </row>
    <row r="18" spans="2:18" s="156" customFormat="1" ht="23.5"/>
    <row r="19" spans="2:18" s="156" customFormat="1" ht="23.5"/>
    <row r="20" spans="2:18" s="156" customFormat="1" ht="23.5"/>
    <row r="21" spans="2:18" s="156" customFormat="1" ht="23.5"/>
    <row r="22" spans="2:18" s="156" customFormat="1" ht="23.5"/>
    <row r="23" spans="2:18" s="156" customFormat="1" ht="23.5"/>
    <row r="24" spans="2:18" s="156" customFormat="1" ht="23.5"/>
    <row r="25" spans="2:18" s="156" customFormat="1" ht="23.5"/>
    <row r="26" spans="2:18" s="156" customFormat="1" ht="23.5"/>
    <row r="27" spans="2:18" s="156" customFormat="1" ht="23.5"/>
    <row r="28" spans="2:18" s="156" customFormat="1" ht="23.5"/>
    <row r="29" spans="2:18" s="156" customFormat="1" ht="23.5">
      <c r="C29" s="101"/>
      <c r="D29" s="101"/>
      <c r="E29" s="101"/>
      <c r="F29" s="101"/>
    </row>
    <row r="30" spans="2:18" s="156" customFormat="1" ht="23.5">
      <c r="C30" s="101"/>
      <c r="D30" s="101"/>
      <c r="E30" s="101"/>
      <c r="F30" s="101"/>
    </row>
    <row r="31" spans="2:18" s="156" customFormat="1" ht="23.5">
      <c r="C31" s="101"/>
      <c r="D31" s="101"/>
      <c r="E31" s="101"/>
      <c r="F31" s="101"/>
    </row>
    <row r="32" spans="2:18" s="156" customFormat="1" ht="23.5">
      <c r="C32" s="101"/>
      <c r="D32" s="101"/>
      <c r="E32" s="101"/>
      <c r="F32" s="101"/>
    </row>
    <row r="33" spans="2:18" s="156" customFormat="1" ht="23.5">
      <c r="C33" s="101"/>
      <c r="D33" s="101"/>
      <c r="E33" s="101"/>
      <c r="F33" s="101"/>
      <c r="G33" s="101"/>
      <c r="H33" s="101"/>
      <c r="I33" s="101"/>
    </row>
    <row r="34" spans="2:18" s="156" customFormat="1" ht="23.5">
      <c r="B34" s="101"/>
      <c r="C34" s="101"/>
      <c r="D34" s="101"/>
      <c r="E34" s="101"/>
      <c r="F34" s="101"/>
      <c r="G34" s="101"/>
      <c r="H34" s="101"/>
      <c r="I34" s="101"/>
      <c r="J34" s="101"/>
      <c r="K34" s="101"/>
      <c r="L34" s="101"/>
      <c r="M34" s="101"/>
      <c r="N34" s="101"/>
    </row>
    <row r="35" spans="2:18" s="156" customFormat="1" ht="23.5">
      <c r="B35" s="101"/>
      <c r="C35" s="101"/>
      <c r="D35" s="101"/>
      <c r="E35" s="101"/>
      <c r="F35" s="101"/>
      <c r="G35" s="101"/>
      <c r="H35" s="101"/>
      <c r="I35" s="101"/>
      <c r="J35" s="101"/>
      <c r="K35" s="101"/>
      <c r="L35" s="101"/>
      <c r="M35" s="101"/>
      <c r="N35" s="101"/>
    </row>
    <row r="36" spans="2:18" s="156" customFormat="1" ht="23.5">
      <c r="B36" s="101"/>
      <c r="C36" s="101"/>
      <c r="D36" s="101"/>
      <c r="E36" s="101"/>
      <c r="F36" s="101"/>
      <c r="G36" s="101"/>
      <c r="H36" s="101"/>
      <c r="I36" s="101"/>
      <c r="J36" s="101"/>
      <c r="K36" s="101"/>
      <c r="L36" s="101"/>
      <c r="M36" s="101"/>
      <c r="N36" s="101"/>
      <c r="P36" s="101"/>
    </row>
    <row r="37" spans="2:18" s="156" customFormat="1" ht="23.5">
      <c r="B37" s="101"/>
      <c r="C37" s="101"/>
      <c r="D37" s="101"/>
      <c r="E37" s="101"/>
      <c r="F37" s="101"/>
      <c r="G37" s="101"/>
      <c r="H37" s="101"/>
      <c r="I37" s="101"/>
      <c r="J37" s="101"/>
      <c r="K37" s="101"/>
      <c r="L37" s="101"/>
      <c r="M37" s="101"/>
      <c r="N37" s="101"/>
      <c r="P37" s="101"/>
    </row>
    <row r="38" spans="2:18" s="156" customFormat="1" ht="23.5">
      <c r="B38" s="101"/>
      <c r="C38" s="101"/>
      <c r="D38" s="101"/>
      <c r="E38" s="101"/>
      <c r="F38" s="101"/>
      <c r="G38" s="101"/>
      <c r="H38" s="101"/>
      <c r="I38" s="101"/>
      <c r="J38" s="101"/>
      <c r="K38" s="101"/>
      <c r="L38" s="101"/>
      <c r="M38" s="101"/>
      <c r="N38" s="101"/>
      <c r="P38" s="101"/>
      <c r="Q38" s="101"/>
    </row>
    <row r="39" spans="2:18" s="156" customFormat="1" ht="23.5">
      <c r="B39" s="101"/>
      <c r="C39" s="101"/>
      <c r="D39" s="101"/>
      <c r="E39" s="101"/>
      <c r="F39" s="101"/>
      <c r="G39" s="101"/>
      <c r="H39" s="101"/>
      <c r="I39" s="101"/>
      <c r="J39" s="101"/>
      <c r="K39" s="101"/>
      <c r="L39" s="101"/>
      <c r="M39" s="101"/>
      <c r="N39" s="101"/>
      <c r="P39" s="101"/>
      <c r="Q39" s="101"/>
      <c r="R39" s="101"/>
    </row>
  </sheetData>
  <sheetProtection sheet="1" objects="1" scenarios="1"/>
  <mergeCells count="11">
    <mergeCell ref="C2:J2"/>
    <mergeCell ref="H7:I7"/>
    <mergeCell ref="K7:M7"/>
    <mergeCell ref="B10:B14"/>
    <mergeCell ref="L10:M14"/>
    <mergeCell ref="C12:K14"/>
    <mergeCell ref="C3:M3"/>
    <mergeCell ref="H5:I5"/>
    <mergeCell ref="K5:M5"/>
    <mergeCell ref="H6:I6"/>
    <mergeCell ref="K6:M6"/>
  </mergeCells>
  <phoneticPr fontId="4"/>
  <pageMargins left="0.70866141732283472" right="0.70866141732283472" top="0.74803149606299213" bottom="0.74803149606299213" header="0.31496062992125984" footer="0.31496062992125984"/>
  <pageSetup paperSize="9" scale="3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C04B-8172-490F-9C59-70C32D6A3F50}">
  <sheetPr>
    <tabColor rgb="FF66FF33"/>
    <pageSetUpPr fitToPage="1"/>
  </sheetPr>
  <dimension ref="A1:M131"/>
  <sheetViews>
    <sheetView view="pageBreakPreview" zoomScale="118" zoomScaleNormal="85" zoomScaleSheetLayoutView="115" workbookViewId="0">
      <selection activeCell="D14" sqref="D14:M14"/>
    </sheetView>
  </sheetViews>
  <sheetFormatPr defaultColWidth="6.26953125" defaultRowHeight="18.75" customHeight="1"/>
  <cols>
    <col min="1" max="1" width="6.26953125" style="51"/>
    <col min="2" max="2" width="7.36328125" style="51" customWidth="1"/>
    <col min="3" max="3" width="10.1796875" style="51" customWidth="1"/>
    <col min="4" max="6" width="6.26953125" style="51"/>
    <col min="7" max="7" width="15.36328125" style="51" customWidth="1"/>
    <col min="8" max="11" width="6.26953125" style="51"/>
    <col min="12" max="12" width="8.6328125" style="51" bestFit="1" customWidth="1"/>
    <col min="13" max="13" width="11.26953125" style="51" bestFit="1" customWidth="1"/>
    <col min="14" max="30" width="6.26953125" style="51"/>
    <col min="31" max="31" width="14.26953125" style="51" bestFit="1" customWidth="1"/>
    <col min="32" max="38" width="6.26953125" style="51"/>
    <col min="39" max="39" width="17.7265625" style="51" customWidth="1"/>
    <col min="40" max="16384" width="6.26953125" style="51"/>
  </cols>
  <sheetData>
    <row r="1" spans="1:13" ht="23.5" customHeight="1"/>
    <row r="2" spans="1:13" ht="24" customHeight="1">
      <c r="A2" s="637" t="s">
        <v>223</v>
      </c>
      <c r="B2" s="637"/>
      <c r="C2" s="637"/>
      <c r="D2" s="637"/>
      <c r="E2" s="637"/>
      <c r="F2" s="637"/>
      <c r="G2" s="637"/>
      <c r="H2" s="637"/>
      <c r="I2" s="637"/>
      <c r="J2" s="637"/>
      <c r="K2" s="637"/>
      <c r="L2" s="637"/>
      <c r="M2" s="637"/>
    </row>
    <row r="3" spans="1:13" ht="22.5" customHeight="1">
      <c r="A3" s="638"/>
      <c r="B3" s="638"/>
      <c r="C3" s="638"/>
      <c r="D3" s="638"/>
      <c r="E3" s="638"/>
      <c r="F3" s="638"/>
      <c r="G3" s="638"/>
      <c r="H3" s="638"/>
      <c r="I3" s="638"/>
      <c r="J3" s="638"/>
      <c r="K3" s="638"/>
      <c r="L3" s="638"/>
      <c r="M3" s="638"/>
    </row>
    <row r="4" spans="1:13" ht="22.5" customHeight="1">
      <c r="H4" s="612" t="s">
        <v>101</v>
      </c>
      <c r="I4" s="612"/>
      <c r="J4" s="639">
        <f>実績報告基本情報!D24</f>
        <v>0</v>
      </c>
      <c r="K4" s="640"/>
      <c r="L4" s="640"/>
      <c r="M4" s="641"/>
    </row>
    <row r="5" spans="1:13" ht="22.5" customHeight="1">
      <c r="H5" s="612" t="s">
        <v>102</v>
      </c>
      <c r="I5" s="612"/>
      <c r="J5" s="626">
        <f>実績報告基本情報!D19</f>
        <v>0</v>
      </c>
      <c r="K5" s="627"/>
      <c r="L5" s="627"/>
      <c r="M5" s="642"/>
    </row>
    <row r="6" spans="1:13" ht="26.25" customHeight="1">
      <c r="H6" s="612" t="s">
        <v>103</v>
      </c>
      <c r="I6" s="612"/>
      <c r="J6" s="613">
        <f>実績報告基本情報!D20</f>
        <v>0</v>
      </c>
      <c r="K6" s="614"/>
      <c r="L6" s="614"/>
      <c r="M6" s="614"/>
    </row>
    <row r="7" spans="1:13" ht="9.75" customHeight="1"/>
    <row r="8" spans="1:13" ht="18" customHeight="1">
      <c r="A8" s="615" t="s">
        <v>104</v>
      </c>
      <c r="B8" s="616"/>
      <c r="C8" s="616"/>
      <c r="D8" s="616"/>
      <c r="E8" s="616"/>
      <c r="F8" s="616"/>
      <c r="G8" s="616"/>
      <c r="H8" s="616"/>
      <c r="I8" s="616"/>
      <c r="J8" s="616"/>
      <c r="K8" s="616"/>
      <c r="L8" s="616"/>
      <c r="M8" s="617"/>
    </row>
    <row r="9" spans="1:13" ht="22.5" customHeight="1">
      <c r="A9" s="618" t="s">
        <v>106</v>
      </c>
      <c r="B9" s="619"/>
      <c r="C9" s="620">
        <f>実績報告基本情報!D15</f>
        <v>0</v>
      </c>
      <c r="D9" s="621"/>
      <c r="E9" s="621"/>
      <c r="F9" s="621"/>
      <c r="G9" s="621"/>
      <c r="H9" s="621"/>
      <c r="I9" s="621"/>
      <c r="J9" s="621"/>
      <c r="K9" s="621"/>
      <c r="L9" s="621"/>
      <c r="M9" s="622"/>
    </row>
    <row r="10" spans="1:13" ht="22.5" customHeight="1">
      <c r="A10" s="618" t="s">
        <v>107</v>
      </c>
      <c r="B10" s="619"/>
      <c r="C10" s="626">
        <f>実績報告基本情報!D16</f>
        <v>0</v>
      </c>
      <c r="D10" s="627"/>
      <c r="E10" s="627"/>
      <c r="F10" s="627"/>
      <c r="G10" s="627"/>
      <c r="H10" s="628" t="s">
        <v>108</v>
      </c>
      <c r="I10" s="628"/>
      <c r="J10" s="629"/>
      <c r="K10" s="629"/>
      <c r="L10" s="52" t="s">
        <v>109</v>
      </c>
      <c r="M10" s="53"/>
    </row>
    <row r="11" spans="1:13" ht="22.5" customHeight="1">
      <c r="A11" s="630" t="s">
        <v>110</v>
      </c>
      <c r="B11" s="630"/>
      <c r="C11" s="251" t="s">
        <v>105</v>
      </c>
      <c r="D11" s="631">
        <f>実績報告基本情報!D13</f>
        <v>0</v>
      </c>
      <c r="E11" s="631"/>
      <c r="F11" s="631"/>
      <c r="G11" s="632"/>
      <c r="H11" s="633"/>
      <c r="I11" s="634"/>
      <c r="J11" s="634"/>
      <c r="K11" s="634"/>
      <c r="L11" s="634"/>
      <c r="M11" s="635"/>
    </row>
    <row r="12" spans="1:13" ht="22.5" customHeight="1">
      <c r="A12" s="630"/>
      <c r="B12" s="630"/>
      <c r="C12" s="636">
        <f>実績報告基本情報!D14</f>
        <v>0</v>
      </c>
      <c r="D12" s="636"/>
      <c r="E12" s="636"/>
      <c r="F12" s="636"/>
      <c r="G12" s="636"/>
      <c r="H12" s="636"/>
      <c r="I12" s="636"/>
      <c r="J12" s="636"/>
      <c r="K12" s="636"/>
      <c r="L12" s="636"/>
      <c r="M12" s="636"/>
    </row>
    <row r="13" spans="1:13" ht="18" customHeight="1">
      <c r="A13" s="615" t="s">
        <v>233</v>
      </c>
      <c r="B13" s="616"/>
      <c r="C13" s="616"/>
      <c r="D13" s="616"/>
      <c r="E13" s="616"/>
      <c r="F13" s="616"/>
      <c r="G13" s="616"/>
      <c r="H13" s="616"/>
      <c r="I13" s="616"/>
      <c r="J13" s="616"/>
      <c r="K13" s="616"/>
      <c r="L13" s="616"/>
      <c r="M13" s="617"/>
    </row>
    <row r="14" spans="1:13" ht="61" customHeight="1">
      <c r="A14" s="623" t="s">
        <v>234</v>
      </c>
      <c r="B14" s="624"/>
      <c r="C14" s="625"/>
      <c r="D14" s="592"/>
      <c r="E14" s="592"/>
      <c r="F14" s="592"/>
      <c r="G14" s="592"/>
      <c r="H14" s="592"/>
      <c r="I14" s="592"/>
      <c r="J14" s="592"/>
      <c r="K14" s="592"/>
      <c r="L14" s="592"/>
      <c r="M14" s="593"/>
    </row>
    <row r="15" spans="1:13" ht="61" customHeight="1">
      <c r="A15" s="588" t="s">
        <v>247</v>
      </c>
      <c r="B15" s="589"/>
      <c r="C15" s="590"/>
      <c r="D15" s="591"/>
      <c r="E15" s="592"/>
      <c r="F15" s="592"/>
      <c r="G15" s="592"/>
      <c r="H15" s="592"/>
      <c r="I15" s="592"/>
      <c r="J15" s="592"/>
      <c r="K15" s="592"/>
      <c r="L15" s="592"/>
      <c r="M15" s="593"/>
    </row>
    <row r="16" spans="1:13" ht="20" customHeight="1">
      <c r="A16" s="594" t="s">
        <v>248</v>
      </c>
      <c r="B16" s="595"/>
      <c r="C16" s="596"/>
      <c r="D16" s="600"/>
      <c r="E16" s="601"/>
      <c r="F16" s="601"/>
      <c r="G16" s="601"/>
      <c r="H16" s="601"/>
      <c r="I16" s="601"/>
      <c r="J16" s="601"/>
      <c r="K16" s="601"/>
      <c r="L16" s="601"/>
      <c r="M16" s="602"/>
    </row>
    <row r="17" spans="1:13" ht="20" customHeight="1">
      <c r="A17" s="594"/>
      <c r="B17" s="595"/>
      <c r="C17" s="596"/>
      <c r="D17" s="600"/>
      <c r="E17" s="601"/>
      <c r="F17" s="601"/>
      <c r="G17" s="601"/>
      <c r="H17" s="601"/>
      <c r="I17" s="601"/>
      <c r="J17" s="601"/>
      <c r="K17" s="601"/>
      <c r="L17" s="601"/>
      <c r="M17" s="602"/>
    </row>
    <row r="18" spans="1:13" ht="20" customHeight="1">
      <c r="A18" s="594"/>
      <c r="B18" s="595"/>
      <c r="C18" s="596"/>
      <c r="D18" s="600"/>
      <c r="E18" s="601"/>
      <c r="F18" s="601"/>
      <c r="G18" s="601"/>
      <c r="H18" s="601"/>
      <c r="I18" s="601"/>
      <c r="J18" s="601"/>
      <c r="K18" s="601"/>
      <c r="L18" s="601"/>
      <c r="M18" s="602"/>
    </row>
    <row r="19" spans="1:13" ht="20" customHeight="1">
      <c r="A19" s="594"/>
      <c r="B19" s="595"/>
      <c r="C19" s="596"/>
      <c r="D19" s="600"/>
      <c r="E19" s="601"/>
      <c r="F19" s="601"/>
      <c r="G19" s="601"/>
      <c r="H19" s="601"/>
      <c r="I19" s="601"/>
      <c r="J19" s="601"/>
      <c r="K19" s="601"/>
      <c r="L19" s="601"/>
      <c r="M19" s="602"/>
    </row>
    <row r="20" spans="1:13" ht="20" customHeight="1">
      <c r="A20" s="597"/>
      <c r="B20" s="598"/>
      <c r="C20" s="599"/>
      <c r="D20" s="603"/>
      <c r="E20" s="604"/>
      <c r="F20" s="604"/>
      <c r="G20" s="604"/>
      <c r="H20" s="604"/>
      <c r="I20" s="604"/>
      <c r="J20" s="604"/>
      <c r="K20" s="604"/>
      <c r="L20" s="604"/>
      <c r="M20" s="605"/>
    </row>
    <row r="21" spans="1:13" ht="20" customHeight="1">
      <c r="A21" s="606" t="s">
        <v>241</v>
      </c>
      <c r="B21" s="607"/>
      <c r="C21" s="608"/>
      <c r="D21" s="609"/>
      <c r="E21" s="610"/>
      <c r="F21" s="610"/>
      <c r="G21" s="610"/>
      <c r="H21" s="610"/>
      <c r="I21" s="610"/>
      <c r="J21" s="610"/>
      <c r="K21" s="610"/>
      <c r="L21" s="610"/>
      <c r="M21" s="611"/>
    </row>
    <row r="22" spans="1:13" ht="20" customHeight="1">
      <c r="A22" s="594"/>
      <c r="B22" s="595"/>
      <c r="C22" s="596"/>
      <c r="D22" s="600"/>
      <c r="E22" s="601"/>
      <c r="F22" s="601"/>
      <c r="G22" s="601"/>
      <c r="H22" s="601"/>
      <c r="I22" s="601"/>
      <c r="J22" s="601"/>
      <c r="K22" s="601"/>
      <c r="L22" s="601"/>
      <c r="M22" s="602"/>
    </row>
    <row r="23" spans="1:13" ht="20" customHeight="1">
      <c r="A23" s="594"/>
      <c r="B23" s="595"/>
      <c r="C23" s="596"/>
      <c r="D23" s="600"/>
      <c r="E23" s="601"/>
      <c r="F23" s="601"/>
      <c r="G23" s="601"/>
      <c r="H23" s="601"/>
      <c r="I23" s="601"/>
      <c r="J23" s="601"/>
      <c r="K23" s="601"/>
      <c r="L23" s="601"/>
      <c r="M23" s="602"/>
    </row>
    <row r="24" spans="1:13" ht="20" customHeight="1">
      <c r="A24" s="594"/>
      <c r="B24" s="595"/>
      <c r="C24" s="596"/>
      <c r="D24" s="600"/>
      <c r="E24" s="601"/>
      <c r="F24" s="601"/>
      <c r="G24" s="601"/>
      <c r="H24" s="601"/>
      <c r="I24" s="601"/>
      <c r="J24" s="601"/>
      <c r="K24" s="601"/>
      <c r="L24" s="601"/>
      <c r="M24" s="602"/>
    </row>
    <row r="25" spans="1:13" ht="20" customHeight="1">
      <c r="A25" s="597"/>
      <c r="B25" s="598"/>
      <c r="C25" s="599"/>
      <c r="D25" s="603"/>
      <c r="E25" s="604"/>
      <c r="F25" s="604"/>
      <c r="G25" s="604"/>
      <c r="H25" s="604"/>
      <c r="I25" s="604"/>
      <c r="J25" s="604"/>
      <c r="K25" s="604"/>
      <c r="L25" s="604"/>
      <c r="M25" s="605"/>
    </row>
    <row r="26" spans="1:13" ht="20" customHeight="1">
      <c r="A26" s="606" t="s">
        <v>249</v>
      </c>
      <c r="B26" s="607"/>
      <c r="C26" s="608"/>
      <c r="D26" s="609"/>
      <c r="E26" s="610"/>
      <c r="F26" s="610"/>
      <c r="G26" s="610"/>
      <c r="H26" s="610"/>
      <c r="I26" s="610"/>
      <c r="J26" s="610"/>
      <c r="K26" s="610"/>
      <c r="L26" s="610"/>
      <c r="M26" s="611"/>
    </row>
    <row r="27" spans="1:13" ht="20" customHeight="1">
      <c r="A27" s="594"/>
      <c r="B27" s="595"/>
      <c r="C27" s="596"/>
      <c r="D27" s="600"/>
      <c r="E27" s="601"/>
      <c r="F27" s="601"/>
      <c r="G27" s="601"/>
      <c r="H27" s="601"/>
      <c r="I27" s="601"/>
      <c r="J27" s="601"/>
      <c r="K27" s="601"/>
      <c r="L27" s="601"/>
      <c r="M27" s="602"/>
    </row>
    <row r="28" spans="1:13" ht="20" customHeight="1">
      <c r="A28" s="594"/>
      <c r="B28" s="595"/>
      <c r="C28" s="596"/>
      <c r="D28" s="600"/>
      <c r="E28" s="601"/>
      <c r="F28" s="601"/>
      <c r="G28" s="601"/>
      <c r="H28" s="601"/>
      <c r="I28" s="601"/>
      <c r="J28" s="601"/>
      <c r="K28" s="601"/>
      <c r="L28" s="601"/>
      <c r="M28" s="602"/>
    </row>
    <row r="29" spans="1:13" ht="20" customHeight="1">
      <c r="A29" s="594"/>
      <c r="B29" s="595"/>
      <c r="C29" s="596"/>
      <c r="D29" s="600"/>
      <c r="E29" s="601"/>
      <c r="F29" s="601"/>
      <c r="G29" s="601"/>
      <c r="H29" s="601"/>
      <c r="I29" s="601"/>
      <c r="J29" s="601"/>
      <c r="K29" s="601"/>
      <c r="L29" s="601"/>
      <c r="M29" s="602"/>
    </row>
    <row r="30" spans="1:13" ht="20" customHeight="1">
      <c r="A30" s="597"/>
      <c r="B30" s="598"/>
      <c r="C30" s="599"/>
      <c r="D30" s="603"/>
      <c r="E30" s="604"/>
      <c r="F30" s="604"/>
      <c r="G30" s="604"/>
      <c r="H30" s="604"/>
      <c r="I30" s="604"/>
      <c r="J30" s="604"/>
      <c r="K30" s="604"/>
      <c r="L30" s="604"/>
      <c r="M30" s="605"/>
    </row>
    <row r="74" spans="1:5" ht="18.75" customHeight="1">
      <c r="A74" s="54">
        <v>45505</v>
      </c>
      <c r="C74" s="55"/>
      <c r="E74" s="55" t="s">
        <v>211</v>
      </c>
    </row>
    <row r="75" spans="1:5" ht="18.75" customHeight="1">
      <c r="A75" s="54">
        <v>45506</v>
      </c>
      <c r="C75" s="55" t="s">
        <v>111</v>
      </c>
      <c r="E75" s="55" t="s">
        <v>212</v>
      </c>
    </row>
    <row r="76" spans="1:5" ht="18.75" customHeight="1">
      <c r="A76" s="54">
        <v>45507</v>
      </c>
    </row>
    <row r="77" spans="1:5" ht="18.75" customHeight="1">
      <c r="A77" s="54">
        <v>45508</v>
      </c>
      <c r="C77" s="55"/>
    </row>
    <row r="78" spans="1:5" ht="18.75" customHeight="1">
      <c r="A78" s="54">
        <v>45513</v>
      </c>
      <c r="C78" s="55" t="s">
        <v>112</v>
      </c>
    </row>
    <row r="79" spans="1:5" ht="18.75" customHeight="1">
      <c r="A79" s="54">
        <v>45514</v>
      </c>
      <c r="C79" s="55" t="s">
        <v>113</v>
      </c>
    </row>
    <row r="80" spans="1:5" ht="18.75" customHeight="1">
      <c r="A80" s="54">
        <v>45515</v>
      </c>
    </row>
    <row r="81" spans="1:1" ht="18.75" customHeight="1">
      <c r="A81" s="54">
        <v>45516</v>
      </c>
    </row>
    <row r="82" spans="1:1" ht="18.75" customHeight="1">
      <c r="A82" s="54">
        <v>45517</v>
      </c>
    </row>
    <row r="83" spans="1:1" ht="18.75" customHeight="1">
      <c r="A83" s="54"/>
    </row>
    <row r="84" spans="1:1" ht="18.75" customHeight="1">
      <c r="A84" s="54"/>
    </row>
    <row r="85" spans="1:1" ht="18.75" customHeight="1">
      <c r="A85" s="54">
        <v>45518</v>
      </c>
    </row>
    <row r="86" spans="1:1" ht="18.75" customHeight="1">
      <c r="A86" s="54">
        <v>45519</v>
      </c>
    </row>
    <row r="87" spans="1:1" ht="18.75" customHeight="1">
      <c r="A87" s="54">
        <v>45520</v>
      </c>
    </row>
    <row r="88" spans="1:1" ht="18.75" customHeight="1">
      <c r="A88" s="54">
        <v>45521</v>
      </c>
    </row>
    <row r="89" spans="1:1" ht="18.75" customHeight="1">
      <c r="A89" s="54">
        <v>45522</v>
      </c>
    </row>
    <row r="90" spans="1:1" ht="18.75" customHeight="1">
      <c r="A90" s="54">
        <v>45523</v>
      </c>
    </row>
    <row r="91" spans="1:1" ht="18.75" customHeight="1">
      <c r="A91" s="54">
        <v>45524</v>
      </c>
    </row>
    <row r="92" spans="1:1" ht="18.75" customHeight="1">
      <c r="A92" s="54">
        <v>45525</v>
      </c>
    </row>
    <row r="93" spans="1:1" ht="18.75" customHeight="1">
      <c r="A93" s="54">
        <v>45526</v>
      </c>
    </row>
    <row r="94" spans="1:1" ht="18.75" customHeight="1">
      <c r="A94" s="54">
        <v>45527</v>
      </c>
    </row>
    <row r="95" spans="1:1" ht="18.75" customHeight="1">
      <c r="A95" s="54">
        <v>45528</v>
      </c>
    </row>
    <row r="96" spans="1:1" ht="18.75" customHeight="1">
      <c r="A96" s="54">
        <v>45529</v>
      </c>
    </row>
    <row r="97" spans="1:1" ht="18.75" customHeight="1">
      <c r="A97" s="54">
        <v>45530</v>
      </c>
    </row>
    <row r="98" spans="1:1" ht="18.75" customHeight="1">
      <c r="A98" s="54">
        <v>45531</v>
      </c>
    </row>
    <row r="99" spans="1:1" ht="18.75" customHeight="1">
      <c r="A99" s="54">
        <v>45532</v>
      </c>
    </row>
    <row r="100" spans="1:1" ht="18.75" customHeight="1">
      <c r="A100" s="54">
        <v>45533</v>
      </c>
    </row>
    <row r="101" spans="1:1" ht="18.75" customHeight="1">
      <c r="A101" s="54">
        <v>45534</v>
      </c>
    </row>
    <row r="102" spans="1:1" ht="18.75" customHeight="1">
      <c r="A102" s="54">
        <v>45535</v>
      </c>
    </row>
    <row r="103" spans="1:1" ht="18.75" customHeight="1">
      <c r="A103" s="54">
        <v>45536</v>
      </c>
    </row>
    <row r="104" spans="1:1" ht="18.75" customHeight="1">
      <c r="A104" s="54">
        <v>45537</v>
      </c>
    </row>
    <row r="105" spans="1:1" ht="18.75" customHeight="1">
      <c r="A105" s="54">
        <v>45538</v>
      </c>
    </row>
    <row r="106" spans="1:1" ht="18.75" customHeight="1">
      <c r="A106" s="54">
        <v>45539</v>
      </c>
    </row>
    <row r="107" spans="1:1" ht="18.75" customHeight="1">
      <c r="A107" s="54">
        <v>45540</v>
      </c>
    </row>
    <row r="108" spans="1:1" ht="18.75" customHeight="1">
      <c r="A108" s="54">
        <v>45541</v>
      </c>
    </row>
    <row r="109" spans="1:1" ht="18.75" customHeight="1">
      <c r="A109" s="54">
        <v>45542</v>
      </c>
    </row>
    <row r="110" spans="1:1" ht="18.75" customHeight="1">
      <c r="A110" s="54">
        <v>45543</v>
      </c>
    </row>
    <row r="111" spans="1:1" ht="18.75" customHeight="1">
      <c r="A111" s="54">
        <v>45544</v>
      </c>
    </row>
    <row r="112" spans="1:1" ht="18.75" customHeight="1">
      <c r="A112" s="54">
        <v>45545</v>
      </c>
    </row>
    <row r="113" spans="1:1" ht="18.75" customHeight="1">
      <c r="A113" s="54">
        <v>45546</v>
      </c>
    </row>
    <row r="114" spans="1:1" ht="18.75" customHeight="1">
      <c r="A114" s="54">
        <v>45547</v>
      </c>
    </row>
    <row r="115" spans="1:1" ht="18.75" customHeight="1">
      <c r="A115" s="54">
        <v>45640</v>
      </c>
    </row>
    <row r="116" spans="1:1" ht="18.75" customHeight="1">
      <c r="A116" s="54">
        <v>45641</v>
      </c>
    </row>
    <row r="117" spans="1:1" ht="18.75" customHeight="1">
      <c r="A117" s="54">
        <v>45642</v>
      </c>
    </row>
    <row r="118" spans="1:1" ht="18.75" customHeight="1">
      <c r="A118" s="54">
        <v>45643</v>
      </c>
    </row>
    <row r="119" spans="1:1" ht="18.75" customHeight="1">
      <c r="A119" s="54">
        <v>45644</v>
      </c>
    </row>
    <row r="120" spans="1:1" ht="18.75" customHeight="1">
      <c r="A120" s="54">
        <v>45645</v>
      </c>
    </row>
    <row r="121" spans="1:1" ht="18.75" customHeight="1">
      <c r="A121" s="54">
        <v>45646</v>
      </c>
    </row>
    <row r="122" spans="1:1" ht="18.75" customHeight="1">
      <c r="A122" s="54">
        <v>45647</v>
      </c>
    </row>
    <row r="123" spans="1:1" ht="18.75" customHeight="1">
      <c r="A123" s="54">
        <v>45648</v>
      </c>
    </row>
    <row r="124" spans="1:1" ht="18.75" customHeight="1">
      <c r="A124" s="54">
        <v>45649</v>
      </c>
    </row>
    <row r="125" spans="1:1" ht="18.75" customHeight="1">
      <c r="A125" s="54">
        <v>45650</v>
      </c>
    </row>
    <row r="126" spans="1:1" ht="18.75" customHeight="1">
      <c r="A126" s="54">
        <v>45651</v>
      </c>
    </row>
    <row r="127" spans="1:1" ht="18.75" customHeight="1">
      <c r="A127" s="54">
        <v>45652</v>
      </c>
    </row>
    <row r="128" spans="1:1" ht="18.75" customHeight="1">
      <c r="A128" s="54">
        <v>45653</v>
      </c>
    </row>
    <row r="129" spans="1:1" ht="18.75" customHeight="1">
      <c r="A129" s="54">
        <v>45654</v>
      </c>
    </row>
    <row r="130" spans="1:1" ht="18.75" customHeight="1">
      <c r="A130" s="54">
        <v>45655</v>
      </c>
    </row>
    <row r="131" spans="1:1" ht="18.75" customHeight="1">
      <c r="A131" s="54">
        <v>45656</v>
      </c>
    </row>
  </sheetData>
  <sheetProtection sheet="1" objects="1" scenarios="1"/>
  <protectedRanges>
    <protectedRange sqref="C10 J10 D16 D21 D26" name="導入計画１"/>
  </protectedRanges>
  <mergeCells count="30">
    <mergeCell ref="H11:M11"/>
    <mergeCell ref="C12:M12"/>
    <mergeCell ref="A2:M2"/>
    <mergeCell ref="A3:M3"/>
    <mergeCell ref="H4:I4"/>
    <mergeCell ref="J4:M4"/>
    <mergeCell ref="H5:I5"/>
    <mergeCell ref="J5:M5"/>
    <mergeCell ref="A26:C30"/>
    <mergeCell ref="D26:M30"/>
    <mergeCell ref="H6:I6"/>
    <mergeCell ref="J6:M6"/>
    <mergeCell ref="A8:M8"/>
    <mergeCell ref="A9:B9"/>
    <mergeCell ref="C9:M9"/>
    <mergeCell ref="D14:M14"/>
    <mergeCell ref="A14:C14"/>
    <mergeCell ref="A10:B10"/>
    <mergeCell ref="C10:G10"/>
    <mergeCell ref="H10:I10"/>
    <mergeCell ref="J10:K10"/>
    <mergeCell ref="A13:M13"/>
    <mergeCell ref="A11:B12"/>
    <mergeCell ref="D11:G11"/>
    <mergeCell ref="A15:C15"/>
    <mergeCell ref="D15:M15"/>
    <mergeCell ref="A16:C20"/>
    <mergeCell ref="D16:M20"/>
    <mergeCell ref="A21:C25"/>
    <mergeCell ref="D21:M25"/>
  </mergeCells>
  <phoneticPr fontId="4"/>
  <printOptions horizontalCentered="1"/>
  <pageMargins left="0.51181102362204722" right="0.31496062992125984" top="0.55118110236220474" bottom="0.35433070866141736" header="0.31496062992125984" footer="0.31496062992125984"/>
  <pageSetup paperSize="9" scale="9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8428-B91B-48FF-80D8-9DB8A30973F3}">
  <sheetPr>
    <tabColor rgb="FFFF0000"/>
  </sheetPr>
  <dimension ref="A1:L548"/>
  <sheetViews>
    <sheetView workbookViewId="0">
      <selection activeCell="D11" sqref="D11"/>
    </sheetView>
  </sheetViews>
  <sheetFormatPr defaultColWidth="9" defaultRowHeight="13"/>
  <cols>
    <col min="1" max="1" width="22.08984375" style="76" customWidth="1"/>
    <col min="2" max="2" width="11" style="76" customWidth="1"/>
    <col min="3" max="3" width="21.7265625" style="76" customWidth="1"/>
    <col min="4" max="4" width="39.90625" style="76" customWidth="1"/>
    <col min="5" max="16384" width="9" style="76"/>
  </cols>
  <sheetData>
    <row r="1" spans="1:12" ht="14">
      <c r="A1" s="74"/>
      <c r="B1" s="74"/>
      <c r="C1" s="75"/>
    </row>
    <row r="2" spans="1:12">
      <c r="A2" s="77"/>
      <c r="B2" s="77"/>
      <c r="C2" s="77"/>
    </row>
    <row r="3" spans="1:12">
      <c r="A3" s="77"/>
      <c r="B3" s="77"/>
      <c r="C3" s="77"/>
      <c r="L3" s="78"/>
    </row>
    <row r="4" spans="1:12">
      <c r="A4" s="79"/>
      <c r="B4" s="643"/>
      <c r="C4" s="644"/>
      <c r="D4" s="644"/>
      <c r="L4" s="78"/>
    </row>
    <row r="5" spans="1:12">
      <c r="A5" s="74"/>
      <c r="B5" s="644"/>
      <c r="C5" s="644"/>
      <c r="D5" s="644"/>
    </row>
    <row r="6" spans="1:12">
      <c r="B6" s="644"/>
      <c r="C6" s="644"/>
      <c r="D6" s="644"/>
    </row>
    <row r="7" spans="1:12">
      <c r="B7" s="644"/>
      <c r="C7" s="644"/>
      <c r="D7" s="644"/>
    </row>
    <row r="8" spans="1:12">
      <c r="B8" s="644"/>
      <c r="C8" s="644"/>
      <c r="D8" s="644"/>
    </row>
    <row r="9" spans="1:12">
      <c r="B9" s="644"/>
      <c r="C9" s="644"/>
      <c r="D9" s="644"/>
    </row>
    <row r="10" spans="1:12">
      <c r="B10" s="644"/>
      <c r="C10" s="644"/>
      <c r="D10" s="644"/>
    </row>
    <row r="26" spans="1:8">
      <c r="A26" s="80"/>
      <c r="B26" s="80"/>
      <c r="C26" s="80"/>
      <c r="D26" s="81"/>
    </row>
    <row r="27" spans="1:8">
      <c r="B27" s="81"/>
    </row>
    <row r="28" spans="1:8">
      <c r="A28" s="82"/>
      <c r="B28" s="83"/>
      <c r="C28" s="82"/>
      <c r="E28" s="84"/>
      <c r="F28" s="84"/>
      <c r="G28" s="84"/>
      <c r="H28" s="84"/>
    </row>
    <row r="29" spans="1:8">
      <c r="B29" s="81"/>
    </row>
    <row r="30" spans="1:8">
      <c r="B30" s="81"/>
    </row>
    <row r="31" spans="1:8">
      <c r="A31" s="82"/>
      <c r="B31" s="83"/>
      <c r="C31" s="82"/>
      <c r="E31" s="84"/>
      <c r="F31" s="84"/>
      <c r="G31" s="84"/>
      <c r="H31" s="84"/>
    </row>
    <row r="32" spans="1:8">
      <c r="A32" s="82"/>
      <c r="B32" s="83"/>
      <c r="C32" s="82"/>
      <c r="E32" s="84"/>
      <c r="F32" s="84"/>
      <c r="G32" s="84"/>
      <c r="H32" s="84"/>
    </row>
    <row r="33" spans="1:8">
      <c r="A33" s="82"/>
      <c r="B33" s="82"/>
      <c r="C33" s="82"/>
      <c r="D33" s="83"/>
      <c r="E33" s="84"/>
      <c r="F33" s="84"/>
      <c r="G33" s="84"/>
      <c r="H33" s="84"/>
    </row>
    <row r="34" spans="1:8">
      <c r="A34" s="82"/>
      <c r="B34" s="82"/>
      <c r="C34" s="82"/>
      <c r="D34" s="83"/>
      <c r="E34" s="84"/>
      <c r="F34" s="84"/>
      <c r="G34" s="84"/>
      <c r="H34" s="84"/>
    </row>
    <row r="35" spans="1:8">
      <c r="A35" s="85"/>
      <c r="B35" s="85"/>
      <c r="C35" s="85"/>
      <c r="D35" s="83"/>
      <c r="E35" s="84"/>
      <c r="F35" s="84"/>
      <c r="G35" s="84"/>
      <c r="H35" s="84"/>
    </row>
    <row r="36" spans="1:8" s="86" customFormat="1" ht="13.5" customHeight="1">
      <c r="C36" s="39"/>
    </row>
    <row r="37" spans="1:8" s="86" customFormat="1" ht="13.5" customHeight="1">
      <c r="C37" s="39"/>
    </row>
    <row r="38" spans="1:8" s="86" customFormat="1" ht="13.5" customHeight="1">
      <c r="C38" s="39"/>
    </row>
    <row r="39" spans="1:8" s="86" customFormat="1" ht="13.5" customHeight="1">
      <c r="C39" s="39"/>
    </row>
    <row r="40" spans="1:8" s="86" customFormat="1" ht="13.5" customHeight="1">
      <c r="C40" s="39"/>
    </row>
    <row r="41" spans="1:8" s="86" customFormat="1" ht="13.5" customHeight="1">
      <c r="C41" s="39"/>
    </row>
    <row r="42" spans="1:8" s="86" customFormat="1" ht="13.5" customHeight="1">
      <c r="C42" s="39"/>
    </row>
    <row r="43" spans="1:8" s="86" customFormat="1" ht="13.5" customHeight="1">
      <c r="C43" s="39"/>
    </row>
    <row r="44" spans="1:8" s="86" customFormat="1" ht="13.5" customHeight="1">
      <c r="C44" s="39"/>
    </row>
    <row r="45" spans="1:8" s="86" customFormat="1" ht="13.5" customHeight="1">
      <c r="C45" s="39"/>
    </row>
    <row r="46" spans="1:8" s="86" customFormat="1" ht="13.5" customHeight="1">
      <c r="C46" s="39"/>
    </row>
    <row r="47" spans="1:8" s="86" customFormat="1" ht="13.5" customHeight="1">
      <c r="C47" s="39"/>
    </row>
    <row r="48" spans="1:8" s="86" customFormat="1" ht="13.5" customHeight="1"/>
    <row r="49" spans="1:3" s="86" customFormat="1" ht="13.5" customHeight="1">
      <c r="C49" s="39"/>
    </row>
    <row r="50" spans="1:3" s="86" customFormat="1" ht="13.5" customHeight="1">
      <c r="C50" s="39"/>
    </row>
    <row r="51" spans="1:3" s="86" customFormat="1" ht="13.5" customHeight="1">
      <c r="C51" s="39"/>
    </row>
    <row r="52" spans="1:3" s="86" customFormat="1" ht="13.5" customHeight="1">
      <c r="C52" s="39"/>
    </row>
    <row r="53" spans="1:3" s="86" customFormat="1" ht="13.5" customHeight="1">
      <c r="C53" s="39"/>
    </row>
    <row r="54" spans="1:3" s="86" customFormat="1" ht="13.5" customHeight="1">
      <c r="C54" s="39"/>
    </row>
    <row r="55" spans="1:3" s="86" customFormat="1" ht="13.5" customHeight="1">
      <c r="C55" s="39"/>
    </row>
    <row r="56" spans="1:3" s="86" customFormat="1" ht="13.5" customHeight="1">
      <c r="A56" s="39"/>
      <c r="C56" s="39"/>
    </row>
    <row r="57" spans="1:3" s="86" customFormat="1" ht="13.5" customHeight="1">
      <c r="C57" s="39"/>
    </row>
    <row r="58" spans="1:3" s="86" customFormat="1" ht="13.5" customHeight="1">
      <c r="C58" s="39"/>
    </row>
    <row r="59" spans="1:3" s="86" customFormat="1" ht="13.5" customHeight="1">
      <c r="C59" s="39"/>
    </row>
    <row r="60" spans="1:3" s="86" customFormat="1" ht="13.5" customHeight="1">
      <c r="C60" s="39"/>
    </row>
    <row r="61" spans="1:3" s="86" customFormat="1" ht="13.5" customHeight="1">
      <c r="C61" s="39"/>
    </row>
    <row r="62" spans="1:3" s="86" customFormat="1" ht="13.5" customHeight="1">
      <c r="C62" s="39"/>
    </row>
    <row r="63" spans="1:3" s="86" customFormat="1" ht="13.5" customHeight="1">
      <c r="C63" s="39"/>
    </row>
    <row r="64" spans="1:3" s="86" customFormat="1" ht="13.5" customHeight="1">
      <c r="C64" s="39"/>
    </row>
    <row r="65" spans="3:3" s="86" customFormat="1" ht="13.5" customHeight="1">
      <c r="C65" s="39"/>
    </row>
    <row r="66" spans="3:3" s="86" customFormat="1" ht="13.5" customHeight="1">
      <c r="C66" s="39"/>
    </row>
    <row r="67" spans="3:3" s="86" customFormat="1" ht="13.5" customHeight="1">
      <c r="C67" s="39"/>
    </row>
    <row r="68" spans="3:3" s="86" customFormat="1" ht="13.5" customHeight="1">
      <c r="C68" s="39"/>
    </row>
    <row r="69" spans="3:3" s="86" customFormat="1" ht="13.5" customHeight="1">
      <c r="C69" s="39"/>
    </row>
    <row r="70" spans="3:3" s="86" customFormat="1" ht="13.5" customHeight="1">
      <c r="C70" s="39"/>
    </row>
    <row r="71" spans="3:3" s="86" customFormat="1" ht="13.5" customHeight="1">
      <c r="C71" s="39"/>
    </row>
    <row r="72" spans="3:3" s="86" customFormat="1" ht="13.5" customHeight="1">
      <c r="C72" s="39"/>
    </row>
    <row r="73" spans="3:3" s="86" customFormat="1" ht="13.5" customHeight="1">
      <c r="C73" s="39"/>
    </row>
    <row r="74" spans="3:3" s="86" customFormat="1" ht="13.5" customHeight="1">
      <c r="C74" s="39"/>
    </row>
    <row r="75" spans="3:3" s="86" customFormat="1" ht="13.5" customHeight="1">
      <c r="C75" s="39"/>
    </row>
    <row r="76" spans="3:3" s="86" customFormat="1" ht="13.5" customHeight="1">
      <c r="C76" s="39"/>
    </row>
    <row r="77" spans="3:3" s="86" customFormat="1" ht="13.5" customHeight="1">
      <c r="C77" s="39"/>
    </row>
    <row r="78" spans="3:3" s="86" customFormat="1" ht="13.5" customHeight="1">
      <c r="C78" s="39"/>
    </row>
    <row r="79" spans="3:3" s="86" customFormat="1" ht="13.5" customHeight="1">
      <c r="C79" s="87"/>
    </row>
    <row r="80" spans="3:3" s="86" customFormat="1" ht="13.5" customHeight="1">
      <c r="C80" s="40"/>
    </row>
    <row r="81" spans="1:3" s="86" customFormat="1" ht="13.5" customHeight="1">
      <c r="C81" s="39"/>
    </row>
    <row r="82" spans="1:3" s="86" customFormat="1" ht="13.5" customHeight="1">
      <c r="C82" s="39"/>
    </row>
    <row r="83" spans="1:3" s="86" customFormat="1" ht="13.5" customHeight="1">
      <c r="C83" s="39"/>
    </row>
    <row r="84" spans="1:3" s="86" customFormat="1" ht="13.5" customHeight="1">
      <c r="C84" s="39"/>
    </row>
    <row r="85" spans="1:3" s="86" customFormat="1" ht="13.5" customHeight="1">
      <c r="C85" s="39"/>
    </row>
    <row r="86" spans="1:3" s="86" customFormat="1" ht="13.5" customHeight="1">
      <c r="C86" s="39"/>
    </row>
    <row r="87" spans="1:3" s="86" customFormat="1" ht="13.5" customHeight="1">
      <c r="C87" s="39"/>
    </row>
    <row r="88" spans="1:3" s="86" customFormat="1" ht="13.5" customHeight="1">
      <c r="C88" s="39"/>
    </row>
    <row r="89" spans="1:3" s="86" customFormat="1" ht="13.5" customHeight="1">
      <c r="C89" s="39"/>
    </row>
    <row r="90" spans="1:3" s="86" customFormat="1" ht="13.5" customHeight="1">
      <c r="C90" s="39"/>
    </row>
    <row r="91" spans="1:3" s="86" customFormat="1" ht="13.5" customHeight="1">
      <c r="C91" s="39"/>
    </row>
    <row r="92" spans="1:3" s="86" customFormat="1" ht="13.5" customHeight="1">
      <c r="A92" s="39"/>
      <c r="C92" s="39"/>
    </row>
    <row r="93" spans="1:3" s="86" customFormat="1" ht="13.5" customHeight="1">
      <c r="C93" s="39"/>
    </row>
    <row r="94" spans="1:3" s="86" customFormat="1" ht="13.5" customHeight="1">
      <c r="C94" s="39"/>
    </row>
    <row r="95" spans="1:3" s="86" customFormat="1" ht="13.5" customHeight="1">
      <c r="C95" s="39"/>
    </row>
    <row r="96" spans="1:3" s="86" customFormat="1" ht="13.5" customHeight="1">
      <c r="C96" s="39"/>
    </row>
    <row r="97" spans="3:3" s="86" customFormat="1" ht="13.5" customHeight="1">
      <c r="C97" s="39"/>
    </row>
    <row r="98" spans="3:3" s="86" customFormat="1" ht="13.5" customHeight="1">
      <c r="C98" s="39"/>
    </row>
    <row r="99" spans="3:3" s="86" customFormat="1" ht="13.5" customHeight="1">
      <c r="C99" s="39"/>
    </row>
    <row r="100" spans="3:3" s="86" customFormat="1" ht="13.5" customHeight="1">
      <c r="C100" s="40"/>
    </row>
    <row r="101" spans="3:3" s="86" customFormat="1" ht="13.5" customHeight="1">
      <c r="C101" s="39"/>
    </row>
    <row r="102" spans="3:3" s="86" customFormat="1" ht="13.5" customHeight="1">
      <c r="C102" s="39"/>
    </row>
    <row r="103" spans="3:3" s="86" customFormat="1" ht="13.5" customHeight="1">
      <c r="C103" s="39"/>
    </row>
    <row r="104" spans="3:3" s="86" customFormat="1" ht="13.5" customHeight="1">
      <c r="C104" s="39"/>
    </row>
    <row r="105" spans="3:3" s="86" customFormat="1" ht="13.5" customHeight="1">
      <c r="C105" s="39"/>
    </row>
    <row r="106" spans="3:3" s="86" customFormat="1" ht="13.5" customHeight="1">
      <c r="C106" s="39"/>
    </row>
    <row r="107" spans="3:3" s="86" customFormat="1" ht="13.5" customHeight="1">
      <c r="C107" s="39"/>
    </row>
    <row r="108" spans="3:3" s="86" customFormat="1" ht="13.5" customHeight="1">
      <c r="C108" s="39"/>
    </row>
    <row r="109" spans="3:3" s="86" customFormat="1" ht="13.5" customHeight="1">
      <c r="C109" s="39"/>
    </row>
    <row r="110" spans="3:3" s="86" customFormat="1" ht="13.5" customHeight="1">
      <c r="C110" s="39"/>
    </row>
    <row r="111" spans="3:3" s="86" customFormat="1" ht="13.5" customHeight="1">
      <c r="C111" s="39"/>
    </row>
    <row r="112" spans="3:3" s="86" customFormat="1" ht="13.5" customHeight="1">
      <c r="C112" s="39"/>
    </row>
    <row r="113" spans="3:3" s="86" customFormat="1" ht="13.5" customHeight="1">
      <c r="C113" s="39"/>
    </row>
    <row r="114" spans="3:3" s="86" customFormat="1" ht="13.5" customHeight="1">
      <c r="C114" s="39"/>
    </row>
    <row r="115" spans="3:3" s="86" customFormat="1" ht="13.5" customHeight="1">
      <c r="C115" s="39"/>
    </row>
    <row r="116" spans="3:3" s="86" customFormat="1" ht="13.5" customHeight="1">
      <c r="C116" s="39"/>
    </row>
    <row r="117" spans="3:3" s="86" customFormat="1" ht="13.5" customHeight="1">
      <c r="C117" s="39"/>
    </row>
    <row r="118" spans="3:3" s="86" customFormat="1" ht="13.5" customHeight="1">
      <c r="C118" s="39"/>
    </row>
    <row r="119" spans="3:3" s="86" customFormat="1" ht="13.5" customHeight="1">
      <c r="C119" s="39"/>
    </row>
    <row r="120" spans="3:3" s="86" customFormat="1" ht="13.5" customHeight="1">
      <c r="C120" s="39"/>
    </row>
    <row r="121" spans="3:3" s="86" customFormat="1" ht="13.5" customHeight="1">
      <c r="C121" s="39"/>
    </row>
    <row r="122" spans="3:3" s="86" customFormat="1" ht="13.5" customHeight="1">
      <c r="C122" s="39"/>
    </row>
    <row r="123" spans="3:3" s="86" customFormat="1" ht="13.5" customHeight="1">
      <c r="C123" s="39"/>
    </row>
    <row r="124" spans="3:3" s="86" customFormat="1" ht="13.5" customHeight="1">
      <c r="C124" s="39"/>
    </row>
    <row r="125" spans="3:3" s="86" customFormat="1" ht="13.5" customHeight="1">
      <c r="C125" s="39"/>
    </row>
    <row r="126" spans="3:3" s="86" customFormat="1" ht="13.5" customHeight="1">
      <c r="C126" s="39"/>
    </row>
    <row r="127" spans="3:3" s="86" customFormat="1" ht="13.5" customHeight="1">
      <c r="C127" s="39"/>
    </row>
    <row r="128" spans="3:3" s="86" customFormat="1" ht="13.5" customHeight="1">
      <c r="C128" s="39"/>
    </row>
    <row r="129" spans="3:3" s="86" customFormat="1" ht="13.5" customHeight="1">
      <c r="C129" s="39"/>
    </row>
    <row r="130" spans="3:3" s="86" customFormat="1" ht="13.5" customHeight="1">
      <c r="C130" s="39"/>
    </row>
    <row r="131" spans="3:3" s="86" customFormat="1" ht="13.5" customHeight="1">
      <c r="C131" s="39"/>
    </row>
    <row r="132" spans="3:3" s="86" customFormat="1" ht="13.5" customHeight="1">
      <c r="C132" s="39"/>
    </row>
    <row r="133" spans="3:3" s="86" customFormat="1" ht="13.5" customHeight="1">
      <c r="C133" s="39"/>
    </row>
    <row r="134" spans="3:3" s="86" customFormat="1" ht="13.5" customHeight="1">
      <c r="C134" s="39"/>
    </row>
    <row r="135" spans="3:3" s="86" customFormat="1" ht="13.5" customHeight="1">
      <c r="C135" s="39"/>
    </row>
    <row r="136" spans="3:3" s="86" customFormat="1" ht="13.5" customHeight="1">
      <c r="C136" s="39"/>
    </row>
    <row r="137" spans="3:3" s="86" customFormat="1" ht="13.5" customHeight="1">
      <c r="C137" s="39"/>
    </row>
    <row r="138" spans="3:3" s="86" customFormat="1" ht="13.5" customHeight="1">
      <c r="C138" s="39"/>
    </row>
    <row r="139" spans="3:3" s="86" customFormat="1" ht="13.5" customHeight="1">
      <c r="C139" s="39"/>
    </row>
    <row r="140" spans="3:3" s="86" customFormat="1" ht="13.5" customHeight="1">
      <c r="C140" s="39"/>
    </row>
    <row r="141" spans="3:3" s="86" customFormat="1" ht="13.5" customHeight="1">
      <c r="C141" s="39"/>
    </row>
    <row r="142" spans="3:3" s="86" customFormat="1" ht="13.5" customHeight="1">
      <c r="C142" s="39"/>
    </row>
    <row r="143" spans="3:3" s="86" customFormat="1" ht="13.5" customHeight="1">
      <c r="C143" s="39"/>
    </row>
    <row r="144" spans="3:3" s="86" customFormat="1" ht="13.5" customHeight="1">
      <c r="C144" s="39"/>
    </row>
    <row r="145" spans="3:3" s="86" customFormat="1" ht="13.5" customHeight="1">
      <c r="C145" s="39"/>
    </row>
    <row r="146" spans="3:3" s="86" customFormat="1" ht="13.5" customHeight="1">
      <c r="C146" s="39"/>
    </row>
    <row r="147" spans="3:3" s="86" customFormat="1" ht="13.5" customHeight="1">
      <c r="C147" s="39"/>
    </row>
    <row r="148" spans="3:3" s="86" customFormat="1" ht="13.5" customHeight="1">
      <c r="C148" s="39"/>
    </row>
    <row r="149" spans="3:3" s="86" customFormat="1" ht="13.5" customHeight="1">
      <c r="C149" s="39"/>
    </row>
    <row r="150" spans="3:3" s="86" customFormat="1" ht="13.5" customHeight="1">
      <c r="C150" s="39"/>
    </row>
    <row r="151" spans="3:3" s="86" customFormat="1" ht="13.5" customHeight="1">
      <c r="C151" s="39"/>
    </row>
    <row r="152" spans="3:3" s="86" customFormat="1" ht="13.5" customHeight="1">
      <c r="C152" s="39"/>
    </row>
    <row r="153" spans="3:3" s="86" customFormat="1" ht="13.5" customHeight="1">
      <c r="C153" s="39"/>
    </row>
    <row r="154" spans="3:3" s="86" customFormat="1" ht="13.5" customHeight="1">
      <c r="C154" s="39"/>
    </row>
    <row r="155" spans="3:3" s="86" customFormat="1" ht="13.5" customHeight="1">
      <c r="C155" s="39"/>
    </row>
    <row r="156" spans="3:3" s="86" customFormat="1" ht="13.5" customHeight="1">
      <c r="C156" s="39"/>
    </row>
    <row r="157" spans="3:3" s="86" customFormat="1" ht="13.5" customHeight="1">
      <c r="C157" s="39"/>
    </row>
    <row r="158" spans="3:3" s="86" customFormat="1" ht="13.5" customHeight="1">
      <c r="C158" s="39"/>
    </row>
    <row r="159" spans="3:3" s="86" customFormat="1" ht="13.5" customHeight="1">
      <c r="C159" s="39"/>
    </row>
    <row r="160" spans="3:3" s="86" customFormat="1" ht="13.5" customHeight="1">
      <c r="C160" s="39"/>
    </row>
    <row r="161" spans="3:3" s="86" customFormat="1" ht="13.5" customHeight="1">
      <c r="C161" s="39"/>
    </row>
    <row r="162" spans="3:3" s="86" customFormat="1" ht="13.5" customHeight="1">
      <c r="C162" s="39"/>
    </row>
    <row r="163" spans="3:3" s="86" customFormat="1" ht="13.5" customHeight="1">
      <c r="C163" s="39"/>
    </row>
    <row r="164" spans="3:3" s="86" customFormat="1" ht="13.5" customHeight="1">
      <c r="C164" s="39"/>
    </row>
    <row r="165" spans="3:3" s="86" customFormat="1" ht="13.5" customHeight="1">
      <c r="C165" s="39"/>
    </row>
    <row r="166" spans="3:3" s="86" customFormat="1" ht="13.5" customHeight="1">
      <c r="C166" s="39"/>
    </row>
    <row r="167" spans="3:3" s="86" customFormat="1" ht="13.5" customHeight="1">
      <c r="C167" s="39"/>
    </row>
    <row r="168" spans="3:3" s="86" customFormat="1" ht="13.5" customHeight="1">
      <c r="C168" s="39"/>
    </row>
    <row r="169" spans="3:3" s="86" customFormat="1" ht="13.5" customHeight="1">
      <c r="C169" s="39"/>
    </row>
    <row r="170" spans="3:3" s="86" customFormat="1" ht="13.5" customHeight="1">
      <c r="C170" s="39"/>
    </row>
    <row r="171" spans="3:3" s="86" customFormat="1" ht="13.5" customHeight="1">
      <c r="C171" s="39"/>
    </row>
    <row r="172" spans="3:3" s="86" customFormat="1" ht="13.5" customHeight="1">
      <c r="C172" s="39"/>
    </row>
    <row r="173" spans="3:3" s="86" customFormat="1" ht="13.5" customHeight="1">
      <c r="C173" s="39"/>
    </row>
    <row r="174" spans="3:3" s="86" customFormat="1" ht="13.5" customHeight="1">
      <c r="C174" s="39"/>
    </row>
    <row r="175" spans="3:3" s="86" customFormat="1" ht="13.5" customHeight="1">
      <c r="C175" s="39"/>
    </row>
    <row r="176" spans="3:3" s="86" customFormat="1" ht="13.5" customHeight="1">
      <c r="C176" s="39"/>
    </row>
    <row r="177" spans="1:3" s="86" customFormat="1" ht="13.5" customHeight="1">
      <c r="C177" s="39"/>
    </row>
    <row r="178" spans="1:3" s="86" customFormat="1" ht="13.5" customHeight="1">
      <c r="C178" s="39"/>
    </row>
    <row r="179" spans="1:3" s="86" customFormat="1" ht="13.5" customHeight="1">
      <c r="C179" s="39"/>
    </row>
    <row r="180" spans="1:3" s="86" customFormat="1" ht="13.5" customHeight="1">
      <c r="C180" s="39"/>
    </row>
    <row r="181" spans="1:3" s="86" customFormat="1" ht="13.5" customHeight="1">
      <c r="C181" s="39"/>
    </row>
    <row r="182" spans="1:3" s="86" customFormat="1" ht="13.5" customHeight="1">
      <c r="C182" s="39"/>
    </row>
    <row r="183" spans="1:3" s="86" customFormat="1" ht="13.5" customHeight="1">
      <c r="C183" s="39"/>
    </row>
    <row r="184" spans="1:3" s="86" customFormat="1" ht="13.5" customHeight="1">
      <c r="C184" s="39"/>
    </row>
    <row r="185" spans="1:3" s="86" customFormat="1" ht="13.5" customHeight="1">
      <c r="C185" s="39"/>
    </row>
    <row r="186" spans="1:3" s="86" customFormat="1" ht="13.5" customHeight="1">
      <c r="C186" s="39"/>
    </row>
    <row r="187" spans="1:3" s="86" customFormat="1" ht="13.5" customHeight="1">
      <c r="C187" s="39"/>
    </row>
    <row r="188" spans="1:3" s="86" customFormat="1" ht="13.5" customHeight="1">
      <c r="C188" s="39"/>
    </row>
    <row r="189" spans="1:3" s="86" customFormat="1" ht="13.5" customHeight="1">
      <c r="C189" s="39"/>
    </row>
    <row r="190" spans="1:3" s="86" customFormat="1" ht="13.5" customHeight="1">
      <c r="C190" s="39"/>
    </row>
    <row r="191" spans="1:3" s="86" customFormat="1" ht="13.5" customHeight="1">
      <c r="C191" s="39"/>
    </row>
    <row r="192" spans="1:3" s="86" customFormat="1" ht="13.5" customHeight="1">
      <c r="A192" s="39"/>
      <c r="B192" s="39"/>
      <c r="C192" s="39"/>
    </row>
    <row r="193" spans="1:3" s="86" customFormat="1" ht="13.5" customHeight="1">
      <c r="A193" s="39"/>
      <c r="B193" s="39"/>
      <c r="C193" s="39"/>
    </row>
    <row r="194" spans="1:3" s="86" customFormat="1" ht="13.5" customHeight="1">
      <c r="A194" s="39"/>
      <c r="B194" s="39"/>
      <c r="C194" s="39"/>
    </row>
    <row r="195" spans="1:3" s="86" customFormat="1" ht="13.5" customHeight="1">
      <c r="A195" s="39"/>
      <c r="B195" s="39"/>
      <c r="C195" s="39"/>
    </row>
    <row r="196" spans="1:3" s="86" customFormat="1" ht="13.5" customHeight="1">
      <c r="A196" s="39"/>
      <c r="B196" s="39"/>
      <c r="C196" s="39"/>
    </row>
    <row r="197" spans="1:3" s="86" customFormat="1" ht="13.5" customHeight="1">
      <c r="A197" s="39"/>
      <c r="B197" s="39"/>
      <c r="C197" s="39"/>
    </row>
    <row r="198" spans="1:3" s="86" customFormat="1" ht="13.5" customHeight="1">
      <c r="A198" s="39"/>
      <c r="B198" s="39"/>
      <c r="C198" s="39"/>
    </row>
    <row r="199" spans="1:3" s="86" customFormat="1" ht="13.5" customHeight="1">
      <c r="A199" s="39"/>
      <c r="B199" s="39"/>
      <c r="C199" s="39"/>
    </row>
    <row r="200" spans="1:3" s="86" customFormat="1" ht="13.5" customHeight="1">
      <c r="A200" s="39"/>
      <c r="B200" s="39"/>
      <c r="C200" s="39"/>
    </row>
    <row r="201" spans="1:3" s="86" customFormat="1" ht="13.5" customHeight="1">
      <c r="A201" s="39"/>
      <c r="B201" s="39"/>
      <c r="C201" s="39"/>
    </row>
    <row r="202" spans="1:3" s="86" customFormat="1" ht="13.5" customHeight="1">
      <c r="A202" s="39"/>
      <c r="B202" s="39"/>
      <c r="C202" s="39"/>
    </row>
    <row r="203" spans="1:3" s="86" customFormat="1" ht="13.5" customHeight="1">
      <c r="A203" s="39"/>
      <c r="B203" s="39"/>
      <c r="C203" s="39"/>
    </row>
    <row r="204" spans="1:3" s="86" customFormat="1" ht="13.5" customHeight="1">
      <c r="A204" s="39"/>
      <c r="B204" s="39"/>
      <c r="C204" s="39"/>
    </row>
    <row r="205" spans="1:3" s="86" customFormat="1" ht="13.5" customHeight="1">
      <c r="A205" s="39"/>
      <c r="B205" s="39"/>
      <c r="C205" s="39"/>
    </row>
    <row r="206" spans="1:3" s="86" customFormat="1" ht="13.5" customHeight="1">
      <c r="A206" s="39"/>
      <c r="B206" s="39"/>
      <c r="C206" s="39"/>
    </row>
    <row r="207" spans="1:3" s="86" customFormat="1" ht="13.5" customHeight="1">
      <c r="A207" s="39"/>
      <c r="B207" s="39"/>
      <c r="C207" s="39"/>
    </row>
    <row r="208" spans="1:3" s="86" customFormat="1" ht="13.5" customHeight="1">
      <c r="A208" s="39"/>
      <c r="B208" s="39"/>
      <c r="C208" s="39"/>
    </row>
    <row r="209" spans="1:3" s="86" customFormat="1" ht="13.5" customHeight="1">
      <c r="A209" s="39"/>
      <c r="B209" s="39"/>
      <c r="C209" s="39"/>
    </row>
    <row r="210" spans="1:3" s="86" customFormat="1" ht="13.5" customHeight="1">
      <c r="A210" s="39"/>
      <c r="B210" s="39"/>
      <c r="C210" s="39"/>
    </row>
    <row r="211" spans="1:3" s="86" customFormat="1" ht="13.5" customHeight="1">
      <c r="A211" s="39"/>
      <c r="B211" s="39"/>
      <c r="C211" s="39"/>
    </row>
    <row r="212" spans="1:3" s="86" customFormat="1" ht="13.5" customHeight="1">
      <c r="A212" s="39"/>
      <c r="B212" s="39"/>
      <c r="C212" s="39"/>
    </row>
    <row r="213" spans="1:3" s="86" customFormat="1" ht="13.5" customHeight="1">
      <c r="A213" s="39"/>
      <c r="B213" s="39"/>
      <c r="C213" s="39"/>
    </row>
    <row r="214" spans="1:3" s="86" customFormat="1" ht="13.5" customHeight="1">
      <c r="A214" s="39"/>
      <c r="B214" s="39"/>
      <c r="C214" s="39"/>
    </row>
    <row r="215" spans="1:3" s="86" customFormat="1" ht="13.5" customHeight="1">
      <c r="A215" s="39"/>
      <c r="B215" s="39"/>
      <c r="C215" s="39"/>
    </row>
    <row r="216" spans="1:3" s="86" customFormat="1" ht="13.5" customHeight="1">
      <c r="A216" s="39"/>
      <c r="B216" s="39"/>
      <c r="C216" s="39"/>
    </row>
    <row r="217" spans="1:3" s="86" customFormat="1" ht="13.5" customHeight="1">
      <c r="A217" s="39"/>
      <c r="B217" s="39"/>
      <c r="C217" s="39"/>
    </row>
    <row r="218" spans="1:3" s="86" customFormat="1" ht="13.5" customHeight="1">
      <c r="A218" s="39"/>
      <c r="B218" s="39"/>
      <c r="C218" s="39"/>
    </row>
    <row r="219" spans="1:3" s="86" customFormat="1" ht="13.5" customHeight="1">
      <c r="A219" s="39"/>
      <c r="B219" s="39"/>
      <c r="C219" s="39"/>
    </row>
    <row r="220" spans="1:3" s="86" customFormat="1" ht="13.5" customHeight="1">
      <c r="A220" s="39"/>
      <c r="B220" s="39"/>
      <c r="C220" s="39"/>
    </row>
    <row r="221" spans="1:3" s="86" customFormat="1" ht="13.5" customHeight="1">
      <c r="A221" s="39"/>
      <c r="B221" s="39"/>
      <c r="C221" s="39"/>
    </row>
    <row r="222" spans="1:3" s="86" customFormat="1" ht="13.5" customHeight="1">
      <c r="A222" s="39"/>
      <c r="B222" s="39"/>
      <c r="C222" s="39"/>
    </row>
    <row r="223" spans="1:3" s="86" customFormat="1" ht="13.5" customHeight="1">
      <c r="A223" s="39"/>
      <c r="B223" s="39"/>
      <c r="C223" s="39"/>
    </row>
    <row r="224" spans="1:3" s="86" customFormat="1" ht="13.5" customHeight="1">
      <c r="A224" s="39"/>
      <c r="B224" s="39"/>
      <c r="C224" s="39"/>
    </row>
    <row r="225" spans="1:3" s="86" customFormat="1" ht="13.5" customHeight="1">
      <c r="A225" s="39"/>
      <c r="B225" s="39"/>
      <c r="C225" s="39"/>
    </row>
    <row r="226" spans="1:3" s="86" customFormat="1" ht="13.5" customHeight="1">
      <c r="A226" s="39"/>
      <c r="B226" s="39"/>
      <c r="C226" s="39"/>
    </row>
    <row r="227" spans="1:3" s="86" customFormat="1" ht="13.5" customHeight="1">
      <c r="A227" s="39"/>
      <c r="B227" s="39"/>
      <c r="C227" s="39"/>
    </row>
    <row r="228" spans="1:3" s="86" customFormat="1" ht="13.5" customHeight="1">
      <c r="A228" s="39"/>
      <c r="B228" s="39"/>
      <c r="C228" s="39"/>
    </row>
    <row r="229" spans="1:3" s="86" customFormat="1" ht="13.5" customHeight="1">
      <c r="A229" s="39"/>
      <c r="B229" s="39"/>
      <c r="C229" s="39"/>
    </row>
    <row r="230" spans="1:3" s="86" customFormat="1" ht="13.5" customHeight="1">
      <c r="A230" s="39"/>
      <c r="B230" s="39"/>
      <c r="C230" s="39"/>
    </row>
    <row r="231" spans="1:3" s="86" customFormat="1" ht="13.5" customHeight="1">
      <c r="A231" s="39"/>
      <c r="B231" s="39"/>
      <c r="C231" s="39"/>
    </row>
    <row r="232" spans="1:3" s="86" customFormat="1" ht="13.5" customHeight="1">
      <c r="A232" s="39"/>
      <c r="B232" s="39"/>
      <c r="C232" s="39"/>
    </row>
    <row r="233" spans="1:3" s="86" customFormat="1" ht="13.5" customHeight="1">
      <c r="A233" s="39"/>
      <c r="B233" s="39"/>
      <c r="C233" s="39"/>
    </row>
    <row r="234" spans="1:3" s="86" customFormat="1" ht="13.5" customHeight="1">
      <c r="A234" s="39"/>
      <c r="B234" s="39"/>
      <c r="C234" s="39"/>
    </row>
    <row r="235" spans="1:3" s="86" customFormat="1" ht="13.5" customHeight="1">
      <c r="A235" s="39"/>
      <c r="B235" s="39"/>
      <c r="C235" s="39"/>
    </row>
    <row r="236" spans="1:3" s="86" customFormat="1" ht="13.5" customHeight="1">
      <c r="A236" s="39"/>
      <c r="B236" s="39"/>
      <c r="C236" s="39"/>
    </row>
    <row r="237" spans="1:3" s="86" customFormat="1" ht="13.5" customHeight="1">
      <c r="A237" s="39"/>
      <c r="B237" s="39"/>
      <c r="C237" s="39"/>
    </row>
    <row r="238" spans="1:3" s="86" customFormat="1" ht="13.5" customHeight="1">
      <c r="A238" s="39"/>
      <c r="B238" s="39"/>
      <c r="C238" s="39"/>
    </row>
    <row r="239" spans="1:3" s="86" customFormat="1" ht="13.5" customHeight="1">
      <c r="A239" s="39"/>
      <c r="B239" s="39"/>
      <c r="C239" s="39"/>
    </row>
    <row r="240" spans="1:3" s="86" customFormat="1" ht="13.5" customHeight="1">
      <c r="A240" s="39"/>
      <c r="B240" s="39"/>
      <c r="C240" s="39"/>
    </row>
    <row r="241" spans="1:3" s="86" customFormat="1" ht="13.5" customHeight="1">
      <c r="A241" s="39"/>
      <c r="B241" s="39"/>
      <c r="C241" s="39"/>
    </row>
    <row r="242" spans="1:3" s="86" customFormat="1" ht="13.5" customHeight="1">
      <c r="A242" s="39"/>
      <c r="B242" s="39"/>
      <c r="C242" s="39"/>
    </row>
    <row r="243" spans="1:3" s="86" customFormat="1" ht="13.5" customHeight="1">
      <c r="A243" s="39"/>
      <c r="B243" s="39"/>
      <c r="C243" s="39"/>
    </row>
    <row r="244" spans="1:3" s="86" customFormat="1" ht="13.5" customHeight="1">
      <c r="A244" s="39"/>
      <c r="B244" s="39"/>
      <c r="C244" s="39"/>
    </row>
    <row r="245" spans="1:3" s="86" customFormat="1" ht="13.5" customHeight="1">
      <c r="A245" s="39"/>
      <c r="B245" s="39"/>
      <c r="C245" s="39"/>
    </row>
    <row r="246" spans="1:3" s="86" customFormat="1" ht="13.5" customHeight="1">
      <c r="A246" s="39"/>
      <c r="B246" s="39"/>
      <c r="C246" s="39"/>
    </row>
    <row r="247" spans="1:3" s="86" customFormat="1" ht="13.5" customHeight="1">
      <c r="A247" s="39"/>
      <c r="B247" s="39"/>
      <c r="C247" s="39"/>
    </row>
    <row r="248" spans="1:3" s="86" customFormat="1" ht="13.5" customHeight="1">
      <c r="A248" s="39"/>
      <c r="B248" s="39"/>
      <c r="C248" s="39"/>
    </row>
    <row r="249" spans="1:3" s="86" customFormat="1" ht="13.5" customHeight="1">
      <c r="A249" s="39"/>
      <c r="B249" s="39"/>
      <c r="C249" s="39"/>
    </row>
    <row r="250" spans="1:3" s="86" customFormat="1" ht="13.5" customHeight="1">
      <c r="A250" s="39"/>
      <c r="B250" s="39"/>
      <c r="C250" s="39"/>
    </row>
    <row r="251" spans="1:3" s="86" customFormat="1" ht="13.5" customHeight="1">
      <c r="A251" s="39"/>
      <c r="B251" s="39"/>
      <c r="C251" s="39"/>
    </row>
    <row r="252" spans="1:3" s="86" customFormat="1" ht="13.5" customHeight="1">
      <c r="A252" s="39"/>
      <c r="B252" s="39"/>
      <c r="C252" s="39"/>
    </row>
    <row r="253" spans="1:3" s="86" customFormat="1" ht="13.5" customHeight="1">
      <c r="A253" s="39"/>
      <c r="B253" s="39"/>
      <c r="C253" s="39"/>
    </row>
    <row r="254" spans="1:3" s="86" customFormat="1" ht="13.5" customHeight="1">
      <c r="A254" s="39"/>
      <c r="B254" s="39"/>
      <c r="C254" s="39"/>
    </row>
    <row r="255" spans="1:3" s="86" customFormat="1" ht="13.5" customHeight="1">
      <c r="A255" s="39"/>
      <c r="B255" s="39"/>
      <c r="C255" s="39"/>
    </row>
    <row r="256" spans="1:3" s="86" customFormat="1" ht="13.5" customHeight="1">
      <c r="A256" s="39"/>
      <c r="B256" s="39"/>
      <c r="C256" s="39"/>
    </row>
    <row r="257" spans="1:3" s="86" customFormat="1" ht="13.5" customHeight="1">
      <c r="A257" s="39"/>
      <c r="B257" s="39"/>
      <c r="C257" s="39"/>
    </row>
    <row r="258" spans="1:3" s="86" customFormat="1" ht="13.5" customHeight="1">
      <c r="A258" s="39"/>
      <c r="B258" s="39"/>
      <c r="C258" s="39"/>
    </row>
    <row r="259" spans="1:3" s="86" customFormat="1" ht="13.5" customHeight="1">
      <c r="A259" s="39"/>
      <c r="B259" s="39"/>
      <c r="C259" s="39"/>
    </row>
    <row r="260" spans="1:3" s="86" customFormat="1" ht="13.5" customHeight="1">
      <c r="A260" s="39"/>
      <c r="B260" s="39"/>
      <c r="C260" s="39"/>
    </row>
    <row r="261" spans="1:3" s="86" customFormat="1" ht="13.5" customHeight="1">
      <c r="A261" s="39"/>
      <c r="B261" s="39"/>
      <c r="C261" s="39"/>
    </row>
    <row r="262" spans="1:3" s="86" customFormat="1" ht="13.5" customHeight="1">
      <c r="A262" s="39"/>
      <c r="B262" s="39"/>
      <c r="C262" s="39"/>
    </row>
    <row r="263" spans="1:3" s="86" customFormat="1" ht="13.5" customHeight="1">
      <c r="A263" s="39"/>
      <c r="B263" s="39"/>
      <c r="C263" s="39"/>
    </row>
    <row r="264" spans="1:3" s="86" customFormat="1" ht="13.5" customHeight="1">
      <c r="A264" s="39"/>
      <c r="B264" s="39"/>
      <c r="C264" s="39"/>
    </row>
    <row r="265" spans="1:3" s="86" customFormat="1" ht="13.5" customHeight="1">
      <c r="A265" s="39"/>
      <c r="B265" s="39"/>
      <c r="C265" s="39"/>
    </row>
    <row r="266" spans="1:3" s="86" customFormat="1" ht="13.5" customHeight="1">
      <c r="A266" s="39"/>
      <c r="B266" s="39"/>
      <c r="C266" s="39"/>
    </row>
    <row r="267" spans="1:3" s="86" customFormat="1" ht="13.5" customHeight="1">
      <c r="A267" s="39"/>
      <c r="B267" s="39"/>
      <c r="C267" s="39"/>
    </row>
    <row r="268" spans="1:3" s="86" customFormat="1" ht="13.5" customHeight="1">
      <c r="A268" s="39"/>
      <c r="B268" s="39"/>
      <c r="C268" s="39"/>
    </row>
    <row r="269" spans="1:3" s="86" customFormat="1" ht="13.5" customHeight="1">
      <c r="A269" s="39"/>
      <c r="B269" s="39"/>
      <c r="C269" s="39"/>
    </row>
    <row r="270" spans="1:3" s="86" customFormat="1" ht="13.5" customHeight="1">
      <c r="A270" s="39"/>
      <c r="B270" s="39"/>
      <c r="C270" s="39"/>
    </row>
    <row r="271" spans="1:3" s="86" customFormat="1" ht="13.5" customHeight="1">
      <c r="A271" s="39"/>
      <c r="B271" s="39"/>
      <c r="C271" s="39"/>
    </row>
    <row r="272" spans="1:3" s="86" customFormat="1" ht="13.5" customHeight="1">
      <c r="A272" s="39"/>
      <c r="B272" s="39"/>
      <c r="C272" s="39"/>
    </row>
    <row r="273" spans="1:3" s="86" customFormat="1" ht="13.5" customHeight="1">
      <c r="A273" s="39"/>
      <c r="B273" s="39"/>
      <c r="C273" s="39"/>
    </row>
    <row r="274" spans="1:3" s="86" customFormat="1" ht="13.5" customHeight="1">
      <c r="A274" s="39"/>
      <c r="B274" s="39"/>
      <c r="C274" s="39"/>
    </row>
    <row r="275" spans="1:3" s="86" customFormat="1" ht="13.5" customHeight="1">
      <c r="A275" s="39"/>
      <c r="B275" s="39"/>
      <c r="C275" s="39"/>
    </row>
    <row r="276" spans="1:3" s="86" customFormat="1" ht="13.5" customHeight="1">
      <c r="A276" s="39"/>
      <c r="B276" s="39"/>
      <c r="C276" s="39"/>
    </row>
    <row r="277" spans="1:3" s="86" customFormat="1" ht="13.5" customHeight="1">
      <c r="A277" s="39"/>
      <c r="B277" s="39"/>
      <c r="C277" s="39"/>
    </row>
    <row r="278" spans="1:3" s="86" customFormat="1" ht="13.5" customHeight="1">
      <c r="A278" s="39"/>
      <c r="B278" s="39"/>
      <c r="C278" s="39"/>
    </row>
    <row r="279" spans="1:3" s="86" customFormat="1" ht="13.5" customHeight="1">
      <c r="A279" s="39"/>
      <c r="B279" s="39"/>
      <c r="C279" s="39"/>
    </row>
    <row r="280" spans="1:3" s="86" customFormat="1" ht="13.5" customHeight="1">
      <c r="A280" s="39"/>
      <c r="B280" s="39"/>
      <c r="C280" s="39"/>
    </row>
    <row r="281" spans="1:3" s="86" customFormat="1" ht="13.5" customHeight="1">
      <c r="A281" s="39"/>
      <c r="B281" s="39"/>
      <c r="C281" s="39"/>
    </row>
    <row r="282" spans="1:3" s="86" customFormat="1" ht="13.5" customHeight="1">
      <c r="A282" s="39"/>
      <c r="B282" s="39"/>
      <c r="C282" s="39"/>
    </row>
    <row r="283" spans="1:3" s="86" customFormat="1" ht="13.5" customHeight="1">
      <c r="A283" s="39"/>
      <c r="B283" s="39"/>
      <c r="C283" s="39"/>
    </row>
    <row r="284" spans="1:3" s="86" customFormat="1" ht="13.5" customHeight="1">
      <c r="A284" s="39"/>
      <c r="B284" s="39"/>
      <c r="C284" s="39"/>
    </row>
    <row r="285" spans="1:3" s="86" customFormat="1" ht="13.5" customHeight="1">
      <c r="A285" s="39"/>
      <c r="B285" s="39"/>
      <c r="C285" s="39"/>
    </row>
    <row r="286" spans="1:3" s="86" customFormat="1" ht="13.5" customHeight="1">
      <c r="A286" s="39"/>
      <c r="B286" s="39"/>
      <c r="C286" s="39"/>
    </row>
    <row r="287" spans="1:3" s="86" customFormat="1" ht="13.5" customHeight="1">
      <c r="A287" s="39"/>
      <c r="B287" s="39"/>
      <c r="C287" s="39"/>
    </row>
    <row r="288" spans="1:3" s="86" customFormat="1" ht="13.5" customHeight="1">
      <c r="A288" s="39"/>
      <c r="B288" s="39"/>
      <c r="C288" s="39"/>
    </row>
    <row r="289" spans="1:8" s="86" customFormat="1" ht="13.5" customHeight="1">
      <c r="A289" s="39"/>
      <c r="B289" s="39"/>
      <c r="C289" s="39"/>
    </row>
    <row r="290" spans="1:8" s="86" customFormat="1" ht="13.5" customHeight="1">
      <c r="A290" s="39"/>
      <c r="B290" s="39"/>
      <c r="C290" s="39"/>
    </row>
    <row r="291" spans="1:8" s="86" customFormat="1" ht="13.5" customHeight="1">
      <c r="A291" s="39"/>
      <c r="B291" s="39"/>
      <c r="C291" s="39"/>
    </row>
    <row r="292" spans="1:8" s="86" customFormat="1" ht="13.5" customHeight="1">
      <c r="A292" s="40"/>
      <c r="B292" s="40"/>
      <c r="C292" s="40"/>
    </row>
    <row r="293" spans="1:8" ht="13.5" customHeight="1">
      <c r="A293" s="82"/>
      <c r="B293" s="82"/>
      <c r="C293" s="82"/>
      <c r="D293" s="83"/>
      <c r="E293" s="84"/>
      <c r="F293" s="84"/>
      <c r="G293" s="84"/>
      <c r="H293" s="84"/>
    </row>
    <row r="294" spans="1:8" ht="13.5" customHeight="1">
      <c r="A294" s="82"/>
      <c r="B294" s="82"/>
      <c r="C294" s="82"/>
    </row>
    <row r="295" spans="1:8">
      <c r="A295" s="85"/>
      <c r="B295" s="85"/>
      <c r="C295" s="85"/>
    </row>
    <row r="296" spans="1:8">
      <c r="A296" s="82"/>
      <c r="B296" s="82"/>
      <c r="C296" s="82"/>
    </row>
    <row r="297" spans="1:8">
      <c r="A297" s="82"/>
      <c r="B297" s="82"/>
      <c r="C297" s="82"/>
    </row>
    <row r="298" spans="1:8">
      <c r="A298" s="82"/>
      <c r="B298" s="82"/>
      <c r="C298" s="82"/>
    </row>
    <row r="299" spans="1:8">
      <c r="A299" s="82"/>
      <c r="B299" s="82"/>
      <c r="C299" s="82"/>
    </row>
    <row r="300" spans="1:8">
      <c r="A300" s="82"/>
      <c r="B300" s="82"/>
      <c r="C300" s="82"/>
    </row>
    <row r="301" spans="1:8">
      <c r="A301" s="82"/>
      <c r="B301" s="82"/>
      <c r="C301" s="82"/>
    </row>
    <row r="302" spans="1:8">
      <c r="A302" s="82"/>
      <c r="B302" s="82"/>
      <c r="C302" s="82"/>
    </row>
    <row r="306" spans="1:3">
      <c r="A306" s="88"/>
      <c r="B306" s="88"/>
      <c r="C306" s="88"/>
    </row>
    <row r="307" spans="1:3">
      <c r="A307" s="88"/>
      <c r="B307" s="88"/>
      <c r="C307" s="88"/>
    </row>
    <row r="308" spans="1:3">
      <c r="A308" s="88"/>
      <c r="B308" s="88"/>
      <c r="C308" s="88"/>
    </row>
    <row r="309" spans="1:3">
      <c r="A309" s="88"/>
      <c r="B309" s="88"/>
      <c r="C309" s="88"/>
    </row>
    <row r="310" spans="1:3">
      <c r="A310" s="88"/>
      <c r="B310" s="88"/>
      <c r="C310" s="88"/>
    </row>
    <row r="311" spans="1:3">
      <c r="A311" s="88"/>
      <c r="B311" s="88"/>
      <c r="C311" s="88"/>
    </row>
    <row r="312" spans="1:3">
      <c r="A312" s="88"/>
      <c r="B312" s="88"/>
      <c r="C312" s="88"/>
    </row>
    <row r="313" spans="1:3">
      <c r="A313" s="88"/>
      <c r="B313" s="88"/>
      <c r="C313" s="88"/>
    </row>
    <row r="314" spans="1:3">
      <c r="A314" s="88"/>
      <c r="B314" s="88"/>
      <c r="C314" s="88"/>
    </row>
    <row r="315" spans="1:3">
      <c r="A315" s="88"/>
      <c r="B315" s="88"/>
      <c r="C315" s="88"/>
    </row>
    <row r="316" spans="1:3">
      <c r="A316" s="88"/>
      <c r="B316" s="88"/>
      <c r="C316" s="88"/>
    </row>
    <row r="317" spans="1:3">
      <c r="A317" s="88"/>
      <c r="B317" s="88"/>
      <c r="C317" s="88"/>
    </row>
    <row r="318" spans="1:3">
      <c r="A318" s="88"/>
      <c r="B318" s="88"/>
      <c r="C318" s="88"/>
    </row>
    <row r="319" spans="1:3">
      <c r="A319" s="88"/>
      <c r="B319" s="88"/>
      <c r="C319" s="88"/>
    </row>
    <row r="320" spans="1:3">
      <c r="A320" s="88"/>
      <c r="B320" s="88"/>
      <c r="C320" s="88"/>
    </row>
    <row r="321" spans="1:3">
      <c r="A321" s="88"/>
      <c r="B321" s="88"/>
      <c r="C321" s="88"/>
    </row>
    <row r="322" spans="1:3">
      <c r="A322" s="88"/>
      <c r="B322" s="88"/>
      <c r="C322" s="88"/>
    </row>
    <row r="323" spans="1:3">
      <c r="A323" s="88"/>
      <c r="B323" s="88"/>
      <c r="C323" s="88"/>
    </row>
    <row r="324" spans="1:3">
      <c r="A324" s="88"/>
      <c r="B324" s="88"/>
      <c r="C324" s="88"/>
    </row>
    <row r="325" spans="1:3">
      <c r="A325" s="88"/>
      <c r="B325" s="88"/>
      <c r="C325" s="88"/>
    </row>
    <row r="326" spans="1:3">
      <c r="A326" s="88"/>
      <c r="B326" s="88"/>
      <c r="C326" s="88"/>
    </row>
    <row r="327" spans="1:3">
      <c r="A327" s="88"/>
      <c r="B327" s="88"/>
      <c r="C327" s="88"/>
    </row>
    <row r="328" spans="1:3">
      <c r="A328" s="88"/>
      <c r="B328" s="88"/>
      <c r="C328" s="88"/>
    </row>
    <row r="329" spans="1:3">
      <c r="A329" s="88"/>
      <c r="B329" s="88"/>
      <c r="C329" s="88"/>
    </row>
    <row r="330" spans="1:3">
      <c r="A330" s="88"/>
      <c r="B330" s="88"/>
      <c r="C330" s="88"/>
    </row>
    <row r="331" spans="1:3">
      <c r="A331" s="88"/>
      <c r="B331" s="88"/>
      <c r="C331" s="88"/>
    </row>
    <row r="332" spans="1:3">
      <c r="A332" s="88"/>
      <c r="B332" s="88"/>
      <c r="C332" s="88"/>
    </row>
    <row r="333" spans="1:3">
      <c r="A333" s="88"/>
      <c r="B333" s="88"/>
      <c r="C333" s="88"/>
    </row>
    <row r="334" spans="1:3">
      <c r="A334" s="88"/>
      <c r="B334" s="88"/>
      <c r="C334" s="88"/>
    </row>
    <row r="335" spans="1:3">
      <c r="A335" s="88"/>
      <c r="B335" s="88"/>
      <c r="C335" s="88"/>
    </row>
    <row r="336" spans="1:3">
      <c r="A336" s="88"/>
      <c r="B336" s="88"/>
      <c r="C336" s="88"/>
    </row>
    <row r="337" spans="1:3">
      <c r="A337" s="88"/>
      <c r="B337" s="88"/>
      <c r="C337" s="88"/>
    </row>
    <row r="338" spans="1:3">
      <c r="A338" s="88"/>
      <c r="B338" s="88"/>
      <c r="C338" s="88"/>
    </row>
    <row r="339" spans="1:3">
      <c r="A339" s="88"/>
      <c r="B339" s="88"/>
      <c r="C339" s="88"/>
    </row>
    <row r="340" spans="1:3">
      <c r="A340" s="88"/>
      <c r="B340" s="88"/>
      <c r="C340" s="88"/>
    </row>
    <row r="341" spans="1:3">
      <c r="A341" s="88"/>
      <c r="B341" s="88"/>
      <c r="C341" s="88"/>
    </row>
    <row r="342" spans="1:3">
      <c r="A342" s="88"/>
      <c r="B342" s="88"/>
      <c r="C342" s="88"/>
    </row>
    <row r="343" spans="1:3">
      <c r="A343" s="88"/>
      <c r="B343" s="88"/>
      <c r="C343" s="88"/>
    </row>
    <row r="344" spans="1:3">
      <c r="A344" s="88"/>
      <c r="B344" s="88"/>
      <c r="C344" s="88"/>
    </row>
    <row r="345" spans="1:3">
      <c r="A345" s="88"/>
      <c r="B345" s="88"/>
      <c r="C345" s="88"/>
    </row>
    <row r="346" spans="1:3">
      <c r="A346" s="88"/>
      <c r="B346" s="88"/>
      <c r="C346" s="88"/>
    </row>
    <row r="347" spans="1:3">
      <c r="A347" s="88"/>
      <c r="B347" s="88"/>
      <c r="C347" s="88"/>
    </row>
    <row r="348" spans="1:3">
      <c r="A348" s="88"/>
      <c r="B348" s="88"/>
      <c r="C348" s="88"/>
    </row>
    <row r="349" spans="1:3">
      <c r="A349" s="88"/>
      <c r="B349" s="88"/>
      <c r="C349" s="88"/>
    </row>
    <row r="350" spans="1:3">
      <c r="A350" s="88"/>
      <c r="B350" s="88"/>
      <c r="C350" s="88"/>
    </row>
    <row r="351" spans="1:3">
      <c r="A351" s="88"/>
      <c r="B351" s="88"/>
      <c r="C351" s="88"/>
    </row>
    <row r="352" spans="1:3">
      <c r="A352" s="88"/>
      <c r="B352" s="88"/>
      <c r="C352" s="88"/>
    </row>
    <row r="353" spans="1:3">
      <c r="A353" s="88"/>
      <c r="B353" s="88"/>
      <c r="C353" s="88"/>
    </row>
    <row r="354" spans="1:3">
      <c r="A354" s="88"/>
      <c r="B354" s="88"/>
      <c r="C354" s="88"/>
    </row>
    <row r="355" spans="1:3">
      <c r="A355" s="88"/>
      <c r="B355" s="88"/>
      <c r="C355" s="88"/>
    </row>
    <row r="356" spans="1:3">
      <c r="A356" s="88"/>
      <c r="B356" s="88"/>
      <c r="C356" s="88"/>
    </row>
    <row r="357" spans="1:3">
      <c r="A357" s="88"/>
      <c r="B357" s="88"/>
      <c r="C357" s="88"/>
    </row>
    <row r="358" spans="1:3">
      <c r="A358" s="88"/>
      <c r="B358" s="88"/>
      <c r="C358" s="88"/>
    </row>
    <row r="359" spans="1:3">
      <c r="A359" s="88"/>
      <c r="B359" s="88"/>
      <c r="C359" s="88"/>
    </row>
    <row r="360" spans="1:3">
      <c r="A360" s="88"/>
      <c r="B360" s="88"/>
      <c r="C360" s="88"/>
    </row>
    <row r="361" spans="1:3">
      <c r="A361" s="88"/>
      <c r="B361" s="88"/>
      <c r="C361" s="88"/>
    </row>
    <row r="362" spans="1:3">
      <c r="A362" s="88"/>
      <c r="B362" s="88"/>
      <c r="C362" s="88"/>
    </row>
    <row r="363" spans="1:3">
      <c r="A363" s="88"/>
      <c r="B363" s="88"/>
      <c r="C363" s="88"/>
    </row>
    <row r="364" spans="1:3">
      <c r="A364" s="88"/>
      <c r="B364" s="88"/>
      <c r="C364" s="88"/>
    </row>
    <row r="365" spans="1:3">
      <c r="A365" s="88"/>
      <c r="B365" s="88"/>
      <c r="C365" s="88"/>
    </row>
    <row r="366" spans="1:3">
      <c r="A366" s="88"/>
      <c r="B366" s="88"/>
      <c r="C366" s="88"/>
    </row>
    <row r="367" spans="1:3">
      <c r="A367" s="88"/>
      <c r="B367" s="88"/>
      <c r="C367" s="88"/>
    </row>
    <row r="368" spans="1:3">
      <c r="A368" s="88"/>
      <c r="B368" s="88"/>
      <c r="C368" s="88"/>
    </row>
    <row r="369" spans="1:3">
      <c r="A369" s="88"/>
      <c r="B369" s="88"/>
      <c r="C369" s="88"/>
    </row>
    <row r="370" spans="1:3">
      <c r="A370" s="88"/>
      <c r="B370" s="88"/>
      <c r="C370" s="88"/>
    </row>
    <row r="371" spans="1:3">
      <c r="A371" s="88"/>
      <c r="B371" s="88"/>
      <c r="C371" s="88"/>
    </row>
    <row r="372" spans="1:3">
      <c r="A372" s="88"/>
      <c r="B372" s="88"/>
      <c r="C372" s="88"/>
    </row>
    <row r="373" spans="1:3">
      <c r="A373" s="88"/>
      <c r="B373" s="88"/>
      <c r="C373" s="88"/>
    </row>
    <row r="374" spans="1:3">
      <c r="A374" s="88"/>
      <c r="B374" s="88"/>
      <c r="C374" s="88"/>
    </row>
    <row r="375" spans="1:3">
      <c r="A375" s="88"/>
      <c r="B375" s="88"/>
      <c r="C375" s="88"/>
    </row>
    <row r="376" spans="1:3">
      <c r="A376" s="88"/>
      <c r="B376" s="88"/>
      <c r="C376" s="88"/>
    </row>
    <row r="377" spans="1:3">
      <c r="A377" s="88"/>
      <c r="B377" s="88"/>
      <c r="C377" s="88"/>
    </row>
    <row r="378" spans="1:3">
      <c r="A378" s="88"/>
      <c r="B378" s="88"/>
      <c r="C378" s="88"/>
    </row>
    <row r="379" spans="1:3">
      <c r="A379" s="88"/>
      <c r="B379" s="88"/>
      <c r="C379" s="88"/>
    </row>
    <row r="380" spans="1:3">
      <c r="A380" s="88"/>
      <c r="B380" s="88"/>
      <c r="C380" s="88"/>
    </row>
    <row r="381" spans="1:3">
      <c r="A381" s="88"/>
      <c r="B381" s="88"/>
      <c r="C381" s="88"/>
    </row>
    <row r="382" spans="1:3">
      <c r="A382" s="88"/>
      <c r="B382" s="88"/>
      <c r="C382" s="88"/>
    </row>
    <row r="383" spans="1:3">
      <c r="A383" s="88"/>
      <c r="B383" s="88"/>
      <c r="C383" s="88"/>
    </row>
    <row r="384" spans="1:3">
      <c r="A384" s="88"/>
      <c r="B384" s="88"/>
      <c r="C384" s="88"/>
    </row>
    <row r="385" spans="1:3">
      <c r="A385" s="88"/>
      <c r="B385" s="88"/>
      <c r="C385" s="88"/>
    </row>
    <row r="386" spans="1:3">
      <c r="A386" s="88"/>
      <c r="B386" s="88"/>
      <c r="C386" s="88"/>
    </row>
    <row r="387" spans="1:3">
      <c r="A387" s="88"/>
      <c r="B387" s="88"/>
      <c r="C387" s="88"/>
    </row>
    <row r="388" spans="1:3">
      <c r="A388" s="88"/>
      <c r="B388" s="88"/>
      <c r="C388" s="88"/>
    </row>
    <row r="389" spans="1:3">
      <c r="A389" s="88"/>
      <c r="B389" s="88"/>
      <c r="C389" s="88"/>
    </row>
    <row r="390" spans="1:3">
      <c r="A390" s="88"/>
      <c r="B390" s="88"/>
      <c r="C390" s="88"/>
    </row>
    <row r="391" spans="1:3">
      <c r="A391" s="88"/>
      <c r="B391" s="88"/>
      <c r="C391" s="88"/>
    </row>
    <row r="392" spans="1:3">
      <c r="A392" s="88"/>
      <c r="B392" s="88"/>
      <c r="C392" s="88"/>
    </row>
    <row r="393" spans="1:3">
      <c r="A393" s="88"/>
      <c r="B393" s="88"/>
      <c r="C393" s="88"/>
    </row>
    <row r="394" spans="1:3">
      <c r="A394" s="88"/>
      <c r="B394" s="88"/>
      <c r="C394" s="88"/>
    </row>
    <row r="395" spans="1:3">
      <c r="A395" s="88"/>
      <c r="B395" s="88"/>
      <c r="C395" s="88"/>
    </row>
    <row r="396" spans="1:3">
      <c r="A396" s="88"/>
      <c r="B396" s="88"/>
      <c r="C396" s="88"/>
    </row>
    <row r="397" spans="1:3">
      <c r="A397" s="88"/>
      <c r="B397" s="88"/>
      <c r="C397" s="88"/>
    </row>
    <row r="398" spans="1:3">
      <c r="A398" s="88"/>
      <c r="B398" s="88"/>
      <c r="C398" s="88"/>
    </row>
    <row r="399" spans="1:3">
      <c r="A399" s="88"/>
      <c r="B399" s="88"/>
      <c r="C399" s="88"/>
    </row>
    <row r="400" spans="1:3">
      <c r="A400" s="88"/>
      <c r="B400" s="88"/>
      <c r="C400" s="88"/>
    </row>
    <row r="401" spans="1:3">
      <c r="A401" s="88"/>
      <c r="B401" s="88"/>
      <c r="C401" s="88"/>
    </row>
    <row r="402" spans="1:3">
      <c r="A402" s="88"/>
      <c r="B402" s="88"/>
      <c r="C402" s="88"/>
    </row>
    <row r="403" spans="1:3">
      <c r="A403" s="88"/>
      <c r="B403" s="88"/>
      <c r="C403" s="88"/>
    </row>
    <row r="404" spans="1:3">
      <c r="A404" s="88"/>
      <c r="B404" s="88"/>
      <c r="C404" s="88"/>
    </row>
    <row r="405" spans="1:3">
      <c r="A405" s="88"/>
      <c r="B405" s="88"/>
      <c r="C405" s="88"/>
    </row>
    <row r="406" spans="1:3">
      <c r="A406" s="88"/>
      <c r="B406" s="88"/>
      <c r="C406" s="88"/>
    </row>
    <row r="407" spans="1:3">
      <c r="A407" s="88"/>
      <c r="B407" s="88"/>
      <c r="C407" s="88"/>
    </row>
    <row r="408" spans="1:3">
      <c r="A408" s="88"/>
      <c r="B408" s="88"/>
      <c r="C408" s="88"/>
    </row>
    <row r="409" spans="1:3">
      <c r="A409" s="88"/>
      <c r="B409" s="88"/>
      <c r="C409" s="88"/>
    </row>
    <row r="410" spans="1:3">
      <c r="A410" s="88"/>
      <c r="B410" s="88"/>
      <c r="C410" s="88"/>
    </row>
    <row r="411" spans="1:3">
      <c r="A411" s="88"/>
      <c r="B411" s="88"/>
      <c r="C411" s="88"/>
    </row>
    <row r="412" spans="1:3">
      <c r="A412" s="88"/>
      <c r="B412" s="88"/>
      <c r="C412" s="88"/>
    </row>
    <row r="413" spans="1:3">
      <c r="A413" s="88"/>
      <c r="B413" s="88"/>
      <c r="C413" s="88"/>
    </row>
    <row r="414" spans="1:3">
      <c r="A414" s="88"/>
      <c r="B414" s="88"/>
      <c r="C414" s="88"/>
    </row>
    <row r="415" spans="1:3">
      <c r="A415" s="88"/>
      <c r="B415" s="88"/>
      <c r="C415" s="88"/>
    </row>
    <row r="416" spans="1:3">
      <c r="A416" s="88"/>
      <c r="B416" s="88"/>
      <c r="C416" s="88"/>
    </row>
    <row r="417" spans="1:3">
      <c r="A417" s="88"/>
      <c r="B417" s="88"/>
      <c r="C417" s="88"/>
    </row>
    <row r="418" spans="1:3">
      <c r="A418" s="88"/>
      <c r="B418" s="88"/>
      <c r="C418" s="88"/>
    </row>
    <row r="419" spans="1:3">
      <c r="A419" s="88"/>
      <c r="B419" s="88"/>
      <c r="C419" s="88"/>
    </row>
    <row r="420" spans="1:3">
      <c r="A420" s="88"/>
      <c r="B420" s="88"/>
      <c r="C420" s="88"/>
    </row>
    <row r="421" spans="1:3">
      <c r="A421" s="88"/>
      <c r="B421" s="88"/>
      <c r="C421" s="88"/>
    </row>
    <row r="422" spans="1:3">
      <c r="A422" s="88"/>
      <c r="B422" s="88"/>
      <c r="C422" s="88"/>
    </row>
    <row r="423" spans="1:3">
      <c r="A423" s="88"/>
      <c r="B423" s="88"/>
      <c r="C423" s="88"/>
    </row>
    <row r="424" spans="1:3">
      <c r="A424" s="88"/>
      <c r="B424" s="88"/>
      <c r="C424" s="88"/>
    </row>
    <row r="425" spans="1:3">
      <c r="A425" s="88"/>
      <c r="B425" s="88"/>
      <c r="C425" s="88"/>
    </row>
    <row r="426" spans="1:3">
      <c r="A426" s="88"/>
      <c r="B426" s="88"/>
      <c r="C426" s="88"/>
    </row>
    <row r="427" spans="1:3">
      <c r="A427" s="88"/>
      <c r="B427" s="88"/>
      <c r="C427" s="88"/>
    </row>
    <row r="428" spans="1:3">
      <c r="A428" s="88"/>
      <c r="B428" s="88"/>
      <c r="C428" s="88"/>
    </row>
    <row r="429" spans="1:3">
      <c r="A429" s="88"/>
      <c r="B429" s="88"/>
      <c r="C429" s="88"/>
    </row>
    <row r="430" spans="1:3">
      <c r="A430" s="88"/>
      <c r="B430" s="88"/>
      <c r="C430" s="88"/>
    </row>
    <row r="431" spans="1:3">
      <c r="A431" s="88"/>
      <c r="B431" s="88"/>
      <c r="C431" s="88"/>
    </row>
    <row r="432" spans="1:3">
      <c r="A432" s="88"/>
      <c r="B432" s="88"/>
      <c r="C432" s="88"/>
    </row>
    <row r="433" spans="1:3">
      <c r="A433" s="88"/>
      <c r="B433" s="88"/>
      <c r="C433" s="88"/>
    </row>
    <row r="434" spans="1:3">
      <c r="A434" s="88"/>
      <c r="B434" s="88"/>
      <c r="C434" s="88"/>
    </row>
    <row r="435" spans="1:3">
      <c r="A435" s="88"/>
      <c r="B435" s="88"/>
      <c r="C435" s="88"/>
    </row>
    <row r="436" spans="1:3">
      <c r="A436" s="88"/>
      <c r="B436" s="88"/>
      <c r="C436" s="88"/>
    </row>
    <row r="437" spans="1:3">
      <c r="A437" s="88"/>
      <c r="B437" s="88"/>
      <c r="C437" s="88"/>
    </row>
    <row r="438" spans="1:3">
      <c r="A438" s="88"/>
      <c r="B438" s="88"/>
      <c r="C438" s="88"/>
    </row>
    <row r="439" spans="1:3">
      <c r="A439" s="88"/>
      <c r="B439" s="88"/>
      <c r="C439" s="88"/>
    </row>
    <row r="440" spans="1:3">
      <c r="A440" s="88"/>
      <c r="B440" s="88"/>
      <c r="C440" s="88"/>
    </row>
    <row r="441" spans="1:3">
      <c r="A441" s="88"/>
      <c r="B441" s="88"/>
      <c r="C441" s="88"/>
    </row>
    <row r="442" spans="1:3">
      <c r="A442" s="88"/>
      <c r="B442" s="88"/>
      <c r="C442" s="88"/>
    </row>
    <row r="443" spans="1:3">
      <c r="A443" s="88"/>
      <c r="B443" s="88"/>
      <c r="C443" s="88"/>
    </row>
    <row r="444" spans="1:3">
      <c r="A444" s="88"/>
      <c r="B444" s="88"/>
      <c r="C444" s="88"/>
    </row>
    <row r="445" spans="1:3">
      <c r="A445" s="88"/>
      <c r="B445" s="88"/>
      <c r="C445" s="88"/>
    </row>
    <row r="446" spans="1:3">
      <c r="A446" s="88"/>
      <c r="B446" s="88"/>
      <c r="C446" s="88"/>
    </row>
    <row r="447" spans="1:3">
      <c r="A447" s="88"/>
      <c r="B447" s="88"/>
      <c r="C447" s="88"/>
    </row>
    <row r="448" spans="1:3">
      <c r="A448" s="88"/>
      <c r="B448" s="88"/>
      <c r="C448" s="88"/>
    </row>
    <row r="449" spans="1:3">
      <c r="A449" s="88"/>
      <c r="B449" s="88"/>
      <c r="C449" s="88"/>
    </row>
    <row r="450" spans="1:3">
      <c r="A450" s="88"/>
      <c r="B450" s="88"/>
      <c r="C450" s="88"/>
    </row>
    <row r="451" spans="1:3">
      <c r="A451" s="88"/>
      <c r="B451" s="88"/>
      <c r="C451" s="88"/>
    </row>
    <row r="452" spans="1:3">
      <c r="A452" s="88"/>
      <c r="B452" s="88"/>
      <c r="C452" s="88"/>
    </row>
    <row r="453" spans="1:3">
      <c r="A453" s="88"/>
      <c r="B453" s="88"/>
      <c r="C453" s="88"/>
    </row>
    <row r="454" spans="1:3">
      <c r="A454" s="88"/>
      <c r="B454" s="88"/>
      <c r="C454" s="88"/>
    </row>
    <row r="455" spans="1:3">
      <c r="A455" s="88"/>
      <c r="B455" s="88"/>
      <c r="C455" s="88"/>
    </row>
    <row r="456" spans="1:3">
      <c r="A456" s="88"/>
      <c r="B456" s="88"/>
      <c r="C456" s="88"/>
    </row>
    <row r="457" spans="1:3">
      <c r="A457" s="88"/>
      <c r="B457" s="88"/>
      <c r="C457" s="88"/>
    </row>
    <row r="458" spans="1:3">
      <c r="A458" s="88"/>
      <c r="B458" s="88"/>
      <c r="C458" s="88"/>
    </row>
    <row r="459" spans="1:3">
      <c r="A459" s="88"/>
      <c r="B459" s="88"/>
      <c r="C459" s="88"/>
    </row>
    <row r="460" spans="1:3">
      <c r="A460" s="88"/>
      <c r="B460" s="88"/>
      <c r="C460" s="88"/>
    </row>
    <row r="461" spans="1:3">
      <c r="A461" s="88"/>
      <c r="B461" s="88"/>
      <c r="C461" s="88"/>
    </row>
    <row r="462" spans="1:3">
      <c r="A462" s="88"/>
      <c r="B462" s="88"/>
      <c r="C462" s="88"/>
    </row>
    <row r="463" spans="1:3">
      <c r="A463" s="88"/>
      <c r="B463" s="88"/>
      <c r="C463" s="88"/>
    </row>
    <row r="464" spans="1:3">
      <c r="A464" s="88"/>
    </row>
    <row r="465" spans="1:1">
      <c r="A465" s="88"/>
    </row>
    <row r="466" spans="1:1">
      <c r="A466" s="88"/>
    </row>
    <row r="467" spans="1:1">
      <c r="A467" s="88"/>
    </row>
    <row r="468" spans="1:1">
      <c r="A468" s="88"/>
    </row>
    <row r="469" spans="1:1">
      <c r="A469" s="88"/>
    </row>
    <row r="470" spans="1:1">
      <c r="A470" s="88"/>
    </row>
    <row r="471" spans="1:1">
      <c r="A471" s="88"/>
    </row>
    <row r="472" spans="1:1">
      <c r="A472" s="88"/>
    </row>
    <row r="473" spans="1:1">
      <c r="A473" s="88"/>
    </row>
    <row r="474" spans="1:1">
      <c r="A474" s="88"/>
    </row>
    <row r="475" spans="1:1">
      <c r="A475" s="88"/>
    </row>
    <row r="476" spans="1:1">
      <c r="A476" s="88"/>
    </row>
    <row r="477" spans="1:1">
      <c r="A477" s="88"/>
    </row>
    <row r="478" spans="1:1">
      <c r="A478" s="88"/>
    </row>
    <row r="479" spans="1:1">
      <c r="A479" s="88"/>
    </row>
    <row r="480" spans="1:1">
      <c r="A480" s="88"/>
    </row>
    <row r="481" spans="1:1">
      <c r="A481" s="88"/>
    </row>
    <row r="482" spans="1:1">
      <c r="A482" s="88"/>
    </row>
    <row r="483" spans="1:1">
      <c r="A483" s="88"/>
    </row>
    <row r="484" spans="1:1">
      <c r="A484" s="88"/>
    </row>
    <row r="485" spans="1:1">
      <c r="A485" s="88"/>
    </row>
    <row r="486" spans="1:1">
      <c r="A486" s="88"/>
    </row>
    <row r="487" spans="1:1">
      <c r="A487" s="88"/>
    </row>
    <row r="488" spans="1:1">
      <c r="A488" s="88"/>
    </row>
    <row r="489" spans="1:1">
      <c r="A489" s="88"/>
    </row>
    <row r="490" spans="1:1">
      <c r="A490" s="88"/>
    </row>
    <row r="491" spans="1:1">
      <c r="A491" s="88"/>
    </row>
    <row r="492" spans="1:1">
      <c r="A492" s="88"/>
    </row>
    <row r="493" spans="1:1">
      <c r="A493" s="88"/>
    </row>
    <row r="494" spans="1:1">
      <c r="A494" s="88"/>
    </row>
    <row r="495" spans="1:1">
      <c r="A495" s="88"/>
    </row>
    <row r="496" spans="1:1">
      <c r="A496" s="88"/>
    </row>
    <row r="497" spans="1:1">
      <c r="A497" s="88"/>
    </row>
    <row r="498" spans="1:1">
      <c r="A498" s="88"/>
    </row>
    <row r="499" spans="1:1">
      <c r="A499" s="88"/>
    </row>
    <row r="500" spans="1:1">
      <c r="A500" s="88"/>
    </row>
    <row r="501" spans="1:1">
      <c r="A501" s="88"/>
    </row>
    <row r="502" spans="1:1">
      <c r="A502" s="88"/>
    </row>
    <row r="503" spans="1:1">
      <c r="A503" s="88"/>
    </row>
    <row r="504" spans="1:1">
      <c r="A504" s="88"/>
    </row>
    <row r="505" spans="1:1">
      <c r="A505" s="88"/>
    </row>
    <row r="506" spans="1:1">
      <c r="A506" s="88"/>
    </row>
    <row r="507" spans="1:1">
      <c r="A507" s="88"/>
    </row>
    <row r="508" spans="1:1">
      <c r="A508" s="88"/>
    </row>
    <row r="509" spans="1:1">
      <c r="A509" s="88"/>
    </row>
    <row r="510" spans="1:1">
      <c r="A510" s="88"/>
    </row>
    <row r="511" spans="1:1">
      <c r="A511" s="88"/>
    </row>
    <row r="512" spans="1:1">
      <c r="A512" s="88"/>
    </row>
    <row r="513" spans="1:1">
      <c r="A513" s="88"/>
    </row>
    <row r="514" spans="1:1">
      <c r="A514" s="88"/>
    </row>
    <row r="515" spans="1:1">
      <c r="A515" s="88"/>
    </row>
    <row r="516" spans="1:1">
      <c r="A516" s="88"/>
    </row>
    <row r="517" spans="1:1">
      <c r="A517" s="88"/>
    </row>
    <row r="518" spans="1:1">
      <c r="A518" s="88"/>
    </row>
    <row r="519" spans="1:1">
      <c r="A519" s="88"/>
    </row>
    <row r="520" spans="1:1">
      <c r="A520" s="88"/>
    </row>
    <row r="521" spans="1:1">
      <c r="A521" s="88"/>
    </row>
    <row r="522" spans="1:1">
      <c r="A522" s="88"/>
    </row>
    <row r="523" spans="1:1">
      <c r="A523" s="88"/>
    </row>
    <row r="524" spans="1:1">
      <c r="A524" s="88"/>
    </row>
    <row r="525" spans="1:1">
      <c r="A525" s="88"/>
    </row>
    <row r="526" spans="1:1">
      <c r="A526" s="88"/>
    </row>
    <row r="527" spans="1:1">
      <c r="A527" s="88"/>
    </row>
    <row r="528" spans="1:1">
      <c r="A528" s="88"/>
    </row>
    <row r="529" spans="1:1">
      <c r="A529" s="88"/>
    </row>
    <row r="530" spans="1:1">
      <c r="A530" s="88"/>
    </row>
    <row r="531" spans="1:1">
      <c r="A531" s="88"/>
    </row>
    <row r="532" spans="1:1">
      <c r="A532" s="88"/>
    </row>
    <row r="533" spans="1:1">
      <c r="A533" s="88"/>
    </row>
    <row r="534" spans="1:1">
      <c r="A534" s="88"/>
    </row>
    <row r="535" spans="1:1">
      <c r="A535" s="88"/>
    </row>
    <row r="536" spans="1:1">
      <c r="A536" s="88"/>
    </row>
    <row r="537" spans="1:1">
      <c r="A537" s="88"/>
    </row>
    <row r="538" spans="1:1">
      <c r="A538" s="88"/>
    </row>
    <row r="539" spans="1:1">
      <c r="A539" s="88"/>
    </row>
    <row r="540" spans="1:1">
      <c r="A540" s="88"/>
    </row>
    <row r="541" spans="1:1">
      <c r="A541" s="88"/>
    </row>
    <row r="542" spans="1:1">
      <c r="A542" s="88"/>
    </row>
    <row r="543" spans="1:1">
      <c r="A543" s="88"/>
    </row>
    <row r="544" spans="1:1">
      <c r="A544" s="88"/>
    </row>
    <row r="545" spans="1:1">
      <c r="A545" s="88"/>
    </row>
    <row r="546" spans="1:1">
      <c r="A546" s="88"/>
    </row>
    <row r="547" spans="1:1">
      <c r="A547" s="88"/>
    </row>
    <row r="548" spans="1:1">
      <c r="A548" s="88"/>
    </row>
  </sheetData>
  <sheetProtection algorithmName="SHA-512" hashValue="N0TBXKB9meGNVKx3p2/7s/tYGhwSfH5OQmmnOf/spMZV+hpz18RqsrMWovo56Ae/N9mHtB8PGFK6461kL6QVHA==" saltValue="KmirsR/GpFERA/sXdoMuPg==" spinCount="100000" sheet="1" objects="1" scenarios="1" selectLockedCells="1" selectUnlockedCells="1"/>
  <mergeCells count="1">
    <mergeCell ref="B4:D10"/>
  </mergeCells>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8B3E-5293-4DF3-A482-719B3820CF57}">
  <sheetPr>
    <tabColor theme="1"/>
  </sheetPr>
  <dimension ref="A1:L387"/>
  <sheetViews>
    <sheetView topLeftCell="A31" zoomScale="99" zoomScaleNormal="130" workbookViewId="0">
      <selection activeCell="D38" sqref="D38:D69"/>
    </sheetView>
  </sheetViews>
  <sheetFormatPr defaultRowHeight="13"/>
  <cols>
    <col min="1" max="1" width="22.08984375" customWidth="1"/>
    <col min="2" max="2" width="11" customWidth="1"/>
    <col min="3" max="3" width="21.7265625" customWidth="1"/>
    <col min="4" max="4" width="39.90625" customWidth="1"/>
  </cols>
  <sheetData>
    <row r="1" spans="1:12" ht="14">
      <c r="A1" s="31"/>
      <c r="B1" s="31"/>
      <c r="C1" s="56"/>
    </row>
    <row r="2" spans="1:12">
      <c r="A2" s="41"/>
      <c r="B2" s="41"/>
      <c r="C2" s="41"/>
    </row>
    <row r="3" spans="1:12">
      <c r="A3" s="41"/>
      <c r="B3" s="41"/>
      <c r="C3" s="41"/>
      <c r="L3" s="20"/>
    </row>
    <row r="4" spans="1:12">
      <c r="A4" s="21"/>
      <c r="B4" s="21"/>
      <c r="C4" s="21"/>
      <c r="D4" s="31" t="s">
        <v>228</v>
      </c>
      <c r="L4" s="20"/>
    </row>
    <row r="5" spans="1:12">
      <c r="A5" s="31" t="s">
        <v>25</v>
      </c>
      <c r="B5" s="31"/>
      <c r="C5" s="31"/>
      <c r="D5" s="394">
        <v>45989</v>
      </c>
    </row>
    <row r="6" spans="1:12">
      <c r="A6" t="s">
        <v>73</v>
      </c>
      <c r="D6" s="394">
        <v>45990</v>
      </c>
    </row>
    <row r="7" spans="1:12">
      <c r="A7" t="s">
        <v>36</v>
      </c>
      <c r="D7" s="394">
        <v>45991</v>
      </c>
    </row>
    <row r="8" spans="1:12">
      <c r="A8" t="s">
        <v>37</v>
      </c>
      <c r="D8" s="394">
        <v>45992</v>
      </c>
    </row>
    <row r="9" spans="1:12">
      <c r="A9" t="s">
        <v>38</v>
      </c>
      <c r="D9" s="394">
        <v>45993</v>
      </c>
    </row>
    <row r="10" spans="1:12">
      <c r="A10" t="s">
        <v>213</v>
      </c>
      <c r="D10" s="394">
        <v>45994</v>
      </c>
    </row>
    <row r="11" spans="1:12">
      <c r="A11" t="s">
        <v>214</v>
      </c>
      <c r="D11" s="394">
        <v>45995</v>
      </c>
    </row>
    <row r="12" spans="1:12">
      <c r="A12" t="s">
        <v>39</v>
      </c>
      <c r="D12" s="394">
        <v>45996</v>
      </c>
    </row>
    <row r="13" spans="1:12">
      <c r="A13" t="s">
        <v>217</v>
      </c>
      <c r="D13" s="394">
        <v>45997</v>
      </c>
    </row>
    <row r="14" spans="1:12">
      <c r="A14" t="s">
        <v>218</v>
      </c>
      <c r="D14" s="394">
        <v>45998</v>
      </c>
    </row>
    <row r="15" spans="1:12">
      <c r="A15" t="s">
        <v>40</v>
      </c>
      <c r="D15" s="394">
        <v>45999</v>
      </c>
    </row>
    <row r="16" spans="1:12">
      <c r="A16" t="s">
        <v>41</v>
      </c>
      <c r="D16" s="394">
        <v>46000</v>
      </c>
    </row>
    <row r="17" spans="1:4">
      <c r="A17" t="s">
        <v>42</v>
      </c>
      <c r="D17" s="394">
        <v>46001</v>
      </c>
    </row>
    <row r="18" spans="1:4">
      <c r="A18" t="s">
        <v>43</v>
      </c>
      <c r="D18" s="394">
        <v>46002</v>
      </c>
    </row>
    <row r="19" spans="1:4">
      <c r="A19" t="s">
        <v>44</v>
      </c>
      <c r="D19" s="394">
        <v>46003</v>
      </c>
    </row>
    <row r="20" spans="1:4">
      <c r="A20" t="s">
        <v>45</v>
      </c>
      <c r="D20" s="394">
        <v>46004</v>
      </c>
    </row>
    <row r="21" spans="1:4">
      <c r="A21" t="s">
        <v>46</v>
      </c>
      <c r="D21" s="394">
        <v>46005</v>
      </c>
    </row>
    <row r="22" spans="1:4">
      <c r="A22" t="s">
        <v>47</v>
      </c>
      <c r="D22" s="394">
        <v>46006</v>
      </c>
    </row>
    <row r="23" spans="1:4">
      <c r="A23" t="s">
        <v>79</v>
      </c>
      <c r="D23" s="394">
        <v>46007</v>
      </c>
    </row>
    <row r="24" spans="1:4">
      <c r="A24" t="s">
        <v>48</v>
      </c>
      <c r="D24" s="394">
        <v>46008</v>
      </c>
    </row>
    <row r="25" spans="1:4">
      <c r="A25" t="s">
        <v>208</v>
      </c>
      <c r="D25" s="394">
        <v>46009</v>
      </c>
    </row>
    <row r="26" spans="1:4">
      <c r="A26" t="s">
        <v>49</v>
      </c>
      <c r="D26" s="394">
        <v>46010</v>
      </c>
    </row>
    <row r="27" spans="1:4">
      <c r="A27" t="s">
        <v>50</v>
      </c>
      <c r="D27" s="394">
        <v>46011</v>
      </c>
    </row>
    <row r="28" spans="1:4">
      <c r="A28" t="s">
        <v>51</v>
      </c>
      <c r="D28" s="394">
        <v>46012</v>
      </c>
    </row>
    <row r="29" spans="1:4">
      <c r="A29" t="s">
        <v>52</v>
      </c>
      <c r="D29" s="394">
        <v>46013</v>
      </c>
    </row>
    <row r="30" spans="1:4">
      <c r="A30" t="s">
        <v>204</v>
      </c>
      <c r="D30" s="394">
        <v>46014</v>
      </c>
    </row>
    <row r="31" spans="1:4">
      <c r="A31" t="s">
        <v>205</v>
      </c>
      <c r="D31" s="394">
        <v>46015</v>
      </c>
    </row>
    <row r="32" spans="1:4">
      <c r="A32" t="s">
        <v>206</v>
      </c>
      <c r="D32" s="394">
        <v>46016</v>
      </c>
    </row>
    <row r="33" spans="1:8">
      <c r="A33" t="s">
        <v>207</v>
      </c>
      <c r="D33" s="394">
        <v>46017</v>
      </c>
    </row>
    <row r="34" spans="1:8">
      <c r="D34" s="394">
        <v>46018</v>
      </c>
    </row>
    <row r="35" spans="1:8">
      <c r="D35" s="394">
        <v>46019</v>
      </c>
    </row>
    <row r="36" spans="1:8">
      <c r="D36" s="394">
        <v>46020</v>
      </c>
    </row>
    <row r="37" spans="1:8">
      <c r="D37" s="394">
        <v>46021</v>
      </c>
    </row>
    <row r="38" spans="1:8">
      <c r="D38" s="394">
        <v>46022</v>
      </c>
    </row>
    <row r="39" spans="1:8">
      <c r="A39" s="32" t="s">
        <v>24</v>
      </c>
      <c r="B39" s="32"/>
      <c r="C39" s="32"/>
      <c r="D39" s="394">
        <v>46023</v>
      </c>
    </row>
    <row r="40" spans="1:8">
      <c r="A40" t="s">
        <v>191</v>
      </c>
      <c r="B40" s="22">
        <v>1000000</v>
      </c>
      <c r="D40" s="394">
        <v>46024</v>
      </c>
    </row>
    <row r="41" spans="1:8">
      <c r="A41" s="30" t="s">
        <v>22</v>
      </c>
      <c r="B41" s="33">
        <v>1000000</v>
      </c>
      <c r="C41" s="30"/>
      <c r="D41" s="394">
        <v>46025</v>
      </c>
      <c r="E41" s="29"/>
      <c r="F41" s="29"/>
      <c r="G41" s="29"/>
      <c r="H41" s="29"/>
    </row>
    <row r="42" spans="1:8">
      <c r="A42" t="s">
        <v>20</v>
      </c>
      <c r="B42" s="22">
        <v>300000</v>
      </c>
      <c r="D42" s="394">
        <v>46026</v>
      </c>
    </row>
    <row r="43" spans="1:8">
      <c r="A43" t="s">
        <v>21</v>
      </c>
      <c r="B43" s="22">
        <v>300000</v>
      </c>
      <c r="D43" s="394">
        <v>46027</v>
      </c>
    </row>
    <row r="44" spans="1:8">
      <c r="A44" s="30" t="s">
        <v>27</v>
      </c>
      <c r="B44" s="33">
        <v>300000</v>
      </c>
      <c r="C44" s="30"/>
      <c r="D44" s="394">
        <v>46028</v>
      </c>
      <c r="E44" s="29"/>
      <c r="F44" s="29"/>
      <c r="G44" s="29"/>
      <c r="H44" s="29"/>
    </row>
    <row r="45" spans="1:8">
      <c r="A45" s="30" t="s">
        <v>23</v>
      </c>
      <c r="B45" s="33">
        <v>300000</v>
      </c>
      <c r="C45" s="30"/>
      <c r="D45" s="394">
        <v>46029</v>
      </c>
      <c r="E45" s="29"/>
      <c r="F45" s="29"/>
      <c r="G45" s="29"/>
      <c r="H45" s="29"/>
    </row>
    <row r="46" spans="1:8">
      <c r="A46" s="30" t="s">
        <v>147</v>
      </c>
      <c r="B46" s="33">
        <v>300000</v>
      </c>
      <c r="C46" s="30"/>
      <c r="D46" s="394">
        <v>46030</v>
      </c>
      <c r="E46" s="29"/>
      <c r="F46" s="29"/>
      <c r="G46" s="29"/>
      <c r="H46" s="29"/>
    </row>
    <row r="47" spans="1:8">
      <c r="A47" s="30" t="s">
        <v>148</v>
      </c>
      <c r="B47" s="33">
        <v>300000</v>
      </c>
      <c r="C47" s="30"/>
      <c r="D47" s="394">
        <v>46031</v>
      </c>
      <c r="E47" s="29"/>
      <c r="F47" s="29"/>
      <c r="G47" s="29"/>
      <c r="H47" s="29"/>
    </row>
    <row r="48" spans="1:8">
      <c r="A48" s="30" t="s">
        <v>149</v>
      </c>
      <c r="B48" s="33">
        <v>300000</v>
      </c>
      <c r="C48" s="30"/>
      <c r="D48" s="394">
        <v>46032</v>
      </c>
      <c r="E48" s="29"/>
      <c r="F48" s="29"/>
      <c r="G48" s="29"/>
      <c r="H48" s="29"/>
    </row>
    <row r="49" spans="1:8">
      <c r="A49" s="30" t="s">
        <v>150</v>
      </c>
      <c r="B49" s="33">
        <v>1000000</v>
      </c>
      <c r="C49" s="30"/>
      <c r="D49" s="394">
        <v>46033</v>
      </c>
      <c r="E49" s="29"/>
      <c r="F49" s="29"/>
      <c r="G49" s="29"/>
      <c r="H49" s="29"/>
    </row>
    <row r="50" spans="1:8">
      <c r="A50" s="30"/>
      <c r="B50" s="33"/>
      <c r="C50" s="30"/>
      <c r="D50" s="394">
        <v>46034</v>
      </c>
      <c r="E50" s="29"/>
      <c r="F50" s="29"/>
      <c r="G50" s="29"/>
      <c r="H50" s="29"/>
    </row>
    <row r="51" spans="1:8">
      <c r="A51" s="36" t="s">
        <v>151</v>
      </c>
      <c r="B51" s="33"/>
      <c r="C51" s="30"/>
      <c r="D51" s="394">
        <v>46035</v>
      </c>
      <c r="E51" s="29"/>
      <c r="F51" s="29"/>
      <c r="G51" s="29"/>
      <c r="H51" s="29"/>
    </row>
    <row r="52" spans="1:8">
      <c r="A52" s="30" t="s">
        <v>152</v>
      </c>
      <c r="B52" s="33">
        <v>100000</v>
      </c>
      <c r="C52" s="30"/>
      <c r="D52" s="394">
        <v>46036</v>
      </c>
      <c r="E52" s="29"/>
      <c r="F52" s="29"/>
      <c r="G52" s="29"/>
      <c r="H52" s="29"/>
    </row>
    <row r="53" spans="1:8">
      <c r="A53" s="30"/>
      <c r="B53" s="30"/>
      <c r="C53" s="30"/>
      <c r="D53" s="394">
        <v>46037</v>
      </c>
      <c r="E53" s="29"/>
      <c r="F53" s="29"/>
      <c r="G53" s="29"/>
      <c r="H53" s="29"/>
    </row>
    <row r="54" spans="1:8">
      <c r="A54" s="36" t="s">
        <v>170</v>
      </c>
      <c r="B54" s="30"/>
      <c r="C54" s="30"/>
      <c r="D54" s="394">
        <v>46038</v>
      </c>
      <c r="E54" s="29"/>
      <c r="F54" s="29"/>
      <c r="G54" s="29"/>
      <c r="H54" s="29"/>
    </row>
    <row r="55" spans="1:8" s="38" customFormat="1" ht="13.5" customHeight="1">
      <c r="A55" s="206">
        <v>1000000</v>
      </c>
      <c r="B55" s="39"/>
      <c r="C55" s="39"/>
      <c r="D55" s="394">
        <v>46039</v>
      </c>
    </row>
    <row r="56" spans="1:8" s="38" customFormat="1" ht="13.5" customHeight="1">
      <c r="A56" s="206">
        <v>1050000</v>
      </c>
      <c r="B56" s="205"/>
      <c r="C56" s="39"/>
      <c r="D56" s="394">
        <v>46040</v>
      </c>
    </row>
    <row r="57" spans="1:8" s="38" customFormat="1" ht="13.5" customHeight="1">
      <c r="A57" s="206">
        <v>1500000</v>
      </c>
      <c r="B57" s="205"/>
      <c r="C57" s="39"/>
      <c r="D57" s="394">
        <v>46041</v>
      </c>
    </row>
    <row r="58" spans="1:8" s="38" customFormat="1" ht="13.5" customHeight="1">
      <c r="A58" s="206">
        <v>1550000</v>
      </c>
      <c r="B58" s="205"/>
      <c r="C58" s="39"/>
      <c r="D58" s="394">
        <v>46042</v>
      </c>
    </row>
    <row r="59" spans="1:8" s="38" customFormat="1" ht="13.5" customHeight="1">
      <c r="A59" s="206">
        <v>2000000</v>
      </c>
      <c r="B59" s="205"/>
      <c r="C59" s="39"/>
      <c r="D59" s="394">
        <v>46043</v>
      </c>
    </row>
    <row r="60" spans="1:8" s="38" customFormat="1" ht="13.5" customHeight="1">
      <c r="A60" s="206">
        <v>2050000</v>
      </c>
      <c r="B60" s="205"/>
      <c r="C60" s="39"/>
      <c r="D60" s="394">
        <v>46044</v>
      </c>
    </row>
    <row r="61" spans="1:8" s="38" customFormat="1" ht="13.5" customHeight="1">
      <c r="A61" s="206">
        <v>2500000</v>
      </c>
      <c r="B61" s="205"/>
      <c r="C61" s="39"/>
      <c r="D61" s="394">
        <v>46045</v>
      </c>
    </row>
    <row r="62" spans="1:8" s="38" customFormat="1" ht="13.5" customHeight="1">
      <c r="A62" s="206">
        <v>2550000</v>
      </c>
      <c r="B62" s="205"/>
      <c r="C62" s="39"/>
      <c r="D62" s="394">
        <v>46046</v>
      </c>
    </row>
    <row r="63" spans="1:8" s="38" customFormat="1" ht="13.5" customHeight="1">
      <c r="A63" s="206"/>
      <c r="B63" s="205"/>
      <c r="C63" s="39"/>
      <c r="D63" s="394">
        <v>46047</v>
      </c>
    </row>
    <row r="64" spans="1:8" s="38" customFormat="1" ht="13.5" customHeight="1">
      <c r="A64" s="207"/>
      <c r="B64" s="39"/>
      <c r="C64" s="39"/>
      <c r="D64" s="394">
        <v>46048</v>
      </c>
    </row>
    <row r="65" spans="1:4" s="38" customFormat="1" ht="13.5" customHeight="1">
      <c r="A65" s="207"/>
      <c r="B65" s="39"/>
      <c r="C65" s="39"/>
      <c r="D65" s="394">
        <v>46049</v>
      </c>
    </row>
    <row r="66" spans="1:4" s="38" customFormat="1" ht="13.5" customHeight="1">
      <c r="A66" s="207"/>
      <c r="B66" s="39"/>
      <c r="C66" s="39"/>
      <c r="D66" s="394">
        <v>46050</v>
      </c>
    </row>
    <row r="67" spans="1:4" s="38" customFormat="1" ht="13.5" customHeight="1">
      <c r="A67" s="39"/>
      <c r="B67" s="39"/>
      <c r="C67" s="39"/>
      <c r="D67" s="394">
        <v>46051</v>
      </c>
    </row>
    <row r="68" spans="1:4" s="38" customFormat="1" ht="13.5" customHeight="1">
      <c r="A68" s="39"/>
      <c r="B68" s="39"/>
      <c r="C68" s="39"/>
      <c r="D68" s="394">
        <v>46052</v>
      </c>
    </row>
    <row r="69" spans="1:4" s="38" customFormat="1" ht="13.5" customHeight="1">
      <c r="A69" s="39"/>
      <c r="B69" s="39"/>
      <c r="C69" s="39"/>
      <c r="D69" s="394">
        <v>46053</v>
      </c>
    </row>
    <row r="70" spans="1:4" s="38" customFormat="1" ht="13.5" customHeight="1">
      <c r="A70" s="39"/>
      <c r="B70" s="39"/>
      <c r="C70" s="39"/>
    </row>
    <row r="71" spans="1:4" s="38" customFormat="1" ht="13.5" customHeight="1">
      <c r="A71" s="39"/>
      <c r="B71" s="39"/>
      <c r="C71" s="39"/>
    </row>
    <row r="72" spans="1:4" s="38" customFormat="1" ht="13.5" customHeight="1">
      <c r="A72" s="39"/>
      <c r="B72" s="39"/>
      <c r="C72" s="39"/>
    </row>
    <row r="73" spans="1:4" s="38" customFormat="1" ht="13.5" customHeight="1">
      <c r="A73" s="39"/>
      <c r="B73" s="39"/>
      <c r="C73" s="39"/>
    </row>
    <row r="74" spans="1:4" s="38" customFormat="1" ht="13.5" customHeight="1">
      <c r="A74" s="39"/>
      <c r="B74" s="39"/>
      <c r="C74" s="39"/>
    </row>
    <row r="75" spans="1:4" s="38" customFormat="1" ht="13.5" customHeight="1">
      <c r="A75" s="39"/>
      <c r="B75" s="39"/>
      <c r="C75" s="39"/>
    </row>
    <row r="76" spans="1:4" s="38" customFormat="1" ht="13.5" customHeight="1">
      <c r="A76" s="39"/>
      <c r="B76" s="39"/>
      <c r="C76" s="39"/>
    </row>
    <row r="77" spans="1:4" s="38" customFormat="1" ht="13.5" customHeight="1">
      <c r="A77" s="39"/>
      <c r="B77" s="39"/>
      <c r="C77" s="39"/>
    </row>
    <row r="78" spans="1:4" s="38" customFormat="1" ht="13.5" customHeight="1">
      <c r="A78" s="39"/>
      <c r="B78" s="39"/>
      <c r="C78" s="39"/>
    </row>
    <row r="79" spans="1:4" s="38" customFormat="1" ht="13.5" customHeight="1">
      <c r="A79" s="39"/>
      <c r="B79" s="39"/>
      <c r="C79" s="39"/>
    </row>
    <row r="80" spans="1:4" s="38" customFormat="1" ht="13.5" customHeight="1">
      <c r="A80" s="39"/>
      <c r="B80" s="39"/>
      <c r="C80" s="39"/>
    </row>
    <row r="81" spans="1:3" s="38" customFormat="1" ht="13.5" customHeight="1">
      <c r="A81" s="39"/>
      <c r="B81" s="39"/>
      <c r="C81" s="39"/>
    </row>
    <row r="82" spans="1:3" s="38" customFormat="1" ht="13.5" customHeight="1">
      <c r="A82" s="39"/>
      <c r="B82" s="39"/>
      <c r="C82" s="39"/>
    </row>
    <row r="83" spans="1:3" s="38" customFormat="1" ht="13.5" customHeight="1">
      <c r="A83" s="39"/>
      <c r="B83" s="39"/>
      <c r="C83" s="39"/>
    </row>
    <row r="84" spans="1:3" s="38" customFormat="1" ht="13.5" customHeight="1">
      <c r="A84" s="39"/>
      <c r="B84" s="39"/>
      <c r="C84" s="39"/>
    </row>
    <row r="85" spans="1:3" s="38" customFormat="1" ht="13.5" customHeight="1">
      <c r="A85" s="39"/>
      <c r="B85" s="39"/>
      <c r="C85" s="39"/>
    </row>
    <row r="86" spans="1:3" s="38" customFormat="1" ht="13.5" customHeight="1">
      <c r="A86" s="39"/>
      <c r="B86" s="39"/>
      <c r="C86" s="39"/>
    </row>
    <row r="87" spans="1:3" s="38" customFormat="1" ht="13.5" customHeight="1">
      <c r="A87" s="39"/>
      <c r="B87" s="39"/>
      <c r="C87" s="39"/>
    </row>
    <row r="88" spans="1:3" s="38" customFormat="1" ht="13.5" customHeight="1">
      <c r="A88" s="39"/>
      <c r="B88" s="39"/>
      <c r="C88" s="39"/>
    </row>
    <row r="89" spans="1:3" s="38" customFormat="1" ht="13.5" customHeight="1">
      <c r="A89" s="39"/>
      <c r="B89" s="39"/>
      <c r="C89" s="39"/>
    </row>
    <row r="90" spans="1:3" s="38" customFormat="1" ht="13.5" customHeight="1">
      <c r="A90" s="39"/>
      <c r="B90" s="39"/>
      <c r="C90" s="39"/>
    </row>
    <row r="91" spans="1:3" s="38" customFormat="1" ht="13.5" customHeight="1">
      <c r="A91" s="39"/>
      <c r="B91" s="39"/>
      <c r="C91" s="39"/>
    </row>
    <row r="92" spans="1:3" s="38" customFormat="1" ht="13.5" customHeight="1">
      <c r="A92" s="39"/>
      <c r="B92" s="39"/>
      <c r="C92" s="39"/>
    </row>
    <row r="93" spans="1:3" s="38" customFormat="1" ht="13.5" customHeight="1">
      <c r="A93" s="39"/>
      <c r="B93" s="39"/>
      <c r="C93" s="39"/>
    </row>
    <row r="94" spans="1:3" s="38" customFormat="1" ht="13.5" customHeight="1">
      <c r="A94" s="39"/>
      <c r="B94" s="39"/>
      <c r="C94" s="39"/>
    </row>
    <row r="95" spans="1:3" s="38" customFormat="1" ht="13.5" customHeight="1">
      <c r="A95" s="39"/>
      <c r="B95" s="39"/>
      <c r="C95" s="39"/>
    </row>
    <row r="96" spans="1:3" s="38" customFormat="1" ht="13.5" customHeight="1">
      <c r="A96" s="39"/>
      <c r="B96" s="39"/>
      <c r="C96" s="39"/>
    </row>
    <row r="97" spans="1:3" s="38" customFormat="1" ht="13.5" customHeight="1">
      <c r="A97" s="39"/>
      <c r="B97" s="39"/>
      <c r="C97" s="39"/>
    </row>
    <row r="98" spans="1:3" s="38" customFormat="1" ht="13.5" customHeight="1">
      <c r="A98" s="39"/>
      <c r="B98" s="39"/>
      <c r="C98" s="39"/>
    </row>
    <row r="99" spans="1:3" s="38" customFormat="1" ht="13.5" customHeight="1">
      <c r="A99" s="39"/>
      <c r="B99" s="39"/>
      <c r="C99" s="39"/>
    </row>
    <row r="100" spans="1:3" s="38" customFormat="1" ht="13.5" customHeight="1">
      <c r="A100" s="39"/>
      <c r="B100" s="39"/>
      <c r="C100" s="39"/>
    </row>
    <row r="101" spans="1:3" s="38" customFormat="1" ht="13.5" customHeight="1">
      <c r="A101" s="39"/>
      <c r="B101" s="39"/>
      <c r="C101" s="39"/>
    </row>
    <row r="102" spans="1:3" s="38" customFormat="1" ht="13.5" customHeight="1">
      <c r="A102" s="39"/>
      <c r="B102" s="39"/>
      <c r="C102" s="39"/>
    </row>
    <row r="103" spans="1:3" s="38" customFormat="1" ht="13.5" customHeight="1">
      <c r="A103" s="39"/>
      <c r="B103" s="39"/>
      <c r="C103" s="39"/>
    </row>
    <row r="104" spans="1:3" s="38" customFormat="1" ht="13.5" customHeight="1">
      <c r="A104" s="39"/>
      <c r="B104" s="39"/>
      <c r="C104" s="39"/>
    </row>
    <row r="105" spans="1:3" s="38" customFormat="1" ht="13.5" customHeight="1">
      <c r="A105" s="39"/>
      <c r="B105" s="39"/>
      <c r="C105" s="39"/>
    </row>
    <row r="106" spans="1:3" s="38" customFormat="1" ht="13.5" customHeight="1">
      <c r="A106" s="39"/>
      <c r="B106" s="39"/>
      <c r="C106" s="39"/>
    </row>
    <row r="107" spans="1:3" s="38" customFormat="1" ht="13.5" customHeight="1">
      <c r="A107" s="39"/>
      <c r="B107" s="39"/>
      <c r="C107" s="39"/>
    </row>
    <row r="108" spans="1:3" s="38" customFormat="1" ht="13.5" customHeight="1">
      <c r="A108" s="39"/>
      <c r="B108" s="39"/>
      <c r="C108" s="39"/>
    </row>
    <row r="109" spans="1:3" s="38" customFormat="1" ht="13.5" customHeight="1">
      <c r="A109" s="39"/>
      <c r="B109" s="39"/>
      <c r="C109" s="39"/>
    </row>
    <row r="110" spans="1:3" s="38" customFormat="1" ht="13.5" customHeight="1">
      <c r="A110" s="39"/>
      <c r="B110" s="39"/>
      <c r="C110" s="39"/>
    </row>
    <row r="111" spans="1:3" s="38" customFormat="1" ht="13.5" customHeight="1">
      <c r="A111" s="39"/>
      <c r="B111" s="39"/>
      <c r="C111" s="39"/>
    </row>
    <row r="112" spans="1:3" s="38" customFormat="1" ht="13.5" customHeight="1">
      <c r="A112" s="39"/>
      <c r="B112" s="39"/>
      <c r="C112" s="39"/>
    </row>
    <row r="113" spans="1:3" s="38" customFormat="1" ht="13.5" customHeight="1">
      <c r="A113" s="39"/>
      <c r="B113" s="39"/>
      <c r="C113" s="39"/>
    </row>
    <row r="114" spans="1:3" s="38" customFormat="1" ht="13.5" customHeight="1">
      <c r="A114" s="39"/>
      <c r="B114" s="39"/>
      <c r="C114" s="39"/>
    </row>
    <row r="115" spans="1:3" s="38" customFormat="1" ht="13.5" customHeight="1">
      <c r="A115" s="39"/>
      <c r="B115" s="39"/>
      <c r="C115" s="39"/>
    </row>
    <row r="116" spans="1:3" s="38" customFormat="1" ht="13.5" customHeight="1">
      <c r="A116" s="39"/>
      <c r="B116" s="39"/>
      <c r="C116" s="39"/>
    </row>
    <row r="117" spans="1:3" s="38" customFormat="1" ht="13.5" customHeight="1">
      <c r="A117" s="39"/>
      <c r="B117" s="39"/>
      <c r="C117" s="39"/>
    </row>
    <row r="118" spans="1:3" s="38" customFormat="1" ht="13.5" customHeight="1">
      <c r="A118" s="39"/>
      <c r="B118" s="39"/>
      <c r="C118" s="39"/>
    </row>
    <row r="119" spans="1:3" s="38" customFormat="1" ht="13.5" customHeight="1">
      <c r="A119" s="39"/>
      <c r="B119" s="39"/>
      <c r="C119" s="39"/>
    </row>
    <row r="120" spans="1:3" s="38" customFormat="1" ht="13.5" customHeight="1">
      <c r="A120" s="39"/>
      <c r="B120" s="39"/>
      <c r="C120" s="39"/>
    </row>
    <row r="121" spans="1:3" s="38" customFormat="1" ht="13.5" customHeight="1">
      <c r="A121" s="39"/>
      <c r="B121" s="39"/>
      <c r="C121" s="39"/>
    </row>
    <row r="122" spans="1:3" s="38" customFormat="1" ht="13.5" customHeight="1">
      <c r="A122" s="39"/>
      <c r="B122" s="39"/>
      <c r="C122" s="39"/>
    </row>
    <row r="123" spans="1:3" s="38" customFormat="1" ht="13.5" customHeight="1">
      <c r="A123" s="39"/>
      <c r="B123" s="39"/>
      <c r="C123" s="39"/>
    </row>
    <row r="124" spans="1:3" s="38" customFormat="1" ht="13.5" customHeight="1">
      <c r="A124" s="39"/>
      <c r="B124" s="39"/>
      <c r="C124" s="39"/>
    </row>
    <row r="125" spans="1:3" s="38" customFormat="1" ht="13.5" customHeight="1">
      <c r="A125" s="39"/>
      <c r="B125" s="39"/>
      <c r="C125" s="39"/>
    </row>
    <row r="126" spans="1:3" s="38" customFormat="1" ht="13.5" customHeight="1">
      <c r="A126" s="39"/>
      <c r="B126" s="39"/>
      <c r="C126" s="39"/>
    </row>
    <row r="127" spans="1:3" s="38" customFormat="1" ht="13.5" customHeight="1">
      <c r="A127" s="39"/>
      <c r="B127" s="39"/>
      <c r="C127" s="39"/>
    </row>
    <row r="128" spans="1:3" s="38" customFormat="1" ht="13.5" customHeight="1">
      <c r="A128" s="39"/>
      <c r="B128" s="39"/>
      <c r="C128" s="39"/>
    </row>
    <row r="129" spans="1:3" s="38" customFormat="1" ht="13.5" customHeight="1">
      <c r="A129" s="39"/>
      <c r="B129" s="39"/>
      <c r="C129" s="39"/>
    </row>
    <row r="130" spans="1:3" s="38" customFormat="1" ht="13.5" customHeight="1">
      <c r="A130" s="39"/>
      <c r="B130" s="39"/>
      <c r="C130" s="39"/>
    </row>
    <row r="131" spans="1:3" s="38" customFormat="1" ht="13.5" customHeight="1">
      <c r="A131" s="39"/>
      <c r="B131" s="39"/>
      <c r="C131" s="39"/>
    </row>
    <row r="132" spans="1:3" s="38" customFormat="1" ht="13.5" customHeight="1">
      <c r="A132" s="39"/>
      <c r="B132" s="39"/>
      <c r="C132" s="39"/>
    </row>
    <row r="133" spans="1:3" s="38" customFormat="1" ht="13.5" customHeight="1">
      <c r="A133" s="39"/>
      <c r="B133" s="39"/>
      <c r="C133" s="39"/>
    </row>
    <row r="134" spans="1:3" s="38" customFormat="1" ht="13.5" customHeight="1">
      <c r="A134" s="39"/>
      <c r="B134" s="39"/>
      <c r="C134" s="39"/>
    </row>
    <row r="135" spans="1:3" s="38" customFormat="1" ht="13.5" customHeight="1">
      <c r="A135" s="39"/>
      <c r="B135" s="39"/>
      <c r="C135" s="39"/>
    </row>
    <row r="136" spans="1:3" s="38" customFormat="1" ht="13.5" customHeight="1">
      <c r="A136" s="39"/>
      <c r="B136" s="39"/>
      <c r="C136" s="39"/>
    </row>
    <row r="137" spans="1:3" s="38" customFormat="1" ht="13.5" customHeight="1">
      <c r="A137" s="39"/>
      <c r="B137" s="39"/>
      <c r="C137" s="39"/>
    </row>
    <row r="138" spans="1:3" s="38" customFormat="1" ht="13.5" customHeight="1">
      <c r="A138" s="39"/>
      <c r="B138" s="39"/>
      <c r="C138" s="39"/>
    </row>
    <row r="139" spans="1:3" s="38" customFormat="1" ht="13.5" customHeight="1">
      <c r="A139" s="39"/>
      <c r="B139" s="39"/>
      <c r="C139" s="39"/>
    </row>
    <row r="140" spans="1:3" s="38" customFormat="1" ht="13.5" customHeight="1">
      <c r="A140" s="39"/>
      <c r="B140" s="39"/>
      <c r="C140" s="39"/>
    </row>
    <row r="141" spans="1:3" s="38" customFormat="1" ht="13.5" customHeight="1">
      <c r="A141" s="39"/>
      <c r="B141" s="39"/>
      <c r="C141" s="39"/>
    </row>
    <row r="142" spans="1:3" s="38" customFormat="1" ht="13.5" customHeight="1">
      <c r="A142" s="39"/>
      <c r="B142" s="39"/>
      <c r="C142" s="39"/>
    </row>
    <row r="143" spans="1:3" s="38" customFormat="1" ht="13.5" customHeight="1">
      <c r="A143" s="39"/>
      <c r="B143" s="39"/>
      <c r="C143" s="39"/>
    </row>
    <row r="144" spans="1:3" s="38" customFormat="1" ht="13.5" customHeight="1">
      <c r="A144" s="39"/>
      <c r="B144" s="39"/>
      <c r="C144" s="39"/>
    </row>
    <row r="145" spans="1:8" s="38" customFormat="1" ht="13.5" customHeight="1">
      <c r="A145" s="39"/>
      <c r="B145" s="39"/>
      <c r="C145" s="39"/>
    </row>
    <row r="146" spans="1:8" s="38" customFormat="1" ht="13.5" customHeight="1">
      <c r="A146" s="39"/>
      <c r="B146" s="39"/>
      <c r="C146" s="39"/>
    </row>
    <row r="147" spans="1:8" s="38" customFormat="1" ht="13.5" customHeight="1">
      <c r="A147" s="39"/>
      <c r="B147" s="39"/>
      <c r="C147" s="39"/>
    </row>
    <row r="148" spans="1:8" s="38" customFormat="1" ht="13.5" customHeight="1">
      <c r="A148" s="39"/>
      <c r="B148" s="39"/>
      <c r="C148" s="39"/>
    </row>
    <row r="149" spans="1:8" s="38" customFormat="1" ht="13.5" customHeight="1">
      <c r="A149" s="39"/>
      <c r="B149" s="39"/>
      <c r="C149" s="39"/>
    </row>
    <row r="150" spans="1:8" s="38" customFormat="1" ht="13.5" customHeight="1">
      <c r="A150" s="39"/>
      <c r="B150" s="39"/>
      <c r="C150" s="39"/>
    </row>
    <row r="151" spans="1:8" s="38" customFormat="1" ht="13.5" customHeight="1">
      <c r="A151" s="39"/>
      <c r="B151" s="39"/>
      <c r="C151" s="39"/>
    </row>
    <row r="152" spans="1:8" s="38" customFormat="1" ht="13.5" customHeight="1">
      <c r="A152" s="39"/>
      <c r="B152" s="39"/>
      <c r="C152" s="39"/>
    </row>
    <row r="153" spans="1:8" s="38" customFormat="1" ht="13.5" customHeight="1">
      <c r="A153" s="39"/>
      <c r="B153" s="39"/>
      <c r="C153" s="39"/>
    </row>
    <row r="154" spans="1:8" s="38" customFormat="1" ht="13.5" customHeight="1">
      <c r="A154" s="39"/>
      <c r="B154" s="39"/>
      <c r="C154" s="39"/>
    </row>
    <row r="155" spans="1:8" s="38" customFormat="1" ht="13.5" customHeight="1">
      <c r="A155" s="40"/>
      <c r="B155" s="40"/>
      <c r="C155" s="40"/>
    </row>
    <row r="156" spans="1:8" ht="13.5" customHeight="1">
      <c r="A156" s="30"/>
      <c r="B156" s="30"/>
      <c r="C156" s="30"/>
      <c r="D156" s="33"/>
      <c r="E156" s="29"/>
      <c r="F156" s="29"/>
      <c r="G156" s="29"/>
      <c r="H156" s="29"/>
    </row>
    <row r="157" spans="1:8" ht="13.5" customHeight="1">
      <c r="A157" s="30"/>
      <c r="B157" s="30"/>
      <c r="C157" s="30"/>
    </row>
    <row r="158" spans="1:8">
      <c r="A158" s="36" t="s">
        <v>55</v>
      </c>
      <c r="B158" s="36"/>
      <c r="C158" s="36"/>
    </row>
    <row r="159" spans="1:8">
      <c r="A159" s="30" t="s">
        <v>57</v>
      </c>
      <c r="B159" s="30"/>
      <c r="C159" s="30"/>
      <c r="D159">
        <v>10000000</v>
      </c>
    </row>
    <row r="160" spans="1:8">
      <c r="A160" s="30" t="s">
        <v>58</v>
      </c>
      <c r="B160" s="30"/>
      <c r="C160" s="30"/>
      <c r="D160">
        <v>10000000</v>
      </c>
    </row>
    <row r="161" spans="1:4">
      <c r="A161" s="30" t="s">
        <v>56</v>
      </c>
      <c r="B161" s="30"/>
      <c r="C161" s="30"/>
      <c r="D161">
        <v>10000000</v>
      </c>
    </row>
    <row r="162" spans="1:4">
      <c r="A162" s="30" t="s">
        <v>59</v>
      </c>
      <c r="B162" s="30"/>
      <c r="C162" s="30"/>
      <c r="D162">
        <v>10000000</v>
      </c>
    </row>
    <row r="163" spans="1:4">
      <c r="A163" s="30" t="s">
        <v>74</v>
      </c>
      <c r="B163" s="30"/>
      <c r="C163" s="30"/>
      <c r="D163">
        <v>10000000</v>
      </c>
    </row>
    <row r="164" spans="1:4">
      <c r="A164" s="30" t="s">
        <v>60</v>
      </c>
      <c r="B164" s="30"/>
      <c r="C164" s="30"/>
      <c r="D164">
        <v>10000000</v>
      </c>
    </row>
    <row r="165" spans="1:4">
      <c r="A165" s="30" t="s">
        <v>61</v>
      </c>
      <c r="B165" s="30"/>
      <c r="C165" s="30"/>
      <c r="D165">
        <v>10000000</v>
      </c>
    </row>
    <row r="167" spans="1:4">
      <c r="A167" t="s">
        <v>75</v>
      </c>
    </row>
    <row r="169" spans="1:4">
      <c r="A169" s="44">
        <v>45989</v>
      </c>
      <c r="B169" s="44"/>
      <c r="C169" s="44"/>
    </row>
    <row r="170" spans="1:4">
      <c r="A170" s="44">
        <v>45990</v>
      </c>
      <c r="B170" s="44"/>
      <c r="C170" s="44"/>
    </row>
    <row r="171" spans="1:4">
      <c r="A171" s="44">
        <v>45991</v>
      </c>
      <c r="B171" s="44"/>
      <c r="C171" s="44"/>
    </row>
    <row r="172" spans="1:4">
      <c r="A172" s="44">
        <v>45992</v>
      </c>
      <c r="B172" s="44"/>
      <c r="C172" s="44"/>
    </row>
    <row r="173" spans="1:4">
      <c r="A173" s="44">
        <v>45993</v>
      </c>
      <c r="B173" s="44"/>
      <c r="C173" s="44"/>
    </row>
    <row r="174" spans="1:4">
      <c r="A174" s="44">
        <v>45994</v>
      </c>
      <c r="B174" s="44"/>
      <c r="C174" s="44"/>
    </row>
    <row r="175" spans="1:4">
      <c r="A175" s="44">
        <v>45995</v>
      </c>
      <c r="B175" s="44"/>
      <c r="C175" s="44"/>
    </row>
    <row r="176" spans="1:4">
      <c r="A176" s="44">
        <v>45996</v>
      </c>
      <c r="B176" s="44"/>
      <c r="C176" s="44"/>
    </row>
    <row r="177" spans="1:3">
      <c r="A177" s="44">
        <v>45997</v>
      </c>
      <c r="B177" s="44"/>
      <c r="C177" s="44"/>
    </row>
    <row r="178" spans="1:3">
      <c r="A178" s="44">
        <v>45998</v>
      </c>
      <c r="B178" s="44"/>
      <c r="C178" s="44"/>
    </row>
    <row r="179" spans="1:3">
      <c r="A179" s="44">
        <v>45999</v>
      </c>
      <c r="B179" s="44"/>
      <c r="C179" s="44"/>
    </row>
    <row r="180" spans="1:3">
      <c r="A180" s="44">
        <v>46000</v>
      </c>
      <c r="B180" s="44"/>
      <c r="C180" s="44"/>
    </row>
    <row r="181" spans="1:3">
      <c r="A181" s="44">
        <v>46001</v>
      </c>
      <c r="B181" s="44"/>
      <c r="C181" s="44"/>
    </row>
    <row r="182" spans="1:3">
      <c r="A182" s="44">
        <v>46002</v>
      </c>
      <c r="B182" s="44"/>
      <c r="C182" s="44"/>
    </row>
    <row r="183" spans="1:3">
      <c r="A183" s="44">
        <v>46003</v>
      </c>
      <c r="B183" s="44"/>
      <c r="C183" s="44"/>
    </row>
    <row r="184" spans="1:3">
      <c r="A184" s="44">
        <v>46004</v>
      </c>
      <c r="B184" s="44"/>
      <c r="C184" s="44"/>
    </row>
    <row r="185" spans="1:3">
      <c r="A185" s="44">
        <v>46005</v>
      </c>
      <c r="B185" s="44"/>
      <c r="C185" s="44"/>
    </row>
    <row r="186" spans="1:3">
      <c r="A186" s="44">
        <v>46006</v>
      </c>
      <c r="B186" s="44"/>
      <c r="C186" s="44"/>
    </row>
    <row r="187" spans="1:3">
      <c r="A187" s="44">
        <v>46007</v>
      </c>
      <c r="B187" s="44"/>
      <c r="C187" s="44"/>
    </row>
    <row r="188" spans="1:3">
      <c r="A188" s="44">
        <v>46008</v>
      </c>
      <c r="B188" s="44"/>
      <c r="C188" s="44"/>
    </row>
    <row r="189" spans="1:3">
      <c r="A189" s="44">
        <v>46009</v>
      </c>
      <c r="B189" s="44"/>
      <c r="C189" s="44"/>
    </row>
    <row r="190" spans="1:3">
      <c r="A190" s="44">
        <v>46010</v>
      </c>
      <c r="B190" s="44"/>
      <c r="C190" s="44"/>
    </row>
    <row r="191" spans="1:3">
      <c r="A191" s="44">
        <v>46011</v>
      </c>
      <c r="B191" s="44"/>
      <c r="C191" s="44"/>
    </row>
    <row r="192" spans="1:3">
      <c r="A192" s="44">
        <v>46012</v>
      </c>
      <c r="B192" s="44"/>
      <c r="C192" s="44"/>
    </row>
    <row r="193" spans="1:3">
      <c r="A193" s="44">
        <v>46013</v>
      </c>
      <c r="B193" s="44"/>
      <c r="C193" s="44"/>
    </row>
    <row r="194" spans="1:3">
      <c r="A194" s="44">
        <v>46014</v>
      </c>
      <c r="B194" s="44"/>
      <c r="C194" s="44"/>
    </row>
    <row r="195" spans="1:3">
      <c r="A195" s="44">
        <v>46015</v>
      </c>
      <c r="B195" s="44"/>
      <c r="C195" s="44"/>
    </row>
    <row r="196" spans="1:3">
      <c r="A196" s="44">
        <v>46016</v>
      </c>
      <c r="B196" s="44"/>
      <c r="C196" s="44"/>
    </row>
    <row r="197" spans="1:3">
      <c r="A197" s="44">
        <v>46017</v>
      </c>
      <c r="B197" s="44"/>
      <c r="C197" s="44"/>
    </row>
    <row r="198" spans="1:3">
      <c r="A198" s="44">
        <v>46018</v>
      </c>
      <c r="B198" s="44"/>
      <c r="C198" s="44"/>
    </row>
    <row r="199" spans="1:3">
      <c r="A199" s="44">
        <v>46019</v>
      </c>
      <c r="B199" s="44"/>
      <c r="C199" s="44"/>
    </row>
    <row r="200" spans="1:3">
      <c r="A200" s="44">
        <v>46020</v>
      </c>
      <c r="B200" s="44"/>
      <c r="C200" s="44"/>
    </row>
    <row r="201" spans="1:3">
      <c r="A201" s="44">
        <v>46021</v>
      </c>
      <c r="B201" s="44"/>
      <c r="C201" s="44"/>
    </row>
    <row r="202" spans="1:3">
      <c r="A202" s="44">
        <v>46022</v>
      </c>
      <c r="B202" s="44"/>
      <c r="C202" s="44"/>
    </row>
    <row r="203" spans="1:3">
      <c r="A203" s="44">
        <v>46023</v>
      </c>
      <c r="B203" s="44"/>
      <c r="C203" s="44"/>
    </row>
    <row r="204" spans="1:3">
      <c r="A204" s="44">
        <v>46024</v>
      </c>
      <c r="B204" s="44"/>
      <c r="C204" s="44"/>
    </row>
    <row r="205" spans="1:3">
      <c r="A205" s="44">
        <v>46025</v>
      </c>
      <c r="B205" s="44"/>
      <c r="C205" s="44"/>
    </row>
    <row r="206" spans="1:3">
      <c r="A206" s="44">
        <v>46026</v>
      </c>
      <c r="B206" s="44"/>
      <c r="C206" s="44"/>
    </row>
    <row r="207" spans="1:3">
      <c r="A207" s="44">
        <v>46027</v>
      </c>
      <c r="B207" s="44"/>
      <c r="C207" s="44"/>
    </row>
    <row r="208" spans="1:3">
      <c r="A208" s="44">
        <v>46028</v>
      </c>
      <c r="B208" s="44"/>
      <c r="C208" s="44"/>
    </row>
    <row r="209" spans="1:3">
      <c r="A209" s="44">
        <v>46029</v>
      </c>
      <c r="B209" s="44"/>
      <c r="C209" s="44"/>
    </row>
    <row r="210" spans="1:3">
      <c r="A210" s="44">
        <v>46030</v>
      </c>
      <c r="B210" s="44"/>
      <c r="C210" s="44"/>
    </row>
    <row r="211" spans="1:3">
      <c r="A211" s="44">
        <v>46031</v>
      </c>
      <c r="B211" s="44"/>
      <c r="C211" s="44"/>
    </row>
    <row r="212" spans="1:3">
      <c r="A212" s="44">
        <v>46032</v>
      </c>
      <c r="B212" s="44"/>
      <c r="C212" s="44"/>
    </row>
    <row r="213" spans="1:3">
      <c r="A213" s="44">
        <v>46033</v>
      </c>
      <c r="B213" s="44"/>
      <c r="C213" s="44"/>
    </row>
    <row r="214" spans="1:3">
      <c r="A214" s="44">
        <v>46034</v>
      </c>
      <c r="B214" s="44"/>
      <c r="C214" s="44"/>
    </row>
    <row r="215" spans="1:3">
      <c r="A215" s="44">
        <v>46035</v>
      </c>
      <c r="B215" s="44"/>
      <c r="C215" s="44"/>
    </row>
    <row r="216" spans="1:3">
      <c r="A216" s="44">
        <v>46036</v>
      </c>
      <c r="B216" s="44"/>
      <c r="C216" s="44"/>
    </row>
    <row r="217" spans="1:3">
      <c r="A217" s="44">
        <v>46037</v>
      </c>
      <c r="B217" s="44"/>
      <c r="C217" s="44"/>
    </row>
    <row r="218" spans="1:3">
      <c r="A218" s="44">
        <v>46038</v>
      </c>
      <c r="B218" s="44"/>
      <c r="C218" s="44"/>
    </row>
    <row r="219" spans="1:3">
      <c r="A219" s="44">
        <v>46039</v>
      </c>
      <c r="B219" s="44"/>
      <c r="C219" s="44"/>
    </row>
    <row r="220" spans="1:3">
      <c r="A220" s="44">
        <v>46040</v>
      </c>
      <c r="B220" s="44"/>
      <c r="C220" s="44"/>
    </row>
    <row r="221" spans="1:3">
      <c r="A221" s="44">
        <v>46041</v>
      </c>
      <c r="B221" s="44"/>
      <c r="C221" s="44"/>
    </row>
    <row r="222" spans="1:3">
      <c r="A222" s="44">
        <v>46042</v>
      </c>
      <c r="B222" s="44"/>
      <c r="C222" s="44"/>
    </row>
    <row r="223" spans="1:3">
      <c r="A223" s="44">
        <v>46043</v>
      </c>
      <c r="B223" s="44"/>
      <c r="C223" s="44"/>
    </row>
    <row r="224" spans="1:3">
      <c r="A224" s="44">
        <v>46044</v>
      </c>
      <c r="B224" s="44"/>
      <c r="C224" s="44"/>
    </row>
    <row r="225" spans="1:3">
      <c r="A225" s="44">
        <v>46045</v>
      </c>
      <c r="B225" s="44"/>
      <c r="C225" s="44"/>
    </row>
    <row r="226" spans="1:3">
      <c r="A226" s="44">
        <v>46046</v>
      </c>
      <c r="B226" s="44"/>
      <c r="C226" s="44"/>
    </row>
    <row r="227" spans="1:3">
      <c r="A227" s="44">
        <v>46047</v>
      </c>
      <c r="B227" s="44"/>
      <c r="C227" s="44"/>
    </row>
    <row r="228" spans="1:3">
      <c r="A228" s="44">
        <v>46048</v>
      </c>
      <c r="B228" s="44"/>
      <c r="C228" s="44"/>
    </row>
    <row r="229" spans="1:3">
      <c r="A229" s="44">
        <v>46049</v>
      </c>
      <c r="B229" s="44"/>
      <c r="C229" s="44"/>
    </row>
    <row r="230" spans="1:3">
      <c r="A230" s="44">
        <v>46050</v>
      </c>
      <c r="B230" s="44"/>
      <c r="C230" s="44"/>
    </row>
    <row r="231" spans="1:3">
      <c r="A231" s="44">
        <v>46051</v>
      </c>
      <c r="B231" s="44"/>
      <c r="C231" s="44"/>
    </row>
    <row r="232" spans="1:3">
      <c r="A232" s="44">
        <v>46052</v>
      </c>
      <c r="B232" s="44"/>
      <c r="C232" s="44"/>
    </row>
    <row r="233" spans="1:3">
      <c r="A233" s="44">
        <v>46053</v>
      </c>
      <c r="B233" s="44"/>
      <c r="C233" s="44"/>
    </row>
    <row r="234" spans="1:3">
      <c r="A234" s="44">
        <v>46054</v>
      </c>
      <c r="B234" s="44"/>
      <c r="C234" s="44"/>
    </row>
    <row r="235" spans="1:3">
      <c r="A235" s="44">
        <v>46055</v>
      </c>
      <c r="B235" s="44"/>
      <c r="C235" s="44"/>
    </row>
    <row r="236" spans="1:3">
      <c r="A236" s="44">
        <v>46056</v>
      </c>
      <c r="B236" s="44"/>
      <c r="C236" s="44"/>
    </row>
    <row r="237" spans="1:3">
      <c r="A237" s="44">
        <v>46057</v>
      </c>
      <c r="B237" s="44"/>
      <c r="C237" s="44"/>
    </row>
    <row r="238" spans="1:3">
      <c r="A238" s="44">
        <v>46058</v>
      </c>
      <c r="B238" s="44"/>
      <c r="C238" s="44"/>
    </row>
    <row r="239" spans="1:3">
      <c r="A239" s="44">
        <v>46059</v>
      </c>
      <c r="B239" s="44"/>
      <c r="C239" s="44"/>
    </row>
    <row r="240" spans="1:3">
      <c r="A240" s="44">
        <v>46060</v>
      </c>
      <c r="B240" s="44"/>
      <c r="C240" s="44"/>
    </row>
    <row r="241" spans="1:3">
      <c r="A241" s="44">
        <v>46061</v>
      </c>
      <c r="B241" s="44"/>
      <c r="C241" s="44"/>
    </row>
    <row r="242" spans="1:3">
      <c r="A242" s="44">
        <v>46062</v>
      </c>
      <c r="B242" s="44"/>
      <c r="C242" s="44"/>
    </row>
    <row r="243" spans="1:3">
      <c r="A243" s="44">
        <v>46063</v>
      </c>
      <c r="B243" s="44"/>
      <c r="C243" s="44"/>
    </row>
    <row r="244" spans="1:3">
      <c r="A244" s="44">
        <v>46064</v>
      </c>
      <c r="B244" s="44"/>
      <c r="C244" s="44"/>
    </row>
    <row r="245" spans="1:3">
      <c r="A245" s="44">
        <v>46065</v>
      </c>
      <c r="B245" s="44"/>
      <c r="C245" s="44"/>
    </row>
    <row r="246" spans="1:3">
      <c r="A246" s="44">
        <v>46066</v>
      </c>
      <c r="B246" s="44"/>
      <c r="C246" s="44"/>
    </row>
    <row r="247" spans="1:3">
      <c r="A247" s="44">
        <v>46067</v>
      </c>
      <c r="B247" s="44"/>
      <c r="C247" s="44"/>
    </row>
    <row r="248" spans="1:3">
      <c r="A248" s="44">
        <v>46068</v>
      </c>
      <c r="B248" s="44"/>
      <c r="C248" s="44"/>
    </row>
    <row r="249" spans="1:3">
      <c r="A249" s="44">
        <v>46069</v>
      </c>
      <c r="B249" s="44"/>
      <c r="C249" s="44"/>
    </row>
    <row r="250" spans="1:3">
      <c r="A250" s="44">
        <v>46070</v>
      </c>
      <c r="B250" s="44"/>
      <c r="C250" s="44"/>
    </row>
    <row r="251" spans="1:3">
      <c r="A251" s="44">
        <v>46071</v>
      </c>
      <c r="B251" s="44"/>
      <c r="C251" s="44"/>
    </row>
    <row r="252" spans="1:3">
      <c r="A252" s="44">
        <v>46072</v>
      </c>
      <c r="B252" s="44"/>
      <c r="C252" s="44"/>
    </row>
    <row r="253" spans="1:3">
      <c r="A253" s="44">
        <v>46073</v>
      </c>
      <c r="B253" s="44"/>
      <c r="C253" s="44"/>
    </row>
    <row r="254" spans="1:3">
      <c r="A254" s="44">
        <v>46074</v>
      </c>
      <c r="B254" s="44"/>
      <c r="C254" s="44"/>
    </row>
    <row r="255" spans="1:3">
      <c r="A255" s="44">
        <v>46075</v>
      </c>
      <c r="B255" s="44"/>
      <c r="C255" s="44"/>
    </row>
    <row r="256" spans="1:3">
      <c r="A256" s="44">
        <v>46076</v>
      </c>
      <c r="B256" s="44"/>
      <c r="C256" s="44"/>
    </row>
    <row r="257" spans="1:3">
      <c r="A257" s="44">
        <v>46077</v>
      </c>
      <c r="B257" s="44"/>
      <c r="C257" s="44"/>
    </row>
    <row r="258" spans="1:3">
      <c r="A258" s="44">
        <v>46078</v>
      </c>
      <c r="B258" s="44"/>
      <c r="C258" s="44"/>
    </row>
    <row r="259" spans="1:3">
      <c r="A259" s="44"/>
      <c r="B259" s="44"/>
      <c r="C259" s="44"/>
    </row>
    <row r="260" spans="1:3">
      <c r="A260" s="44"/>
      <c r="B260" s="44"/>
      <c r="C260" s="44"/>
    </row>
    <row r="261" spans="1:3">
      <c r="A261" s="44"/>
      <c r="B261" s="44"/>
      <c r="C261" s="44"/>
    </row>
    <row r="262" spans="1:3">
      <c r="A262" s="44"/>
      <c r="B262" s="44"/>
      <c r="C262" s="44"/>
    </row>
    <row r="263" spans="1:3">
      <c r="A263" s="44"/>
      <c r="B263" s="44"/>
      <c r="C263" s="44"/>
    </row>
    <row r="264" spans="1:3">
      <c r="A264" s="44"/>
      <c r="B264" s="44"/>
      <c r="C264" s="44"/>
    </row>
    <row r="265" spans="1:3">
      <c r="A265" s="44"/>
      <c r="B265" s="44"/>
      <c r="C265" s="44"/>
    </row>
    <row r="266" spans="1:3">
      <c r="A266" s="44"/>
      <c r="B266" s="44"/>
      <c r="C266" s="44"/>
    </row>
    <row r="267" spans="1:3">
      <c r="A267" s="44"/>
      <c r="B267" s="44"/>
      <c r="C267" s="44"/>
    </row>
    <row r="268" spans="1:3">
      <c r="A268" s="44"/>
      <c r="B268" s="44"/>
      <c r="C268" s="44"/>
    </row>
    <row r="269" spans="1:3">
      <c r="A269" s="44"/>
      <c r="B269" s="44"/>
      <c r="C269" s="44"/>
    </row>
    <row r="270" spans="1:3">
      <c r="A270" s="44"/>
      <c r="B270" s="44"/>
      <c r="C270" s="44"/>
    </row>
    <row r="271" spans="1:3">
      <c r="A271" s="44"/>
      <c r="B271" s="44"/>
      <c r="C271" s="44"/>
    </row>
    <row r="272" spans="1:3">
      <c r="A272" s="44"/>
      <c r="B272" s="44"/>
      <c r="C272" s="44"/>
    </row>
    <row r="273" spans="1:3">
      <c r="A273" s="44"/>
      <c r="B273" s="44"/>
      <c r="C273" s="44"/>
    </row>
    <row r="274" spans="1:3">
      <c r="A274" s="44"/>
      <c r="B274" s="44"/>
      <c r="C274" s="44"/>
    </row>
    <row r="275" spans="1:3">
      <c r="A275" s="44"/>
      <c r="B275" s="44"/>
      <c r="C275" s="44"/>
    </row>
    <row r="276" spans="1:3">
      <c r="A276" s="44"/>
      <c r="B276" s="44"/>
      <c r="C276" s="44"/>
    </row>
    <row r="277" spans="1:3">
      <c r="A277" s="44"/>
      <c r="B277" s="44"/>
      <c r="C277" s="44"/>
    </row>
    <row r="278" spans="1:3">
      <c r="A278" s="44"/>
      <c r="B278" s="44"/>
      <c r="C278" s="44"/>
    </row>
    <row r="279" spans="1:3">
      <c r="A279" s="44"/>
      <c r="B279" s="44"/>
      <c r="C279" s="44"/>
    </row>
    <row r="280" spans="1:3">
      <c r="A280" s="44"/>
      <c r="B280" s="44"/>
      <c r="C280" s="44"/>
    </row>
    <row r="281" spans="1:3">
      <c r="A281" s="44"/>
      <c r="B281" s="44"/>
      <c r="C281" s="44"/>
    </row>
    <row r="282" spans="1:3">
      <c r="A282" s="44"/>
      <c r="B282" s="44"/>
      <c r="C282" s="44"/>
    </row>
    <row r="283" spans="1:3">
      <c r="A283" s="44"/>
      <c r="B283" s="44"/>
      <c r="C283" s="44"/>
    </row>
    <row r="284" spans="1:3">
      <c r="A284" s="44"/>
      <c r="B284" s="44"/>
      <c r="C284" s="44"/>
    </row>
    <row r="285" spans="1:3">
      <c r="A285" s="44"/>
      <c r="B285" s="44"/>
      <c r="C285" s="44"/>
    </row>
    <row r="286" spans="1:3">
      <c r="A286" s="44"/>
      <c r="B286" s="44"/>
      <c r="C286" s="44"/>
    </row>
    <row r="287" spans="1:3">
      <c r="A287" s="44"/>
      <c r="B287" s="44"/>
      <c r="C287" s="44"/>
    </row>
    <row r="288" spans="1:3">
      <c r="A288" s="44"/>
      <c r="B288" s="44"/>
      <c r="C288" s="44"/>
    </row>
    <row r="289" spans="1:3">
      <c r="A289" s="44"/>
      <c r="B289" s="44"/>
      <c r="C289" s="44"/>
    </row>
    <row r="290" spans="1:3">
      <c r="A290" s="44"/>
      <c r="B290" s="44"/>
      <c r="C290" s="44"/>
    </row>
    <row r="291" spans="1:3">
      <c r="A291" s="44"/>
      <c r="B291" s="44"/>
      <c r="C291" s="44"/>
    </row>
    <row r="292" spans="1:3">
      <c r="A292" s="44"/>
      <c r="B292" s="44"/>
      <c r="C292" s="44"/>
    </row>
    <row r="293" spans="1:3">
      <c r="A293" s="44"/>
      <c r="B293" s="44"/>
      <c r="C293" s="44"/>
    </row>
    <row r="294" spans="1:3">
      <c r="A294" s="44"/>
      <c r="B294" s="44"/>
      <c r="C294" s="44"/>
    </row>
    <row r="295" spans="1:3">
      <c r="A295" s="44"/>
      <c r="B295" s="44"/>
      <c r="C295" s="44"/>
    </row>
    <row r="296" spans="1:3">
      <c r="A296" s="44"/>
      <c r="B296" s="44"/>
      <c r="C296" s="44"/>
    </row>
    <row r="297" spans="1:3">
      <c r="A297" s="44"/>
      <c r="B297" s="44"/>
      <c r="C297" s="44"/>
    </row>
    <row r="298" spans="1:3">
      <c r="A298" s="44"/>
      <c r="B298" s="44"/>
      <c r="C298" s="44"/>
    </row>
    <row r="299" spans="1:3">
      <c r="A299" s="44"/>
      <c r="B299" s="44"/>
      <c r="C299" s="44"/>
    </row>
    <row r="300" spans="1:3">
      <c r="A300" s="44"/>
      <c r="B300" s="44"/>
      <c r="C300" s="44"/>
    </row>
    <row r="301" spans="1:3">
      <c r="A301" s="44"/>
      <c r="B301" s="44"/>
      <c r="C301" s="44"/>
    </row>
    <row r="302" spans="1:3">
      <c r="A302" s="44"/>
      <c r="B302" s="44"/>
      <c r="C302" s="44"/>
    </row>
    <row r="303" spans="1:3">
      <c r="A303" s="44"/>
    </row>
    <row r="304" spans="1:3">
      <c r="A304" s="44"/>
    </row>
    <row r="305" spans="1:1">
      <c r="A305" s="44"/>
    </row>
    <row r="306" spans="1:1">
      <c r="A306" s="44"/>
    </row>
    <row r="307" spans="1:1">
      <c r="A307" s="44"/>
    </row>
    <row r="308" spans="1:1">
      <c r="A308" s="44"/>
    </row>
    <row r="309" spans="1:1">
      <c r="A309" s="44"/>
    </row>
    <row r="310" spans="1:1">
      <c r="A310" s="44"/>
    </row>
    <row r="311" spans="1:1">
      <c r="A311" s="44"/>
    </row>
    <row r="312" spans="1:1">
      <c r="A312" s="44"/>
    </row>
    <row r="313" spans="1:1">
      <c r="A313" s="44"/>
    </row>
    <row r="314" spans="1:1">
      <c r="A314" s="44"/>
    </row>
    <row r="315" spans="1:1">
      <c r="A315" s="44"/>
    </row>
    <row r="316" spans="1:1">
      <c r="A316" s="44"/>
    </row>
    <row r="317" spans="1:1">
      <c r="A317" s="44"/>
    </row>
    <row r="318" spans="1:1">
      <c r="A318" s="44"/>
    </row>
    <row r="319" spans="1:1">
      <c r="A319" s="44"/>
    </row>
    <row r="320" spans="1:1">
      <c r="A320" s="44"/>
    </row>
    <row r="321" spans="1:1">
      <c r="A321" s="44"/>
    </row>
    <row r="322" spans="1:1">
      <c r="A322" s="44"/>
    </row>
    <row r="323" spans="1:1">
      <c r="A323" s="44"/>
    </row>
    <row r="324" spans="1:1">
      <c r="A324" s="44"/>
    </row>
    <row r="325" spans="1:1">
      <c r="A325" s="44"/>
    </row>
    <row r="326" spans="1:1">
      <c r="A326" s="44"/>
    </row>
    <row r="327" spans="1:1">
      <c r="A327" s="44"/>
    </row>
    <row r="328" spans="1:1">
      <c r="A328" s="44"/>
    </row>
    <row r="329" spans="1:1">
      <c r="A329" s="44"/>
    </row>
    <row r="330" spans="1:1">
      <c r="A330" s="44"/>
    </row>
    <row r="331" spans="1:1">
      <c r="A331" s="44"/>
    </row>
    <row r="332" spans="1:1">
      <c r="A332" s="44"/>
    </row>
    <row r="333" spans="1:1">
      <c r="A333" s="44"/>
    </row>
    <row r="334" spans="1:1">
      <c r="A334" s="44"/>
    </row>
    <row r="335" spans="1:1">
      <c r="A335" s="44"/>
    </row>
    <row r="336" spans="1:1">
      <c r="A336" s="44"/>
    </row>
    <row r="337" spans="1:1">
      <c r="A337" s="44"/>
    </row>
    <row r="338" spans="1:1">
      <c r="A338" s="44"/>
    </row>
    <row r="339" spans="1:1">
      <c r="A339" s="44"/>
    </row>
    <row r="340" spans="1:1">
      <c r="A340" s="44"/>
    </row>
    <row r="341" spans="1:1">
      <c r="A341" s="44"/>
    </row>
    <row r="342" spans="1:1">
      <c r="A342" s="44"/>
    </row>
    <row r="343" spans="1:1">
      <c r="A343" s="44"/>
    </row>
    <row r="344" spans="1:1">
      <c r="A344" s="44"/>
    </row>
    <row r="345" spans="1:1">
      <c r="A345" s="44"/>
    </row>
    <row r="346" spans="1:1">
      <c r="A346" s="44"/>
    </row>
    <row r="347" spans="1:1">
      <c r="A347" s="44"/>
    </row>
    <row r="348" spans="1:1">
      <c r="A348" s="44"/>
    </row>
    <row r="349" spans="1:1">
      <c r="A349" s="44"/>
    </row>
    <row r="350" spans="1:1">
      <c r="A350" s="44"/>
    </row>
    <row r="351" spans="1:1">
      <c r="A351" s="44"/>
    </row>
    <row r="352" spans="1:1">
      <c r="A352" s="44"/>
    </row>
    <row r="353" spans="1:1">
      <c r="A353" s="44"/>
    </row>
    <row r="354" spans="1:1">
      <c r="A354" s="44"/>
    </row>
    <row r="355" spans="1:1">
      <c r="A355" s="44"/>
    </row>
    <row r="356" spans="1:1">
      <c r="A356" s="44"/>
    </row>
    <row r="357" spans="1:1">
      <c r="A357" s="44"/>
    </row>
    <row r="358" spans="1:1">
      <c r="A358" s="44"/>
    </row>
    <row r="359" spans="1:1">
      <c r="A359" s="44"/>
    </row>
    <row r="360" spans="1:1">
      <c r="A360" s="44"/>
    </row>
    <row r="361" spans="1:1">
      <c r="A361" s="44"/>
    </row>
    <row r="362" spans="1:1">
      <c r="A362" s="44"/>
    </row>
    <row r="363" spans="1:1">
      <c r="A363" s="44"/>
    </row>
    <row r="364" spans="1:1">
      <c r="A364" s="44"/>
    </row>
    <row r="365" spans="1:1">
      <c r="A365" s="44"/>
    </row>
    <row r="366" spans="1:1">
      <c r="A366" s="44"/>
    </row>
    <row r="367" spans="1:1">
      <c r="A367" s="44"/>
    </row>
    <row r="368" spans="1:1">
      <c r="A368" s="44"/>
    </row>
    <row r="369" spans="1:1">
      <c r="A369" s="44"/>
    </row>
    <row r="370" spans="1:1">
      <c r="A370" s="44"/>
    </row>
    <row r="371" spans="1:1">
      <c r="A371" s="44"/>
    </row>
    <row r="372" spans="1:1">
      <c r="A372" s="44"/>
    </row>
    <row r="373" spans="1:1">
      <c r="A373" s="44"/>
    </row>
    <row r="374" spans="1:1">
      <c r="A374" s="44"/>
    </row>
    <row r="375" spans="1:1">
      <c r="A375" s="44"/>
    </row>
    <row r="376" spans="1:1">
      <c r="A376" s="44"/>
    </row>
    <row r="377" spans="1:1">
      <c r="A377" s="44"/>
    </row>
    <row r="378" spans="1:1">
      <c r="A378" s="44"/>
    </row>
    <row r="379" spans="1:1">
      <c r="A379" s="44"/>
    </row>
    <row r="380" spans="1:1">
      <c r="A380" s="44"/>
    </row>
    <row r="381" spans="1:1">
      <c r="A381" s="44"/>
    </row>
    <row r="382" spans="1:1">
      <c r="A382" s="44"/>
    </row>
    <row r="383" spans="1:1">
      <c r="A383" s="44"/>
    </row>
    <row r="384" spans="1:1">
      <c r="A384" s="44"/>
    </row>
    <row r="385" spans="1:1">
      <c r="A385" s="44"/>
    </row>
    <row r="386" spans="1:1">
      <c r="A386" s="44"/>
    </row>
    <row r="387" spans="1:1">
      <c r="A387" s="44"/>
    </row>
  </sheetData>
  <sheetProtection selectLockedCells="1" selectUnlockedCell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実績報告基本情報</vt:lpstr>
      <vt:lpstr>1.収支決算書</vt:lpstr>
      <vt:lpstr>2-1.精算額調書（ロボット）</vt:lpstr>
      <vt:lpstr>2-2.精算額調書（ICT）</vt:lpstr>
      <vt:lpstr>2-3.精算額調書（パッケージ）</vt:lpstr>
      <vt:lpstr>2-4.精算額調書（合計）</vt:lpstr>
      <vt:lpstr>3.導入報告書  </vt:lpstr>
      <vt:lpstr>⇐シート６まで作成</vt:lpstr>
      <vt:lpstr>県確認用</vt:lpstr>
      <vt:lpstr>集計用</vt:lpstr>
      <vt:lpstr>'⇐シート６まで作成'!Print_Area</vt:lpstr>
      <vt:lpstr>'1.収支決算書'!Print_Area</vt:lpstr>
      <vt:lpstr>'2-1.精算額調書（ロボット）'!Print_Area</vt:lpstr>
      <vt:lpstr>'2-2.精算額調書（ICT）'!Print_Area</vt:lpstr>
      <vt:lpstr>'2-3.精算額調書（パッケージ）'!Print_Area</vt:lpstr>
      <vt:lpstr>'2-4.精算額調書（合計）'!Print_Area</vt:lpstr>
      <vt:lpstr>'3.導入報告書  '!Print_Area</vt:lpstr>
      <vt:lpstr>実績報告基本情報!Print_Area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籔　優馬</cp:lastModifiedBy>
  <cp:lastPrinted>2025-12-11T00:17:29Z</cp:lastPrinted>
  <dcterms:created xsi:type="dcterms:W3CDTF">2010-03-24T06:31:20Z</dcterms:created>
  <dcterms:modified xsi:type="dcterms:W3CDTF">2026-02-12T01:29:52Z</dcterms:modified>
</cp:coreProperties>
</file>